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T560" i="8" l="1"/>
  <c r="T561" i="8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T577" i="8"/>
  <c r="T578" i="8"/>
  <c r="T579" i="8"/>
  <c r="T580" i="8"/>
  <c r="C560" i="8"/>
  <c r="D560" i="8"/>
  <c r="E560" i="8"/>
  <c r="F560" i="8"/>
  <c r="G560" i="8"/>
  <c r="H560" i="8"/>
  <c r="I560" i="8"/>
  <c r="J560" i="8"/>
  <c r="K560" i="8"/>
  <c r="L560" i="8"/>
  <c r="M560" i="8"/>
  <c r="O560" i="8"/>
  <c r="P560" i="8"/>
  <c r="Q560" i="8"/>
  <c r="R560" i="8"/>
  <c r="S560" i="8"/>
  <c r="C561" i="8"/>
  <c r="D561" i="8"/>
  <c r="E561" i="8"/>
  <c r="F561" i="8"/>
  <c r="G561" i="8"/>
  <c r="H561" i="8"/>
  <c r="I561" i="8"/>
  <c r="J561" i="8"/>
  <c r="K561" i="8"/>
  <c r="L561" i="8"/>
  <c r="M561" i="8"/>
  <c r="O561" i="8"/>
  <c r="P561" i="8"/>
  <c r="Q561" i="8"/>
  <c r="R561" i="8"/>
  <c r="S561" i="8"/>
  <c r="C562" i="8"/>
  <c r="D562" i="8"/>
  <c r="E562" i="8"/>
  <c r="F562" i="8"/>
  <c r="G562" i="8"/>
  <c r="H562" i="8"/>
  <c r="I562" i="8"/>
  <c r="J562" i="8"/>
  <c r="K562" i="8"/>
  <c r="L562" i="8"/>
  <c r="M562" i="8"/>
  <c r="O562" i="8"/>
  <c r="S562" i="8" s="1"/>
  <c r="P562" i="8"/>
  <c r="Q562" i="8"/>
  <c r="R562" i="8"/>
  <c r="C563" i="8"/>
  <c r="D563" i="8"/>
  <c r="E563" i="8"/>
  <c r="F563" i="8"/>
  <c r="G563" i="8"/>
  <c r="H563" i="8"/>
  <c r="I563" i="8"/>
  <c r="J563" i="8"/>
  <c r="K563" i="8"/>
  <c r="L563" i="8"/>
  <c r="M563" i="8"/>
  <c r="O563" i="8"/>
  <c r="S563" i="8" s="1"/>
  <c r="P563" i="8"/>
  <c r="Q563" i="8"/>
  <c r="R563" i="8"/>
  <c r="C564" i="8"/>
  <c r="D564" i="8"/>
  <c r="E564" i="8"/>
  <c r="F564" i="8"/>
  <c r="G564" i="8"/>
  <c r="H564" i="8"/>
  <c r="I564" i="8"/>
  <c r="J564" i="8"/>
  <c r="K564" i="8"/>
  <c r="L564" i="8"/>
  <c r="M564" i="8"/>
  <c r="O564" i="8"/>
  <c r="S564" i="8" s="1"/>
  <c r="P564" i="8"/>
  <c r="Q564" i="8"/>
  <c r="R564" i="8"/>
  <c r="C565" i="8"/>
  <c r="D565" i="8"/>
  <c r="E565" i="8"/>
  <c r="F565" i="8"/>
  <c r="G565" i="8"/>
  <c r="H565" i="8"/>
  <c r="I565" i="8"/>
  <c r="J565" i="8"/>
  <c r="K565" i="8"/>
  <c r="L565" i="8"/>
  <c r="M565" i="8"/>
  <c r="O565" i="8"/>
  <c r="S565" i="8" s="1"/>
  <c r="P565" i="8"/>
  <c r="Q565" i="8"/>
  <c r="R565" i="8"/>
  <c r="C566" i="8"/>
  <c r="D566" i="8"/>
  <c r="E566" i="8"/>
  <c r="F566" i="8"/>
  <c r="G566" i="8"/>
  <c r="H566" i="8"/>
  <c r="I566" i="8"/>
  <c r="J566" i="8"/>
  <c r="K566" i="8"/>
  <c r="L566" i="8"/>
  <c r="M566" i="8"/>
  <c r="O566" i="8"/>
  <c r="P566" i="8"/>
  <c r="Q566" i="8"/>
  <c r="R566" i="8"/>
  <c r="S566" i="8"/>
  <c r="C567" i="8"/>
  <c r="D567" i="8"/>
  <c r="E567" i="8"/>
  <c r="F567" i="8"/>
  <c r="G567" i="8"/>
  <c r="H567" i="8"/>
  <c r="I567" i="8"/>
  <c r="J567" i="8"/>
  <c r="K567" i="8"/>
  <c r="L567" i="8"/>
  <c r="M567" i="8"/>
  <c r="O567" i="8"/>
  <c r="P567" i="8"/>
  <c r="Q567" i="8"/>
  <c r="R567" i="8"/>
  <c r="S567" i="8"/>
  <c r="C568" i="8"/>
  <c r="D568" i="8"/>
  <c r="E568" i="8"/>
  <c r="F568" i="8"/>
  <c r="G568" i="8"/>
  <c r="H568" i="8"/>
  <c r="I568" i="8"/>
  <c r="J568" i="8"/>
  <c r="K568" i="8"/>
  <c r="L568" i="8"/>
  <c r="M568" i="8"/>
  <c r="O568" i="8"/>
  <c r="S568" i="8" s="1"/>
  <c r="P568" i="8"/>
  <c r="Q568" i="8"/>
  <c r="R568" i="8"/>
  <c r="C569" i="8"/>
  <c r="D569" i="8"/>
  <c r="E569" i="8"/>
  <c r="F569" i="8"/>
  <c r="G569" i="8"/>
  <c r="H569" i="8"/>
  <c r="I569" i="8"/>
  <c r="J569" i="8"/>
  <c r="K569" i="8"/>
  <c r="L569" i="8"/>
  <c r="M569" i="8"/>
  <c r="O569" i="8"/>
  <c r="S569" i="8" s="1"/>
  <c r="P569" i="8"/>
  <c r="Q569" i="8"/>
  <c r="R569" i="8"/>
  <c r="C570" i="8"/>
  <c r="D570" i="8"/>
  <c r="E570" i="8"/>
  <c r="F570" i="8"/>
  <c r="G570" i="8"/>
  <c r="H570" i="8"/>
  <c r="I570" i="8"/>
  <c r="J570" i="8"/>
  <c r="K570" i="8"/>
  <c r="L570" i="8"/>
  <c r="M570" i="8"/>
  <c r="O570" i="8"/>
  <c r="S570" i="8" s="1"/>
  <c r="P570" i="8"/>
  <c r="Q570" i="8"/>
  <c r="R570" i="8"/>
  <c r="C571" i="8"/>
  <c r="D571" i="8"/>
  <c r="E571" i="8"/>
  <c r="F571" i="8"/>
  <c r="G571" i="8"/>
  <c r="H571" i="8"/>
  <c r="I571" i="8"/>
  <c r="J571" i="8"/>
  <c r="K571" i="8"/>
  <c r="L571" i="8"/>
  <c r="M571" i="8"/>
  <c r="O571" i="8"/>
  <c r="P571" i="8"/>
  <c r="Q571" i="8"/>
  <c r="R571" i="8"/>
  <c r="S571" i="8"/>
  <c r="C572" i="8"/>
  <c r="D572" i="8"/>
  <c r="E572" i="8"/>
  <c r="F572" i="8"/>
  <c r="G572" i="8"/>
  <c r="H572" i="8"/>
  <c r="I572" i="8"/>
  <c r="J572" i="8"/>
  <c r="K572" i="8"/>
  <c r="L572" i="8"/>
  <c r="M572" i="8"/>
  <c r="O572" i="8"/>
  <c r="S572" i="8" s="1"/>
  <c r="P572" i="8"/>
  <c r="Q572" i="8"/>
  <c r="R572" i="8"/>
  <c r="C573" i="8"/>
  <c r="D573" i="8"/>
  <c r="E573" i="8"/>
  <c r="F573" i="8"/>
  <c r="G573" i="8"/>
  <c r="H573" i="8"/>
  <c r="I573" i="8"/>
  <c r="J573" i="8"/>
  <c r="K573" i="8"/>
  <c r="L573" i="8"/>
  <c r="M573" i="8"/>
  <c r="O573" i="8"/>
  <c r="S573" i="8" s="1"/>
  <c r="P573" i="8"/>
  <c r="Q573" i="8"/>
  <c r="R573" i="8"/>
  <c r="C574" i="8"/>
  <c r="D574" i="8"/>
  <c r="E574" i="8"/>
  <c r="F574" i="8"/>
  <c r="G574" i="8"/>
  <c r="H574" i="8"/>
  <c r="I574" i="8"/>
  <c r="J574" i="8"/>
  <c r="K574" i="8"/>
  <c r="L574" i="8"/>
  <c r="M574" i="8"/>
  <c r="O574" i="8"/>
  <c r="P574" i="8"/>
  <c r="Q574" i="8"/>
  <c r="R574" i="8"/>
  <c r="S574" i="8"/>
  <c r="C575" i="8"/>
  <c r="D575" i="8"/>
  <c r="E575" i="8"/>
  <c r="F575" i="8"/>
  <c r="G575" i="8"/>
  <c r="H575" i="8"/>
  <c r="I575" i="8"/>
  <c r="J575" i="8"/>
  <c r="K575" i="8"/>
  <c r="L575" i="8"/>
  <c r="M575" i="8"/>
  <c r="O575" i="8"/>
  <c r="S575" i="8" s="1"/>
  <c r="P575" i="8"/>
  <c r="Q575" i="8"/>
  <c r="R575" i="8"/>
  <c r="C576" i="8"/>
  <c r="D576" i="8"/>
  <c r="E576" i="8"/>
  <c r="F576" i="8"/>
  <c r="G576" i="8"/>
  <c r="H576" i="8"/>
  <c r="I576" i="8"/>
  <c r="J576" i="8"/>
  <c r="K576" i="8"/>
  <c r="L576" i="8"/>
  <c r="M576" i="8"/>
  <c r="O576" i="8"/>
  <c r="P576" i="8"/>
  <c r="Q576" i="8"/>
  <c r="R576" i="8"/>
  <c r="S576" i="8"/>
  <c r="C577" i="8"/>
  <c r="D577" i="8"/>
  <c r="E577" i="8"/>
  <c r="F577" i="8"/>
  <c r="G577" i="8"/>
  <c r="H577" i="8"/>
  <c r="I577" i="8"/>
  <c r="J577" i="8"/>
  <c r="K577" i="8"/>
  <c r="L577" i="8"/>
  <c r="M577" i="8"/>
  <c r="O577" i="8"/>
  <c r="P577" i="8"/>
  <c r="Q577" i="8"/>
  <c r="R577" i="8"/>
  <c r="S577" i="8"/>
  <c r="C578" i="8"/>
  <c r="D578" i="8"/>
  <c r="E578" i="8"/>
  <c r="F578" i="8"/>
  <c r="G578" i="8"/>
  <c r="H578" i="8"/>
  <c r="I578" i="8"/>
  <c r="J578" i="8"/>
  <c r="K578" i="8"/>
  <c r="L578" i="8"/>
  <c r="M578" i="8"/>
  <c r="O578" i="8"/>
  <c r="S578" i="8" s="1"/>
  <c r="P578" i="8"/>
  <c r="Q578" i="8"/>
  <c r="R578" i="8"/>
  <c r="C579" i="8"/>
  <c r="D579" i="8"/>
  <c r="E579" i="8"/>
  <c r="F579" i="8"/>
  <c r="G579" i="8"/>
  <c r="H579" i="8"/>
  <c r="I579" i="8"/>
  <c r="J579" i="8"/>
  <c r="K579" i="8"/>
  <c r="L579" i="8"/>
  <c r="M579" i="8"/>
  <c r="O579" i="8"/>
  <c r="P579" i="8"/>
  <c r="Q579" i="8"/>
  <c r="R579" i="8"/>
  <c r="S579" i="8"/>
  <c r="C580" i="8"/>
  <c r="D580" i="8"/>
  <c r="E580" i="8"/>
  <c r="F580" i="8"/>
  <c r="G580" i="8"/>
  <c r="H580" i="8"/>
  <c r="I580" i="8"/>
  <c r="J580" i="8"/>
  <c r="K580" i="8"/>
  <c r="L580" i="8"/>
  <c r="M580" i="8"/>
  <c r="O580" i="8"/>
  <c r="P580" i="8"/>
  <c r="Q580" i="8"/>
  <c r="R580" i="8"/>
  <c r="S580" i="8"/>
  <c r="U560" i="2"/>
  <c r="V560" i="2"/>
  <c r="W560" i="2"/>
  <c r="AC560" i="2" s="1"/>
  <c r="X560" i="2"/>
  <c r="AA560" i="2" s="1"/>
  <c r="Y560" i="2"/>
  <c r="Z560" i="2"/>
  <c r="AB560" i="2"/>
  <c r="U561" i="2"/>
  <c r="V561" i="2"/>
  <c r="AB561" i="2" s="1"/>
  <c r="W561" i="2"/>
  <c r="AC561" i="2" s="1"/>
  <c r="X561" i="2"/>
  <c r="Y561" i="2"/>
  <c r="Z561" i="2"/>
  <c r="AA561" i="2"/>
  <c r="U562" i="2"/>
  <c r="AA562" i="2" s="1"/>
  <c r="V562" i="2"/>
  <c r="AB562" i="2" s="1"/>
  <c r="W562" i="2"/>
  <c r="X562" i="2"/>
  <c r="Y562" i="2"/>
  <c r="Z562" i="2"/>
  <c r="AC562" i="2" s="1"/>
  <c r="U563" i="2"/>
  <c r="AA563" i="2" s="1"/>
  <c r="V563" i="2"/>
  <c r="W563" i="2"/>
  <c r="X563" i="2"/>
  <c r="Y563" i="2"/>
  <c r="AB563" i="2" s="1"/>
  <c r="Z563" i="2"/>
  <c r="AC563" i="2"/>
  <c r="U564" i="2"/>
  <c r="V564" i="2"/>
  <c r="W564" i="2"/>
  <c r="AC564" i="2" s="1"/>
  <c r="X564" i="2"/>
  <c r="AA564" i="2" s="1"/>
  <c r="Y564" i="2"/>
  <c r="Z564" i="2"/>
  <c r="AB564" i="2"/>
  <c r="U565" i="2"/>
  <c r="V565" i="2"/>
  <c r="AB565" i="2" s="1"/>
  <c r="W565" i="2"/>
  <c r="AC565" i="2" s="1"/>
  <c r="X565" i="2"/>
  <c r="Y565" i="2"/>
  <c r="Z565" i="2"/>
  <c r="AA565" i="2"/>
  <c r="U566" i="2"/>
  <c r="AA566" i="2" s="1"/>
  <c r="V566" i="2"/>
  <c r="AB566" i="2" s="1"/>
  <c r="W566" i="2"/>
  <c r="X566" i="2"/>
  <c r="Y566" i="2"/>
  <c r="Z566" i="2"/>
  <c r="AC566" i="2" s="1"/>
  <c r="U567" i="2"/>
  <c r="AA567" i="2" s="1"/>
  <c r="V567" i="2"/>
  <c r="W567" i="2"/>
  <c r="X567" i="2"/>
  <c r="Y567" i="2"/>
  <c r="AB567" i="2" s="1"/>
  <c r="Z567" i="2"/>
  <c r="AC567" i="2"/>
  <c r="U568" i="2"/>
  <c r="V568" i="2"/>
  <c r="W568" i="2"/>
  <c r="AC568" i="2" s="1"/>
  <c r="X568" i="2"/>
  <c r="AA568" i="2" s="1"/>
  <c r="Y568" i="2"/>
  <c r="Z568" i="2"/>
  <c r="AB568" i="2"/>
  <c r="U569" i="2"/>
  <c r="V569" i="2"/>
  <c r="AB569" i="2" s="1"/>
  <c r="W569" i="2"/>
  <c r="AC569" i="2" s="1"/>
  <c r="X569" i="2"/>
  <c r="Y569" i="2"/>
  <c r="Z569" i="2"/>
  <c r="AA569" i="2"/>
  <c r="U570" i="2"/>
  <c r="AA570" i="2" s="1"/>
  <c r="V570" i="2"/>
  <c r="AB570" i="2" s="1"/>
  <c r="W570" i="2"/>
  <c r="X570" i="2"/>
  <c r="Y570" i="2"/>
  <c r="Z570" i="2"/>
  <c r="AC570" i="2" s="1"/>
  <c r="U571" i="2"/>
  <c r="AA571" i="2" s="1"/>
  <c r="V571" i="2"/>
  <c r="W571" i="2"/>
  <c r="X571" i="2"/>
  <c r="Y571" i="2"/>
  <c r="AB571" i="2" s="1"/>
  <c r="Z571" i="2"/>
  <c r="AC571" i="2"/>
  <c r="U572" i="2"/>
  <c r="V572" i="2"/>
  <c r="W572" i="2"/>
  <c r="AC572" i="2" s="1"/>
  <c r="X572" i="2"/>
  <c r="AA572" i="2" s="1"/>
  <c r="Y572" i="2"/>
  <c r="Z572" i="2"/>
  <c r="AB572" i="2"/>
  <c r="U573" i="2"/>
  <c r="V573" i="2"/>
  <c r="AB573" i="2" s="1"/>
  <c r="W573" i="2"/>
  <c r="AC573" i="2" s="1"/>
  <c r="X573" i="2"/>
  <c r="Y573" i="2"/>
  <c r="Z573" i="2"/>
  <c r="AA573" i="2"/>
  <c r="U574" i="2"/>
  <c r="AA574" i="2" s="1"/>
  <c r="V574" i="2"/>
  <c r="AB574" i="2" s="1"/>
  <c r="W574" i="2"/>
  <c r="X574" i="2"/>
  <c r="Y574" i="2"/>
  <c r="Z574" i="2"/>
  <c r="AC574" i="2" s="1"/>
  <c r="U575" i="2"/>
  <c r="AA575" i="2" s="1"/>
  <c r="V575" i="2"/>
  <c r="W575" i="2"/>
  <c r="X575" i="2"/>
  <c r="Y575" i="2"/>
  <c r="AB575" i="2" s="1"/>
  <c r="Z575" i="2"/>
  <c r="AC575" i="2"/>
  <c r="U576" i="2"/>
  <c r="V576" i="2"/>
  <c r="W576" i="2"/>
  <c r="AC576" i="2" s="1"/>
  <c r="X576" i="2"/>
  <c r="AA576" i="2" s="1"/>
  <c r="Y576" i="2"/>
  <c r="Z576" i="2"/>
  <c r="AB576" i="2"/>
  <c r="U577" i="2"/>
  <c r="V577" i="2"/>
  <c r="AB577" i="2" s="1"/>
  <c r="W577" i="2"/>
  <c r="AC577" i="2" s="1"/>
  <c r="X577" i="2"/>
  <c r="Y577" i="2"/>
  <c r="Z577" i="2"/>
  <c r="AA577" i="2"/>
  <c r="U578" i="2"/>
  <c r="AA578" i="2" s="1"/>
  <c r="V578" i="2"/>
  <c r="AB578" i="2" s="1"/>
  <c r="W578" i="2"/>
  <c r="X578" i="2"/>
  <c r="Y578" i="2"/>
  <c r="Z578" i="2"/>
  <c r="AC578" i="2" s="1"/>
  <c r="U579" i="2"/>
  <c r="AA579" i="2" s="1"/>
  <c r="V579" i="2"/>
  <c r="W579" i="2"/>
  <c r="X579" i="2"/>
  <c r="Y579" i="2"/>
  <c r="AB579" i="2" s="1"/>
  <c r="Z579" i="2"/>
  <c r="AC579" i="2"/>
  <c r="U580" i="2"/>
  <c r="V580" i="2"/>
  <c r="W580" i="2"/>
  <c r="AC580" i="2" s="1"/>
  <c r="X580" i="2"/>
  <c r="AA580" i="2" s="1"/>
  <c r="Y580" i="2"/>
  <c r="Z580" i="2"/>
  <c r="AB580" i="2"/>
  <c r="E560" i="2"/>
  <c r="F560" i="2"/>
  <c r="G560" i="2"/>
  <c r="H560" i="2"/>
  <c r="I560" i="2"/>
  <c r="J560" i="2"/>
  <c r="K560" i="2"/>
  <c r="L560" i="2"/>
  <c r="M560" i="2"/>
  <c r="N560" i="2"/>
  <c r="O560" i="2"/>
  <c r="P560" i="2"/>
  <c r="E561" i="2"/>
  <c r="F561" i="2"/>
  <c r="G561" i="2"/>
  <c r="H561" i="2"/>
  <c r="I561" i="2"/>
  <c r="J561" i="2"/>
  <c r="K561" i="2"/>
  <c r="L561" i="2"/>
  <c r="M561" i="2"/>
  <c r="N561" i="2"/>
  <c r="O561" i="2"/>
  <c r="P561" i="2"/>
  <c r="E562" i="2"/>
  <c r="F562" i="2"/>
  <c r="G562" i="2"/>
  <c r="H562" i="2"/>
  <c r="I562" i="2"/>
  <c r="J562" i="2"/>
  <c r="K562" i="2"/>
  <c r="L562" i="2"/>
  <c r="M562" i="2"/>
  <c r="N562" i="2"/>
  <c r="O562" i="2"/>
  <c r="P562" i="2"/>
  <c r="E563" i="2"/>
  <c r="N563" i="2" s="1"/>
  <c r="F563" i="2"/>
  <c r="G563" i="2"/>
  <c r="H563" i="2"/>
  <c r="I563" i="2"/>
  <c r="J563" i="2"/>
  <c r="K563" i="2"/>
  <c r="L563" i="2"/>
  <c r="M563" i="2"/>
  <c r="O563" i="2"/>
  <c r="P563" i="2"/>
  <c r="E564" i="2"/>
  <c r="N564" i="2" s="1"/>
  <c r="F564" i="2"/>
  <c r="G564" i="2"/>
  <c r="H564" i="2"/>
  <c r="I564" i="2"/>
  <c r="J564" i="2"/>
  <c r="K564" i="2"/>
  <c r="L564" i="2"/>
  <c r="M564" i="2"/>
  <c r="O564" i="2"/>
  <c r="P564" i="2"/>
  <c r="E565" i="2"/>
  <c r="N565" i="2" s="1"/>
  <c r="F565" i="2"/>
  <c r="G565" i="2"/>
  <c r="H565" i="2"/>
  <c r="I565" i="2"/>
  <c r="J565" i="2"/>
  <c r="K565" i="2"/>
  <c r="L565" i="2"/>
  <c r="M565" i="2"/>
  <c r="O565" i="2"/>
  <c r="P565" i="2"/>
  <c r="E566" i="2"/>
  <c r="N566" i="2" s="1"/>
  <c r="F566" i="2"/>
  <c r="G566" i="2"/>
  <c r="H566" i="2"/>
  <c r="I566" i="2"/>
  <c r="J566" i="2"/>
  <c r="K566" i="2"/>
  <c r="L566" i="2"/>
  <c r="M566" i="2"/>
  <c r="O566" i="2"/>
  <c r="P566" i="2"/>
  <c r="E567" i="2"/>
  <c r="N567" i="2" s="1"/>
  <c r="F567" i="2"/>
  <c r="G567" i="2"/>
  <c r="H567" i="2"/>
  <c r="I567" i="2"/>
  <c r="J567" i="2"/>
  <c r="K567" i="2"/>
  <c r="L567" i="2"/>
  <c r="M567" i="2"/>
  <c r="O567" i="2"/>
  <c r="P567" i="2"/>
  <c r="E568" i="2"/>
  <c r="N568" i="2" s="1"/>
  <c r="F568" i="2"/>
  <c r="G568" i="2"/>
  <c r="H568" i="2"/>
  <c r="I568" i="2"/>
  <c r="J568" i="2"/>
  <c r="K568" i="2"/>
  <c r="L568" i="2"/>
  <c r="M568" i="2"/>
  <c r="O568" i="2"/>
  <c r="P568" i="2"/>
  <c r="E569" i="2"/>
  <c r="N569" i="2" s="1"/>
  <c r="F569" i="2"/>
  <c r="G569" i="2"/>
  <c r="H569" i="2"/>
  <c r="I569" i="2"/>
  <c r="J569" i="2"/>
  <c r="K569" i="2"/>
  <c r="L569" i="2"/>
  <c r="M569" i="2"/>
  <c r="O569" i="2"/>
  <c r="P569" i="2"/>
  <c r="E570" i="2"/>
  <c r="N570" i="2" s="1"/>
  <c r="F570" i="2"/>
  <c r="G570" i="2"/>
  <c r="H570" i="2"/>
  <c r="I570" i="2"/>
  <c r="J570" i="2"/>
  <c r="K570" i="2"/>
  <c r="L570" i="2"/>
  <c r="M570" i="2"/>
  <c r="O570" i="2"/>
  <c r="P570" i="2"/>
  <c r="E571" i="2"/>
  <c r="N571" i="2" s="1"/>
  <c r="F571" i="2"/>
  <c r="G571" i="2"/>
  <c r="H571" i="2"/>
  <c r="I571" i="2"/>
  <c r="J571" i="2"/>
  <c r="K571" i="2"/>
  <c r="L571" i="2"/>
  <c r="M571" i="2"/>
  <c r="O571" i="2"/>
  <c r="P571" i="2"/>
  <c r="E572" i="2"/>
  <c r="N572" i="2" s="1"/>
  <c r="F572" i="2"/>
  <c r="G572" i="2"/>
  <c r="H572" i="2"/>
  <c r="I572" i="2"/>
  <c r="J572" i="2"/>
  <c r="K572" i="2"/>
  <c r="L572" i="2"/>
  <c r="M572" i="2"/>
  <c r="O572" i="2"/>
  <c r="P572" i="2"/>
  <c r="E573" i="2"/>
  <c r="N573" i="2" s="1"/>
  <c r="F573" i="2"/>
  <c r="G573" i="2"/>
  <c r="H573" i="2"/>
  <c r="I573" i="2"/>
  <c r="J573" i="2"/>
  <c r="K573" i="2"/>
  <c r="L573" i="2"/>
  <c r="M573" i="2"/>
  <c r="O573" i="2"/>
  <c r="P573" i="2"/>
  <c r="E574" i="2"/>
  <c r="N574" i="2" s="1"/>
  <c r="F574" i="2"/>
  <c r="G574" i="2"/>
  <c r="H574" i="2"/>
  <c r="I574" i="2"/>
  <c r="J574" i="2"/>
  <c r="K574" i="2"/>
  <c r="L574" i="2"/>
  <c r="M574" i="2"/>
  <c r="O574" i="2"/>
  <c r="P574" i="2"/>
  <c r="E575" i="2"/>
  <c r="N575" i="2" s="1"/>
  <c r="F575" i="2"/>
  <c r="G575" i="2"/>
  <c r="H575" i="2"/>
  <c r="I575" i="2"/>
  <c r="J575" i="2"/>
  <c r="K575" i="2"/>
  <c r="L575" i="2"/>
  <c r="M575" i="2"/>
  <c r="O575" i="2"/>
  <c r="P575" i="2"/>
  <c r="E576" i="2"/>
  <c r="N576" i="2" s="1"/>
  <c r="F576" i="2"/>
  <c r="G576" i="2"/>
  <c r="H576" i="2"/>
  <c r="I576" i="2"/>
  <c r="J576" i="2"/>
  <c r="K576" i="2"/>
  <c r="L576" i="2"/>
  <c r="M576" i="2"/>
  <c r="O576" i="2"/>
  <c r="P576" i="2"/>
  <c r="E577" i="2"/>
  <c r="N577" i="2" s="1"/>
  <c r="F577" i="2"/>
  <c r="G577" i="2"/>
  <c r="H577" i="2"/>
  <c r="I577" i="2"/>
  <c r="J577" i="2"/>
  <c r="K577" i="2"/>
  <c r="L577" i="2"/>
  <c r="M577" i="2"/>
  <c r="O577" i="2"/>
  <c r="P577" i="2"/>
  <c r="E578" i="2"/>
  <c r="N578" i="2" s="1"/>
  <c r="F578" i="2"/>
  <c r="G578" i="2"/>
  <c r="H578" i="2"/>
  <c r="I578" i="2"/>
  <c r="J578" i="2"/>
  <c r="K578" i="2"/>
  <c r="L578" i="2"/>
  <c r="M578" i="2"/>
  <c r="O578" i="2"/>
  <c r="P578" i="2"/>
  <c r="E579" i="2"/>
  <c r="N579" i="2" s="1"/>
  <c r="F579" i="2"/>
  <c r="G579" i="2"/>
  <c r="H579" i="2"/>
  <c r="I579" i="2"/>
  <c r="J579" i="2"/>
  <c r="K579" i="2"/>
  <c r="L579" i="2"/>
  <c r="M579" i="2"/>
  <c r="O579" i="2"/>
  <c r="P579" i="2"/>
  <c r="E580" i="2"/>
  <c r="N580" i="2" s="1"/>
  <c r="F580" i="2"/>
  <c r="G580" i="2"/>
  <c r="H580" i="2"/>
  <c r="I580" i="2"/>
  <c r="J580" i="2"/>
  <c r="K580" i="2"/>
  <c r="L580" i="2"/>
  <c r="M580" i="2"/>
  <c r="O580" i="2"/>
  <c r="P580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T370" i="8" l="1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D442" i="8"/>
  <c r="E442" i="8"/>
  <c r="F442" i="8"/>
  <c r="G442" i="8"/>
  <c r="H442" i="8"/>
  <c r="I442" i="8"/>
  <c r="J442" i="8"/>
  <c r="K442" i="8"/>
  <c r="L442" i="8"/>
  <c r="M442" i="8"/>
  <c r="O442" i="8"/>
  <c r="P442" i="8"/>
  <c r="Q442" i="8"/>
  <c r="R442" i="8"/>
  <c r="S442" i="8"/>
  <c r="D443" i="8"/>
  <c r="E443" i="8"/>
  <c r="F443" i="8"/>
  <c r="G443" i="8"/>
  <c r="H443" i="8"/>
  <c r="I443" i="8"/>
  <c r="J443" i="8"/>
  <c r="K443" i="8"/>
  <c r="L443" i="8"/>
  <c r="M443" i="8"/>
  <c r="O443" i="8"/>
  <c r="P443" i="8"/>
  <c r="Q443" i="8"/>
  <c r="S443" i="8" s="1"/>
  <c r="R443" i="8"/>
  <c r="D444" i="8"/>
  <c r="E444" i="8"/>
  <c r="F444" i="8"/>
  <c r="G444" i="8"/>
  <c r="H444" i="8"/>
  <c r="I444" i="8"/>
  <c r="J444" i="8"/>
  <c r="K444" i="8"/>
  <c r="L444" i="8"/>
  <c r="M444" i="8"/>
  <c r="O444" i="8"/>
  <c r="P444" i="8"/>
  <c r="Q444" i="8"/>
  <c r="S444" i="8" s="1"/>
  <c r="R444" i="8"/>
  <c r="D445" i="8"/>
  <c r="E445" i="8"/>
  <c r="F445" i="8"/>
  <c r="G445" i="8"/>
  <c r="H445" i="8"/>
  <c r="I445" i="8"/>
  <c r="J445" i="8"/>
  <c r="K445" i="8"/>
  <c r="L445" i="8"/>
  <c r="M445" i="8"/>
  <c r="O445" i="8"/>
  <c r="P445" i="8"/>
  <c r="Q445" i="8"/>
  <c r="R445" i="8"/>
  <c r="S445" i="8"/>
  <c r="D446" i="8"/>
  <c r="E446" i="8"/>
  <c r="F446" i="8"/>
  <c r="G446" i="8"/>
  <c r="H446" i="8"/>
  <c r="I446" i="8"/>
  <c r="J446" i="8"/>
  <c r="K446" i="8"/>
  <c r="L446" i="8"/>
  <c r="M446" i="8"/>
  <c r="O446" i="8"/>
  <c r="P446" i="8"/>
  <c r="Q446" i="8"/>
  <c r="S446" i="8" s="1"/>
  <c r="R446" i="8"/>
  <c r="D447" i="8"/>
  <c r="E447" i="8"/>
  <c r="F447" i="8"/>
  <c r="G447" i="8"/>
  <c r="H447" i="8"/>
  <c r="I447" i="8"/>
  <c r="J447" i="8"/>
  <c r="K447" i="8"/>
  <c r="L447" i="8"/>
  <c r="M447" i="8"/>
  <c r="O447" i="8"/>
  <c r="P447" i="8"/>
  <c r="Q447" i="8"/>
  <c r="S447" i="8" s="1"/>
  <c r="R447" i="8"/>
  <c r="D448" i="8"/>
  <c r="E448" i="8"/>
  <c r="F448" i="8"/>
  <c r="G448" i="8"/>
  <c r="H448" i="8"/>
  <c r="I448" i="8"/>
  <c r="J448" i="8"/>
  <c r="K448" i="8"/>
  <c r="L448" i="8"/>
  <c r="M448" i="8"/>
  <c r="O448" i="8"/>
  <c r="P448" i="8"/>
  <c r="Q448" i="8"/>
  <c r="R448" i="8"/>
  <c r="S448" i="8"/>
  <c r="D449" i="8"/>
  <c r="E449" i="8"/>
  <c r="F449" i="8"/>
  <c r="G449" i="8"/>
  <c r="H449" i="8"/>
  <c r="I449" i="8"/>
  <c r="J449" i="8"/>
  <c r="K449" i="8"/>
  <c r="L449" i="8"/>
  <c r="M449" i="8"/>
  <c r="O449" i="8"/>
  <c r="P449" i="8"/>
  <c r="Q449" i="8"/>
  <c r="R449" i="8"/>
  <c r="S449" i="8"/>
  <c r="D450" i="8"/>
  <c r="E450" i="8"/>
  <c r="F450" i="8"/>
  <c r="G450" i="8"/>
  <c r="H450" i="8"/>
  <c r="I450" i="8"/>
  <c r="J450" i="8"/>
  <c r="K450" i="8"/>
  <c r="L450" i="8"/>
  <c r="M450" i="8"/>
  <c r="O450" i="8"/>
  <c r="P450" i="8"/>
  <c r="Q450" i="8"/>
  <c r="R450" i="8"/>
  <c r="S450" i="8"/>
  <c r="D451" i="8"/>
  <c r="E451" i="8"/>
  <c r="F451" i="8"/>
  <c r="G451" i="8"/>
  <c r="H451" i="8"/>
  <c r="I451" i="8"/>
  <c r="J451" i="8"/>
  <c r="K451" i="8"/>
  <c r="L451" i="8"/>
  <c r="M451" i="8"/>
  <c r="O451" i="8"/>
  <c r="P451" i="8"/>
  <c r="Q451" i="8"/>
  <c r="S451" i="8" s="1"/>
  <c r="R451" i="8"/>
  <c r="D452" i="8"/>
  <c r="E452" i="8"/>
  <c r="F452" i="8"/>
  <c r="G452" i="8"/>
  <c r="H452" i="8"/>
  <c r="I452" i="8"/>
  <c r="J452" i="8"/>
  <c r="K452" i="8"/>
  <c r="L452" i="8"/>
  <c r="M452" i="8"/>
  <c r="O452" i="8"/>
  <c r="P452" i="8"/>
  <c r="Q452" i="8"/>
  <c r="S452" i="8" s="1"/>
  <c r="R452" i="8"/>
  <c r="D453" i="8"/>
  <c r="E453" i="8"/>
  <c r="F453" i="8"/>
  <c r="G453" i="8"/>
  <c r="H453" i="8"/>
  <c r="I453" i="8"/>
  <c r="J453" i="8"/>
  <c r="K453" i="8"/>
  <c r="L453" i="8"/>
  <c r="M453" i="8"/>
  <c r="O453" i="8"/>
  <c r="P453" i="8"/>
  <c r="Q453" i="8"/>
  <c r="R453" i="8"/>
  <c r="S453" i="8"/>
  <c r="D454" i="8"/>
  <c r="E454" i="8"/>
  <c r="F454" i="8"/>
  <c r="G454" i="8"/>
  <c r="H454" i="8"/>
  <c r="I454" i="8"/>
  <c r="J454" i="8"/>
  <c r="K454" i="8"/>
  <c r="L454" i="8"/>
  <c r="M454" i="8"/>
  <c r="O454" i="8"/>
  <c r="P454" i="8"/>
  <c r="Q454" i="8"/>
  <c r="R454" i="8"/>
  <c r="S454" i="8"/>
  <c r="D455" i="8"/>
  <c r="E455" i="8"/>
  <c r="F455" i="8"/>
  <c r="G455" i="8"/>
  <c r="H455" i="8"/>
  <c r="I455" i="8"/>
  <c r="J455" i="8"/>
  <c r="K455" i="8"/>
  <c r="L455" i="8"/>
  <c r="M455" i="8"/>
  <c r="O455" i="8"/>
  <c r="P455" i="8"/>
  <c r="Q455" i="8"/>
  <c r="S455" i="8" s="1"/>
  <c r="R455" i="8"/>
  <c r="D456" i="8"/>
  <c r="E456" i="8"/>
  <c r="F456" i="8"/>
  <c r="G456" i="8"/>
  <c r="H456" i="8"/>
  <c r="I456" i="8"/>
  <c r="J456" i="8"/>
  <c r="K456" i="8"/>
  <c r="L456" i="8"/>
  <c r="M456" i="8"/>
  <c r="O456" i="8"/>
  <c r="P456" i="8"/>
  <c r="Q456" i="8"/>
  <c r="S456" i="8" s="1"/>
  <c r="R456" i="8"/>
  <c r="D457" i="8"/>
  <c r="E457" i="8"/>
  <c r="F457" i="8"/>
  <c r="G457" i="8"/>
  <c r="H457" i="8"/>
  <c r="I457" i="8"/>
  <c r="J457" i="8"/>
  <c r="K457" i="8"/>
  <c r="L457" i="8"/>
  <c r="M457" i="8"/>
  <c r="O457" i="8"/>
  <c r="S457" i="8" s="1"/>
  <c r="P457" i="8"/>
  <c r="Q457" i="8"/>
  <c r="R457" i="8"/>
  <c r="D458" i="8"/>
  <c r="E458" i="8"/>
  <c r="F458" i="8"/>
  <c r="G458" i="8"/>
  <c r="H458" i="8"/>
  <c r="I458" i="8"/>
  <c r="J458" i="8"/>
  <c r="K458" i="8"/>
  <c r="L458" i="8"/>
  <c r="M458" i="8"/>
  <c r="O458" i="8"/>
  <c r="P458" i="8"/>
  <c r="Q458" i="8"/>
  <c r="R458" i="8"/>
  <c r="S458" i="8"/>
  <c r="D459" i="8"/>
  <c r="E459" i="8"/>
  <c r="F459" i="8"/>
  <c r="G459" i="8"/>
  <c r="H459" i="8"/>
  <c r="I459" i="8"/>
  <c r="J459" i="8"/>
  <c r="K459" i="8"/>
  <c r="L459" i="8"/>
  <c r="M459" i="8"/>
  <c r="O459" i="8"/>
  <c r="P459" i="8"/>
  <c r="Q459" i="8"/>
  <c r="S459" i="8" s="1"/>
  <c r="R459" i="8"/>
  <c r="D460" i="8"/>
  <c r="E460" i="8"/>
  <c r="F460" i="8"/>
  <c r="G460" i="8"/>
  <c r="H460" i="8"/>
  <c r="I460" i="8"/>
  <c r="J460" i="8"/>
  <c r="K460" i="8"/>
  <c r="L460" i="8"/>
  <c r="M460" i="8"/>
  <c r="O460" i="8"/>
  <c r="P460" i="8"/>
  <c r="Q460" i="8"/>
  <c r="R460" i="8"/>
  <c r="S460" i="8"/>
  <c r="D461" i="8"/>
  <c r="E461" i="8"/>
  <c r="F461" i="8"/>
  <c r="G461" i="8"/>
  <c r="H461" i="8"/>
  <c r="I461" i="8"/>
  <c r="J461" i="8"/>
  <c r="K461" i="8"/>
  <c r="L461" i="8"/>
  <c r="M461" i="8"/>
  <c r="O461" i="8"/>
  <c r="S461" i="8" s="1"/>
  <c r="P461" i="8"/>
  <c r="Q461" i="8"/>
  <c r="R461" i="8"/>
  <c r="D462" i="8"/>
  <c r="E462" i="8"/>
  <c r="F462" i="8"/>
  <c r="G462" i="8"/>
  <c r="H462" i="8"/>
  <c r="I462" i="8"/>
  <c r="J462" i="8"/>
  <c r="K462" i="8"/>
  <c r="L462" i="8"/>
  <c r="M462" i="8"/>
  <c r="O462" i="8"/>
  <c r="P462" i="8"/>
  <c r="Q462" i="8"/>
  <c r="S462" i="8" s="1"/>
  <c r="R462" i="8"/>
  <c r="D463" i="8"/>
  <c r="E463" i="8"/>
  <c r="F463" i="8"/>
  <c r="G463" i="8"/>
  <c r="H463" i="8"/>
  <c r="I463" i="8"/>
  <c r="J463" i="8"/>
  <c r="K463" i="8"/>
  <c r="L463" i="8"/>
  <c r="M463" i="8"/>
  <c r="O463" i="8"/>
  <c r="P463" i="8"/>
  <c r="Q463" i="8"/>
  <c r="S463" i="8" s="1"/>
  <c r="R463" i="8"/>
  <c r="D464" i="8"/>
  <c r="E464" i="8"/>
  <c r="F464" i="8"/>
  <c r="G464" i="8"/>
  <c r="H464" i="8"/>
  <c r="I464" i="8"/>
  <c r="J464" i="8"/>
  <c r="K464" i="8"/>
  <c r="L464" i="8"/>
  <c r="M464" i="8"/>
  <c r="O464" i="8"/>
  <c r="P464" i="8"/>
  <c r="Q464" i="8"/>
  <c r="R464" i="8"/>
  <c r="S464" i="8"/>
  <c r="D465" i="8"/>
  <c r="E465" i="8"/>
  <c r="F465" i="8"/>
  <c r="G465" i="8"/>
  <c r="H465" i="8"/>
  <c r="I465" i="8"/>
  <c r="J465" i="8"/>
  <c r="K465" i="8"/>
  <c r="L465" i="8"/>
  <c r="M465" i="8"/>
  <c r="O465" i="8"/>
  <c r="S465" i="8" s="1"/>
  <c r="P465" i="8"/>
  <c r="Q465" i="8"/>
  <c r="R465" i="8"/>
  <c r="D466" i="8"/>
  <c r="E466" i="8"/>
  <c r="F466" i="8"/>
  <c r="G466" i="8"/>
  <c r="H466" i="8"/>
  <c r="I466" i="8"/>
  <c r="J466" i="8"/>
  <c r="K466" i="8"/>
  <c r="L466" i="8"/>
  <c r="M466" i="8"/>
  <c r="O466" i="8"/>
  <c r="P466" i="8"/>
  <c r="Q466" i="8"/>
  <c r="S466" i="8" s="1"/>
  <c r="R466" i="8"/>
  <c r="D467" i="8"/>
  <c r="E467" i="8"/>
  <c r="F467" i="8"/>
  <c r="G467" i="8"/>
  <c r="H467" i="8"/>
  <c r="I467" i="8"/>
  <c r="J467" i="8"/>
  <c r="K467" i="8"/>
  <c r="L467" i="8"/>
  <c r="M467" i="8"/>
  <c r="O467" i="8"/>
  <c r="P467" i="8"/>
  <c r="Q467" i="8"/>
  <c r="S467" i="8" s="1"/>
  <c r="R467" i="8"/>
  <c r="D468" i="8"/>
  <c r="E468" i="8"/>
  <c r="F468" i="8"/>
  <c r="G468" i="8"/>
  <c r="H468" i="8"/>
  <c r="I468" i="8"/>
  <c r="J468" i="8"/>
  <c r="K468" i="8"/>
  <c r="L468" i="8"/>
  <c r="M468" i="8"/>
  <c r="O468" i="8"/>
  <c r="P468" i="8"/>
  <c r="Q468" i="8"/>
  <c r="S468" i="8" s="1"/>
  <c r="R468" i="8"/>
  <c r="D469" i="8"/>
  <c r="E469" i="8"/>
  <c r="F469" i="8"/>
  <c r="G469" i="8"/>
  <c r="H469" i="8"/>
  <c r="I469" i="8"/>
  <c r="J469" i="8"/>
  <c r="K469" i="8"/>
  <c r="L469" i="8"/>
  <c r="M469" i="8"/>
  <c r="O469" i="8"/>
  <c r="S469" i="8" s="1"/>
  <c r="P469" i="8"/>
  <c r="Q469" i="8"/>
  <c r="R469" i="8"/>
  <c r="D470" i="8"/>
  <c r="E470" i="8"/>
  <c r="F470" i="8"/>
  <c r="G470" i="8"/>
  <c r="H470" i="8"/>
  <c r="I470" i="8"/>
  <c r="J470" i="8"/>
  <c r="K470" i="8"/>
  <c r="L470" i="8"/>
  <c r="M470" i="8"/>
  <c r="O470" i="8"/>
  <c r="P470" i="8"/>
  <c r="Q470" i="8"/>
  <c r="S470" i="8" s="1"/>
  <c r="R470" i="8"/>
  <c r="D471" i="8"/>
  <c r="E471" i="8"/>
  <c r="F471" i="8"/>
  <c r="G471" i="8"/>
  <c r="H471" i="8"/>
  <c r="I471" i="8"/>
  <c r="J471" i="8"/>
  <c r="K471" i="8"/>
  <c r="L471" i="8"/>
  <c r="M471" i="8"/>
  <c r="O471" i="8"/>
  <c r="P471" i="8"/>
  <c r="Q471" i="8"/>
  <c r="S471" i="8" s="1"/>
  <c r="R471" i="8"/>
  <c r="D472" i="8"/>
  <c r="E472" i="8"/>
  <c r="F472" i="8"/>
  <c r="G472" i="8"/>
  <c r="H472" i="8"/>
  <c r="I472" i="8"/>
  <c r="J472" i="8"/>
  <c r="K472" i="8"/>
  <c r="L472" i="8"/>
  <c r="M472" i="8"/>
  <c r="O472" i="8"/>
  <c r="P472" i="8"/>
  <c r="Q472" i="8"/>
  <c r="S472" i="8" s="1"/>
  <c r="R472" i="8"/>
  <c r="D473" i="8"/>
  <c r="E473" i="8"/>
  <c r="F473" i="8"/>
  <c r="G473" i="8"/>
  <c r="H473" i="8"/>
  <c r="I473" i="8"/>
  <c r="J473" i="8"/>
  <c r="K473" i="8"/>
  <c r="L473" i="8"/>
  <c r="M473" i="8"/>
  <c r="O473" i="8"/>
  <c r="S473" i="8" s="1"/>
  <c r="P473" i="8"/>
  <c r="Q473" i="8"/>
  <c r="R473" i="8"/>
  <c r="D474" i="8"/>
  <c r="E474" i="8"/>
  <c r="F474" i="8"/>
  <c r="G474" i="8"/>
  <c r="H474" i="8"/>
  <c r="I474" i="8"/>
  <c r="J474" i="8"/>
  <c r="K474" i="8"/>
  <c r="L474" i="8"/>
  <c r="M474" i="8"/>
  <c r="O474" i="8"/>
  <c r="P474" i="8"/>
  <c r="Q474" i="8"/>
  <c r="S474" i="8" s="1"/>
  <c r="R474" i="8"/>
  <c r="D475" i="8"/>
  <c r="E475" i="8"/>
  <c r="F475" i="8"/>
  <c r="G475" i="8"/>
  <c r="H475" i="8"/>
  <c r="I475" i="8"/>
  <c r="J475" i="8"/>
  <c r="K475" i="8"/>
  <c r="L475" i="8"/>
  <c r="M475" i="8"/>
  <c r="O475" i="8"/>
  <c r="P475" i="8"/>
  <c r="Q475" i="8"/>
  <c r="S475" i="8" s="1"/>
  <c r="R475" i="8"/>
  <c r="D476" i="8"/>
  <c r="E476" i="8"/>
  <c r="F476" i="8"/>
  <c r="G476" i="8"/>
  <c r="H476" i="8"/>
  <c r="I476" i="8"/>
  <c r="J476" i="8"/>
  <c r="K476" i="8"/>
  <c r="L476" i="8"/>
  <c r="M476" i="8"/>
  <c r="O476" i="8"/>
  <c r="P476" i="8"/>
  <c r="Q476" i="8"/>
  <c r="R476" i="8"/>
  <c r="S476" i="8"/>
  <c r="D477" i="8"/>
  <c r="E477" i="8"/>
  <c r="F477" i="8"/>
  <c r="G477" i="8"/>
  <c r="H477" i="8"/>
  <c r="I477" i="8"/>
  <c r="J477" i="8"/>
  <c r="K477" i="8"/>
  <c r="L477" i="8"/>
  <c r="M477" i="8"/>
  <c r="O477" i="8"/>
  <c r="S477" i="8" s="1"/>
  <c r="P477" i="8"/>
  <c r="Q477" i="8"/>
  <c r="R477" i="8"/>
  <c r="D478" i="8"/>
  <c r="E478" i="8"/>
  <c r="F478" i="8"/>
  <c r="G478" i="8"/>
  <c r="H478" i="8"/>
  <c r="I478" i="8"/>
  <c r="J478" i="8"/>
  <c r="K478" i="8"/>
  <c r="L478" i="8"/>
  <c r="M478" i="8"/>
  <c r="O478" i="8"/>
  <c r="P478" i="8"/>
  <c r="Q478" i="8"/>
  <c r="S478" i="8" s="1"/>
  <c r="R478" i="8"/>
  <c r="D479" i="8"/>
  <c r="E479" i="8"/>
  <c r="F479" i="8"/>
  <c r="G479" i="8"/>
  <c r="H479" i="8"/>
  <c r="I479" i="8"/>
  <c r="J479" i="8"/>
  <c r="K479" i="8"/>
  <c r="L479" i="8"/>
  <c r="M479" i="8"/>
  <c r="O479" i="8"/>
  <c r="P479" i="8"/>
  <c r="Q479" i="8"/>
  <c r="S479" i="8" s="1"/>
  <c r="R479" i="8"/>
  <c r="D480" i="8"/>
  <c r="E480" i="8"/>
  <c r="F480" i="8"/>
  <c r="G480" i="8"/>
  <c r="H480" i="8"/>
  <c r="I480" i="8"/>
  <c r="J480" i="8"/>
  <c r="K480" i="8"/>
  <c r="L480" i="8"/>
  <c r="M480" i="8"/>
  <c r="O480" i="8"/>
  <c r="P480" i="8"/>
  <c r="Q480" i="8"/>
  <c r="R480" i="8"/>
  <c r="S480" i="8"/>
  <c r="D481" i="8"/>
  <c r="E481" i="8"/>
  <c r="F481" i="8"/>
  <c r="G481" i="8"/>
  <c r="H481" i="8"/>
  <c r="I481" i="8"/>
  <c r="J481" i="8"/>
  <c r="K481" i="8"/>
  <c r="L481" i="8"/>
  <c r="M481" i="8"/>
  <c r="O481" i="8"/>
  <c r="P481" i="8"/>
  <c r="Q481" i="8"/>
  <c r="R481" i="8"/>
  <c r="S481" i="8"/>
  <c r="D482" i="8"/>
  <c r="E482" i="8"/>
  <c r="F482" i="8"/>
  <c r="G482" i="8"/>
  <c r="H482" i="8"/>
  <c r="I482" i="8"/>
  <c r="J482" i="8"/>
  <c r="K482" i="8"/>
  <c r="L482" i="8"/>
  <c r="M482" i="8"/>
  <c r="O482" i="8"/>
  <c r="P482" i="8"/>
  <c r="Q482" i="8"/>
  <c r="S482" i="8" s="1"/>
  <c r="R482" i="8"/>
  <c r="D483" i="8"/>
  <c r="E483" i="8"/>
  <c r="F483" i="8"/>
  <c r="G483" i="8"/>
  <c r="H483" i="8"/>
  <c r="I483" i="8"/>
  <c r="J483" i="8"/>
  <c r="K483" i="8"/>
  <c r="L483" i="8"/>
  <c r="M483" i="8"/>
  <c r="O483" i="8"/>
  <c r="P483" i="8"/>
  <c r="Q483" i="8"/>
  <c r="S483" i="8" s="1"/>
  <c r="R483" i="8"/>
  <c r="D484" i="8"/>
  <c r="E484" i="8"/>
  <c r="M484" i="8" s="1"/>
  <c r="F484" i="8"/>
  <c r="G484" i="8"/>
  <c r="H484" i="8"/>
  <c r="I484" i="8"/>
  <c r="J484" i="8"/>
  <c r="K484" i="8"/>
  <c r="L484" i="8"/>
  <c r="O484" i="8"/>
  <c r="P484" i="8"/>
  <c r="Q484" i="8"/>
  <c r="R484" i="8"/>
  <c r="S484" i="8"/>
  <c r="D485" i="8"/>
  <c r="E485" i="8"/>
  <c r="F485" i="8"/>
  <c r="G485" i="8"/>
  <c r="H485" i="8"/>
  <c r="I485" i="8"/>
  <c r="J485" i="8"/>
  <c r="K485" i="8"/>
  <c r="L485" i="8"/>
  <c r="M485" i="8"/>
  <c r="O485" i="8"/>
  <c r="P485" i="8"/>
  <c r="Q485" i="8"/>
  <c r="R485" i="8"/>
  <c r="S485" i="8"/>
  <c r="D486" i="8"/>
  <c r="E486" i="8"/>
  <c r="F486" i="8"/>
  <c r="G486" i="8"/>
  <c r="H486" i="8"/>
  <c r="I486" i="8"/>
  <c r="J486" i="8"/>
  <c r="K486" i="8"/>
  <c r="L486" i="8"/>
  <c r="M486" i="8"/>
  <c r="O486" i="8"/>
  <c r="P486" i="8"/>
  <c r="Q486" i="8"/>
  <c r="S486" i="8" s="1"/>
  <c r="R486" i="8"/>
  <c r="D487" i="8"/>
  <c r="L487" i="8" s="1"/>
  <c r="E487" i="8"/>
  <c r="F487" i="8"/>
  <c r="G487" i="8"/>
  <c r="H487" i="8"/>
  <c r="I487" i="8"/>
  <c r="J487" i="8"/>
  <c r="K487" i="8"/>
  <c r="M487" i="8"/>
  <c r="O487" i="8"/>
  <c r="P487" i="8"/>
  <c r="Q487" i="8"/>
  <c r="S487" i="8" s="1"/>
  <c r="R487" i="8"/>
  <c r="D488" i="8"/>
  <c r="E488" i="8"/>
  <c r="F488" i="8"/>
  <c r="G488" i="8"/>
  <c r="H488" i="8"/>
  <c r="I488" i="8"/>
  <c r="J488" i="8"/>
  <c r="K488" i="8"/>
  <c r="L488" i="8"/>
  <c r="M488" i="8"/>
  <c r="O488" i="8"/>
  <c r="P488" i="8"/>
  <c r="Q488" i="8"/>
  <c r="R488" i="8"/>
  <c r="S488" i="8"/>
  <c r="D489" i="8"/>
  <c r="E489" i="8"/>
  <c r="F489" i="8"/>
  <c r="G489" i="8"/>
  <c r="H489" i="8"/>
  <c r="I489" i="8"/>
  <c r="J489" i="8"/>
  <c r="K489" i="8"/>
  <c r="L489" i="8"/>
  <c r="M489" i="8"/>
  <c r="O489" i="8"/>
  <c r="P489" i="8"/>
  <c r="Q489" i="8"/>
  <c r="R489" i="8"/>
  <c r="S489" i="8"/>
  <c r="D490" i="8"/>
  <c r="E490" i="8"/>
  <c r="F490" i="8"/>
  <c r="G490" i="8"/>
  <c r="H490" i="8"/>
  <c r="I490" i="8"/>
  <c r="J490" i="8"/>
  <c r="K490" i="8"/>
  <c r="L490" i="8"/>
  <c r="M490" i="8"/>
  <c r="O490" i="8"/>
  <c r="P490" i="8"/>
  <c r="Q490" i="8"/>
  <c r="S490" i="8" s="1"/>
  <c r="R490" i="8"/>
  <c r="D491" i="8"/>
  <c r="L491" i="8" s="1"/>
  <c r="E491" i="8"/>
  <c r="F491" i="8"/>
  <c r="G491" i="8"/>
  <c r="H491" i="8"/>
  <c r="I491" i="8"/>
  <c r="J491" i="8"/>
  <c r="K491" i="8"/>
  <c r="M491" i="8"/>
  <c r="O491" i="8"/>
  <c r="P491" i="8"/>
  <c r="Q491" i="8"/>
  <c r="S491" i="8" s="1"/>
  <c r="R491" i="8"/>
  <c r="D492" i="8"/>
  <c r="E492" i="8"/>
  <c r="M492" i="8" s="1"/>
  <c r="F492" i="8"/>
  <c r="G492" i="8"/>
  <c r="H492" i="8"/>
  <c r="I492" i="8"/>
  <c r="J492" i="8"/>
  <c r="K492" i="8"/>
  <c r="L492" i="8"/>
  <c r="O492" i="8"/>
  <c r="P492" i="8"/>
  <c r="Q492" i="8"/>
  <c r="R492" i="8"/>
  <c r="S492" i="8"/>
  <c r="D493" i="8"/>
  <c r="E493" i="8"/>
  <c r="F493" i="8"/>
  <c r="G493" i="8"/>
  <c r="H493" i="8"/>
  <c r="I493" i="8"/>
  <c r="J493" i="8"/>
  <c r="K493" i="8"/>
  <c r="L493" i="8"/>
  <c r="M493" i="8"/>
  <c r="O493" i="8"/>
  <c r="P493" i="8"/>
  <c r="Q493" i="8"/>
  <c r="R493" i="8"/>
  <c r="S493" i="8"/>
  <c r="D494" i="8"/>
  <c r="E494" i="8"/>
  <c r="F494" i="8"/>
  <c r="G494" i="8"/>
  <c r="H494" i="8"/>
  <c r="I494" i="8"/>
  <c r="J494" i="8"/>
  <c r="K494" i="8"/>
  <c r="L494" i="8"/>
  <c r="M494" i="8"/>
  <c r="O494" i="8"/>
  <c r="P494" i="8"/>
  <c r="Q494" i="8"/>
  <c r="R494" i="8"/>
  <c r="S494" i="8"/>
  <c r="D495" i="8"/>
  <c r="L495" i="8" s="1"/>
  <c r="E495" i="8"/>
  <c r="F495" i="8"/>
  <c r="G495" i="8"/>
  <c r="H495" i="8"/>
  <c r="I495" i="8"/>
  <c r="J495" i="8"/>
  <c r="K495" i="8"/>
  <c r="M495" i="8"/>
  <c r="O495" i="8"/>
  <c r="P495" i="8"/>
  <c r="Q495" i="8"/>
  <c r="S495" i="8" s="1"/>
  <c r="R495" i="8"/>
  <c r="D496" i="8"/>
  <c r="E496" i="8"/>
  <c r="M496" i="8" s="1"/>
  <c r="F496" i="8"/>
  <c r="G496" i="8"/>
  <c r="H496" i="8"/>
  <c r="I496" i="8"/>
  <c r="J496" i="8"/>
  <c r="K496" i="8"/>
  <c r="L496" i="8"/>
  <c r="O496" i="8"/>
  <c r="P496" i="8"/>
  <c r="Q496" i="8"/>
  <c r="S496" i="8" s="1"/>
  <c r="R496" i="8"/>
  <c r="D497" i="8"/>
  <c r="E497" i="8"/>
  <c r="F497" i="8"/>
  <c r="G497" i="8"/>
  <c r="H497" i="8"/>
  <c r="I497" i="8"/>
  <c r="J497" i="8"/>
  <c r="K497" i="8"/>
  <c r="L497" i="8"/>
  <c r="M497" i="8"/>
  <c r="O497" i="8"/>
  <c r="P497" i="8"/>
  <c r="Q497" i="8"/>
  <c r="R497" i="8"/>
  <c r="S497" i="8"/>
  <c r="D498" i="8"/>
  <c r="E498" i="8"/>
  <c r="F498" i="8"/>
  <c r="G498" i="8"/>
  <c r="H498" i="8"/>
  <c r="I498" i="8"/>
  <c r="J498" i="8"/>
  <c r="K498" i="8"/>
  <c r="L498" i="8"/>
  <c r="M498" i="8"/>
  <c r="O498" i="8"/>
  <c r="P498" i="8"/>
  <c r="Q498" i="8"/>
  <c r="S498" i="8" s="1"/>
  <c r="R498" i="8"/>
  <c r="D499" i="8"/>
  <c r="L499" i="8" s="1"/>
  <c r="E499" i="8"/>
  <c r="F499" i="8"/>
  <c r="G499" i="8"/>
  <c r="H499" i="8"/>
  <c r="I499" i="8"/>
  <c r="J499" i="8"/>
  <c r="K499" i="8"/>
  <c r="M499" i="8"/>
  <c r="O499" i="8"/>
  <c r="P499" i="8"/>
  <c r="Q499" i="8"/>
  <c r="S499" i="8" s="1"/>
  <c r="R499" i="8"/>
  <c r="D500" i="8"/>
  <c r="E500" i="8"/>
  <c r="M500" i="8" s="1"/>
  <c r="F500" i="8"/>
  <c r="G500" i="8"/>
  <c r="H500" i="8"/>
  <c r="I500" i="8"/>
  <c r="J500" i="8"/>
  <c r="K500" i="8"/>
  <c r="L500" i="8"/>
  <c r="O500" i="8"/>
  <c r="P500" i="8"/>
  <c r="Q500" i="8"/>
  <c r="R500" i="8"/>
  <c r="S500" i="8"/>
  <c r="D501" i="8"/>
  <c r="E501" i="8"/>
  <c r="F501" i="8"/>
  <c r="G501" i="8"/>
  <c r="H501" i="8"/>
  <c r="I501" i="8"/>
  <c r="J501" i="8"/>
  <c r="K501" i="8"/>
  <c r="L501" i="8"/>
  <c r="M501" i="8"/>
  <c r="O501" i="8"/>
  <c r="P501" i="8"/>
  <c r="Q501" i="8"/>
  <c r="R501" i="8"/>
  <c r="S501" i="8"/>
  <c r="D502" i="8"/>
  <c r="E502" i="8"/>
  <c r="F502" i="8"/>
  <c r="G502" i="8"/>
  <c r="H502" i="8"/>
  <c r="I502" i="8"/>
  <c r="J502" i="8"/>
  <c r="K502" i="8"/>
  <c r="L502" i="8"/>
  <c r="M502" i="8"/>
  <c r="O502" i="8"/>
  <c r="P502" i="8"/>
  <c r="Q502" i="8"/>
  <c r="S502" i="8" s="1"/>
  <c r="R502" i="8"/>
  <c r="D503" i="8"/>
  <c r="L503" i="8" s="1"/>
  <c r="E503" i="8"/>
  <c r="F503" i="8"/>
  <c r="G503" i="8"/>
  <c r="H503" i="8"/>
  <c r="I503" i="8"/>
  <c r="J503" i="8"/>
  <c r="K503" i="8"/>
  <c r="M503" i="8"/>
  <c r="O503" i="8"/>
  <c r="P503" i="8"/>
  <c r="Q503" i="8"/>
  <c r="S503" i="8" s="1"/>
  <c r="R503" i="8"/>
  <c r="D504" i="8"/>
  <c r="E504" i="8"/>
  <c r="M504" i="8" s="1"/>
  <c r="F504" i="8"/>
  <c r="G504" i="8"/>
  <c r="H504" i="8"/>
  <c r="I504" i="8"/>
  <c r="J504" i="8"/>
  <c r="K504" i="8"/>
  <c r="L504" i="8"/>
  <c r="O504" i="8"/>
  <c r="P504" i="8"/>
  <c r="Q504" i="8"/>
  <c r="R504" i="8"/>
  <c r="S504" i="8"/>
  <c r="D505" i="8"/>
  <c r="E505" i="8"/>
  <c r="F505" i="8"/>
  <c r="G505" i="8"/>
  <c r="H505" i="8"/>
  <c r="I505" i="8"/>
  <c r="J505" i="8"/>
  <c r="K505" i="8"/>
  <c r="L505" i="8"/>
  <c r="M505" i="8"/>
  <c r="O505" i="8"/>
  <c r="S505" i="8" s="1"/>
  <c r="P505" i="8"/>
  <c r="Q505" i="8"/>
  <c r="R505" i="8"/>
  <c r="D506" i="8"/>
  <c r="E506" i="8"/>
  <c r="F506" i="8"/>
  <c r="G506" i="8"/>
  <c r="H506" i="8"/>
  <c r="I506" i="8"/>
  <c r="J506" i="8"/>
  <c r="K506" i="8"/>
  <c r="L506" i="8"/>
  <c r="M506" i="8"/>
  <c r="O506" i="8"/>
  <c r="P506" i="8"/>
  <c r="Q506" i="8"/>
  <c r="S506" i="8" s="1"/>
  <c r="R506" i="8"/>
  <c r="D507" i="8"/>
  <c r="L507" i="8" s="1"/>
  <c r="E507" i="8"/>
  <c r="F507" i="8"/>
  <c r="G507" i="8"/>
  <c r="H507" i="8"/>
  <c r="I507" i="8"/>
  <c r="J507" i="8"/>
  <c r="K507" i="8"/>
  <c r="M507" i="8"/>
  <c r="O507" i="8"/>
  <c r="P507" i="8"/>
  <c r="Q507" i="8"/>
  <c r="S507" i="8" s="1"/>
  <c r="R507" i="8"/>
  <c r="D508" i="8"/>
  <c r="E508" i="8"/>
  <c r="M508" i="8" s="1"/>
  <c r="F508" i="8"/>
  <c r="G508" i="8"/>
  <c r="H508" i="8"/>
  <c r="I508" i="8"/>
  <c r="J508" i="8"/>
  <c r="K508" i="8"/>
  <c r="L508" i="8"/>
  <c r="O508" i="8"/>
  <c r="P508" i="8"/>
  <c r="Q508" i="8"/>
  <c r="R508" i="8"/>
  <c r="S508" i="8"/>
  <c r="D509" i="8"/>
  <c r="E509" i="8"/>
  <c r="F509" i="8"/>
  <c r="G509" i="8"/>
  <c r="H509" i="8"/>
  <c r="I509" i="8"/>
  <c r="J509" i="8"/>
  <c r="K509" i="8"/>
  <c r="L509" i="8"/>
  <c r="M509" i="8"/>
  <c r="O509" i="8"/>
  <c r="P509" i="8"/>
  <c r="Q509" i="8"/>
  <c r="R509" i="8"/>
  <c r="S509" i="8"/>
  <c r="D510" i="8"/>
  <c r="E510" i="8"/>
  <c r="F510" i="8"/>
  <c r="G510" i="8"/>
  <c r="H510" i="8"/>
  <c r="I510" i="8"/>
  <c r="J510" i="8"/>
  <c r="K510" i="8"/>
  <c r="L510" i="8"/>
  <c r="M510" i="8"/>
  <c r="O510" i="8"/>
  <c r="P510" i="8"/>
  <c r="Q510" i="8"/>
  <c r="S510" i="8" s="1"/>
  <c r="R510" i="8"/>
  <c r="D511" i="8"/>
  <c r="L511" i="8" s="1"/>
  <c r="E511" i="8"/>
  <c r="F511" i="8"/>
  <c r="G511" i="8"/>
  <c r="H511" i="8"/>
  <c r="I511" i="8"/>
  <c r="J511" i="8"/>
  <c r="K511" i="8"/>
  <c r="M511" i="8"/>
  <c r="O511" i="8"/>
  <c r="P511" i="8"/>
  <c r="Q511" i="8"/>
  <c r="S511" i="8" s="1"/>
  <c r="R511" i="8"/>
  <c r="D512" i="8"/>
  <c r="E512" i="8"/>
  <c r="M512" i="8" s="1"/>
  <c r="F512" i="8"/>
  <c r="G512" i="8"/>
  <c r="H512" i="8"/>
  <c r="I512" i="8"/>
  <c r="J512" i="8"/>
  <c r="K512" i="8"/>
  <c r="L512" i="8"/>
  <c r="O512" i="8"/>
  <c r="P512" i="8"/>
  <c r="Q512" i="8"/>
  <c r="R512" i="8"/>
  <c r="S512" i="8"/>
  <c r="D513" i="8"/>
  <c r="E513" i="8"/>
  <c r="F513" i="8"/>
  <c r="G513" i="8"/>
  <c r="H513" i="8"/>
  <c r="I513" i="8"/>
  <c r="J513" i="8"/>
  <c r="K513" i="8"/>
  <c r="L513" i="8"/>
  <c r="M513" i="8"/>
  <c r="O513" i="8"/>
  <c r="S513" i="8" s="1"/>
  <c r="P513" i="8"/>
  <c r="Q513" i="8"/>
  <c r="R513" i="8"/>
  <c r="D514" i="8"/>
  <c r="E514" i="8"/>
  <c r="F514" i="8"/>
  <c r="G514" i="8"/>
  <c r="H514" i="8"/>
  <c r="I514" i="8"/>
  <c r="J514" i="8"/>
  <c r="K514" i="8"/>
  <c r="L514" i="8"/>
  <c r="M514" i="8"/>
  <c r="O514" i="8"/>
  <c r="P514" i="8"/>
  <c r="Q514" i="8"/>
  <c r="R514" i="8"/>
  <c r="S514" i="8"/>
  <c r="D515" i="8"/>
  <c r="L515" i="8" s="1"/>
  <c r="E515" i="8"/>
  <c r="F515" i="8"/>
  <c r="G515" i="8"/>
  <c r="H515" i="8"/>
  <c r="I515" i="8"/>
  <c r="J515" i="8"/>
  <c r="K515" i="8"/>
  <c r="M515" i="8"/>
  <c r="O515" i="8"/>
  <c r="P515" i="8"/>
  <c r="Q515" i="8"/>
  <c r="S515" i="8" s="1"/>
  <c r="R515" i="8"/>
  <c r="D516" i="8"/>
  <c r="E516" i="8"/>
  <c r="M516" i="8" s="1"/>
  <c r="F516" i="8"/>
  <c r="G516" i="8"/>
  <c r="H516" i="8"/>
  <c r="I516" i="8"/>
  <c r="J516" i="8"/>
  <c r="K516" i="8"/>
  <c r="L516" i="8"/>
  <c r="O516" i="8"/>
  <c r="P516" i="8"/>
  <c r="Q516" i="8"/>
  <c r="S516" i="8" s="1"/>
  <c r="R516" i="8"/>
  <c r="D517" i="8"/>
  <c r="E517" i="8"/>
  <c r="F517" i="8"/>
  <c r="G517" i="8"/>
  <c r="H517" i="8"/>
  <c r="I517" i="8"/>
  <c r="J517" i="8"/>
  <c r="K517" i="8"/>
  <c r="L517" i="8"/>
  <c r="M517" i="8"/>
  <c r="O517" i="8"/>
  <c r="P517" i="8"/>
  <c r="Q517" i="8"/>
  <c r="R517" i="8"/>
  <c r="S517" i="8"/>
  <c r="D518" i="8"/>
  <c r="E518" i="8"/>
  <c r="F518" i="8"/>
  <c r="G518" i="8"/>
  <c r="H518" i="8"/>
  <c r="I518" i="8"/>
  <c r="J518" i="8"/>
  <c r="K518" i="8"/>
  <c r="L518" i="8"/>
  <c r="M518" i="8"/>
  <c r="O518" i="8"/>
  <c r="P518" i="8"/>
  <c r="Q518" i="8"/>
  <c r="R518" i="8"/>
  <c r="S518" i="8"/>
  <c r="D519" i="8"/>
  <c r="L519" i="8" s="1"/>
  <c r="E519" i="8"/>
  <c r="F519" i="8"/>
  <c r="G519" i="8"/>
  <c r="H519" i="8"/>
  <c r="I519" i="8"/>
  <c r="J519" i="8"/>
  <c r="K519" i="8"/>
  <c r="M519" i="8"/>
  <c r="O519" i="8"/>
  <c r="P519" i="8"/>
  <c r="Q519" i="8"/>
  <c r="S519" i="8" s="1"/>
  <c r="R519" i="8"/>
  <c r="D520" i="8"/>
  <c r="E520" i="8"/>
  <c r="M520" i="8" s="1"/>
  <c r="F520" i="8"/>
  <c r="G520" i="8"/>
  <c r="H520" i="8"/>
  <c r="I520" i="8"/>
  <c r="J520" i="8"/>
  <c r="K520" i="8"/>
  <c r="L520" i="8"/>
  <c r="O520" i="8"/>
  <c r="P520" i="8"/>
  <c r="Q520" i="8"/>
  <c r="S520" i="8" s="1"/>
  <c r="R520" i="8"/>
  <c r="D521" i="8"/>
  <c r="E521" i="8"/>
  <c r="F521" i="8"/>
  <c r="G521" i="8"/>
  <c r="H521" i="8"/>
  <c r="I521" i="8"/>
  <c r="J521" i="8"/>
  <c r="K521" i="8"/>
  <c r="L521" i="8"/>
  <c r="M521" i="8"/>
  <c r="O521" i="8"/>
  <c r="S521" i="8" s="1"/>
  <c r="P521" i="8"/>
  <c r="Q521" i="8"/>
  <c r="R521" i="8"/>
  <c r="D522" i="8"/>
  <c r="E522" i="8"/>
  <c r="F522" i="8"/>
  <c r="G522" i="8"/>
  <c r="H522" i="8"/>
  <c r="I522" i="8"/>
  <c r="J522" i="8"/>
  <c r="K522" i="8"/>
  <c r="L522" i="8"/>
  <c r="M522" i="8"/>
  <c r="O522" i="8"/>
  <c r="P522" i="8"/>
  <c r="Q522" i="8"/>
  <c r="R522" i="8"/>
  <c r="S522" i="8"/>
  <c r="D523" i="8"/>
  <c r="L523" i="8" s="1"/>
  <c r="E523" i="8"/>
  <c r="F523" i="8"/>
  <c r="G523" i="8"/>
  <c r="H523" i="8"/>
  <c r="I523" i="8"/>
  <c r="J523" i="8"/>
  <c r="K523" i="8"/>
  <c r="M523" i="8"/>
  <c r="O523" i="8"/>
  <c r="P523" i="8"/>
  <c r="Q523" i="8"/>
  <c r="S523" i="8" s="1"/>
  <c r="R523" i="8"/>
  <c r="D524" i="8"/>
  <c r="E524" i="8"/>
  <c r="M524" i="8" s="1"/>
  <c r="F524" i="8"/>
  <c r="G524" i="8"/>
  <c r="H524" i="8"/>
  <c r="I524" i="8"/>
  <c r="J524" i="8"/>
  <c r="K524" i="8"/>
  <c r="L524" i="8"/>
  <c r="O524" i="8"/>
  <c r="P524" i="8"/>
  <c r="Q524" i="8"/>
  <c r="R524" i="8"/>
  <c r="S524" i="8"/>
  <c r="D525" i="8"/>
  <c r="E525" i="8"/>
  <c r="F525" i="8"/>
  <c r="G525" i="8"/>
  <c r="H525" i="8"/>
  <c r="I525" i="8"/>
  <c r="J525" i="8"/>
  <c r="K525" i="8"/>
  <c r="L525" i="8"/>
  <c r="M525" i="8"/>
  <c r="O525" i="8"/>
  <c r="P525" i="8"/>
  <c r="Q525" i="8"/>
  <c r="R525" i="8"/>
  <c r="S525" i="8"/>
  <c r="D526" i="8"/>
  <c r="E526" i="8"/>
  <c r="F526" i="8"/>
  <c r="G526" i="8"/>
  <c r="H526" i="8"/>
  <c r="I526" i="8"/>
  <c r="J526" i="8"/>
  <c r="K526" i="8"/>
  <c r="L526" i="8"/>
  <c r="M526" i="8"/>
  <c r="O526" i="8"/>
  <c r="P526" i="8"/>
  <c r="Q526" i="8"/>
  <c r="S526" i="8" s="1"/>
  <c r="R526" i="8"/>
  <c r="D527" i="8"/>
  <c r="L527" i="8" s="1"/>
  <c r="E527" i="8"/>
  <c r="F527" i="8"/>
  <c r="G527" i="8"/>
  <c r="H527" i="8"/>
  <c r="I527" i="8"/>
  <c r="J527" i="8"/>
  <c r="K527" i="8"/>
  <c r="M527" i="8"/>
  <c r="O527" i="8"/>
  <c r="P527" i="8"/>
  <c r="Q527" i="8"/>
  <c r="S527" i="8" s="1"/>
  <c r="R527" i="8"/>
  <c r="D528" i="8"/>
  <c r="E528" i="8"/>
  <c r="M528" i="8" s="1"/>
  <c r="F528" i="8"/>
  <c r="G528" i="8"/>
  <c r="H528" i="8"/>
  <c r="I528" i="8"/>
  <c r="J528" i="8"/>
  <c r="K528" i="8"/>
  <c r="L528" i="8"/>
  <c r="O528" i="8"/>
  <c r="P528" i="8"/>
  <c r="Q528" i="8"/>
  <c r="R528" i="8"/>
  <c r="S528" i="8"/>
  <c r="D529" i="8"/>
  <c r="E529" i="8"/>
  <c r="F529" i="8"/>
  <c r="G529" i="8"/>
  <c r="H529" i="8"/>
  <c r="I529" i="8"/>
  <c r="J529" i="8"/>
  <c r="K529" i="8"/>
  <c r="L529" i="8"/>
  <c r="M529" i="8"/>
  <c r="O529" i="8"/>
  <c r="S529" i="8" s="1"/>
  <c r="P529" i="8"/>
  <c r="Q529" i="8"/>
  <c r="R529" i="8"/>
  <c r="D530" i="8"/>
  <c r="E530" i="8"/>
  <c r="F530" i="8"/>
  <c r="G530" i="8"/>
  <c r="H530" i="8"/>
  <c r="I530" i="8"/>
  <c r="J530" i="8"/>
  <c r="K530" i="8"/>
  <c r="L530" i="8"/>
  <c r="M530" i="8"/>
  <c r="O530" i="8"/>
  <c r="P530" i="8"/>
  <c r="Q530" i="8"/>
  <c r="S530" i="8" s="1"/>
  <c r="R530" i="8"/>
  <c r="D531" i="8"/>
  <c r="L531" i="8" s="1"/>
  <c r="E531" i="8"/>
  <c r="F531" i="8"/>
  <c r="G531" i="8"/>
  <c r="H531" i="8"/>
  <c r="I531" i="8"/>
  <c r="J531" i="8"/>
  <c r="K531" i="8"/>
  <c r="M531" i="8"/>
  <c r="O531" i="8"/>
  <c r="P531" i="8"/>
  <c r="Q531" i="8"/>
  <c r="S531" i="8" s="1"/>
  <c r="R531" i="8"/>
  <c r="D532" i="8"/>
  <c r="E532" i="8"/>
  <c r="M532" i="8" s="1"/>
  <c r="F532" i="8"/>
  <c r="G532" i="8"/>
  <c r="H532" i="8"/>
  <c r="I532" i="8"/>
  <c r="J532" i="8"/>
  <c r="K532" i="8"/>
  <c r="L532" i="8"/>
  <c r="O532" i="8"/>
  <c r="P532" i="8"/>
  <c r="Q532" i="8"/>
  <c r="R532" i="8"/>
  <c r="S532" i="8"/>
  <c r="D533" i="8"/>
  <c r="E533" i="8"/>
  <c r="F533" i="8"/>
  <c r="G533" i="8"/>
  <c r="H533" i="8"/>
  <c r="I533" i="8"/>
  <c r="J533" i="8"/>
  <c r="K533" i="8"/>
  <c r="L533" i="8"/>
  <c r="M533" i="8"/>
  <c r="O533" i="8"/>
  <c r="S533" i="8" s="1"/>
  <c r="P533" i="8"/>
  <c r="Q533" i="8"/>
  <c r="R533" i="8"/>
  <c r="D534" i="8"/>
  <c r="E534" i="8"/>
  <c r="F534" i="8"/>
  <c r="G534" i="8"/>
  <c r="H534" i="8"/>
  <c r="I534" i="8"/>
  <c r="J534" i="8"/>
  <c r="K534" i="8"/>
  <c r="L534" i="8"/>
  <c r="M534" i="8"/>
  <c r="O534" i="8"/>
  <c r="P534" i="8"/>
  <c r="Q534" i="8"/>
  <c r="S534" i="8" s="1"/>
  <c r="R534" i="8"/>
  <c r="D535" i="8"/>
  <c r="L535" i="8" s="1"/>
  <c r="E535" i="8"/>
  <c r="F535" i="8"/>
  <c r="G535" i="8"/>
  <c r="H535" i="8"/>
  <c r="I535" i="8"/>
  <c r="J535" i="8"/>
  <c r="K535" i="8"/>
  <c r="M535" i="8"/>
  <c r="O535" i="8"/>
  <c r="P535" i="8"/>
  <c r="Q535" i="8"/>
  <c r="S535" i="8" s="1"/>
  <c r="R535" i="8"/>
  <c r="D536" i="8"/>
  <c r="E536" i="8"/>
  <c r="M536" i="8" s="1"/>
  <c r="F536" i="8"/>
  <c r="G536" i="8"/>
  <c r="H536" i="8"/>
  <c r="I536" i="8"/>
  <c r="J536" i="8"/>
  <c r="K536" i="8"/>
  <c r="L536" i="8"/>
  <c r="O536" i="8"/>
  <c r="P536" i="8"/>
  <c r="Q536" i="8"/>
  <c r="R536" i="8"/>
  <c r="S536" i="8"/>
  <c r="D537" i="8"/>
  <c r="E537" i="8"/>
  <c r="F537" i="8"/>
  <c r="G537" i="8"/>
  <c r="H537" i="8"/>
  <c r="I537" i="8"/>
  <c r="J537" i="8"/>
  <c r="K537" i="8"/>
  <c r="L537" i="8"/>
  <c r="M537" i="8"/>
  <c r="O537" i="8"/>
  <c r="P537" i="8"/>
  <c r="Q537" i="8"/>
  <c r="R537" i="8"/>
  <c r="S537" i="8"/>
  <c r="D538" i="8"/>
  <c r="E538" i="8"/>
  <c r="F538" i="8"/>
  <c r="G538" i="8"/>
  <c r="H538" i="8"/>
  <c r="I538" i="8"/>
  <c r="J538" i="8"/>
  <c r="K538" i="8"/>
  <c r="L538" i="8"/>
  <c r="M538" i="8"/>
  <c r="O538" i="8"/>
  <c r="P538" i="8"/>
  <c r="Q538" i="8"/>
  <c r="S538" i="8" s="1"/>
  <c r="R538" i="8"/>
  <c r="D539" i="8"/>
  <c r="L539" i="8" s="1"/>
  <c r="E539" i="8"/>
  <c r="F539" i="8"/>
  <c r="G539" i="8"/>
  <c r="H539" i="8"/>
  <c r="I539" i="8"/>
  <c r="J539" i="8"/>
  <c r="K539" i="8"/>
  <c r="M539" i="8"/>
  <c r="O539" i="8"/>
  <c r="P539" i="8"/>
  <c r="Q539" i="8"/>
  <c r="S539" i="8" s="1"/>
  <c r="R539" i="8"/>
  <c r="D540" i="8"/>
  <c r="E540" i="8"/>
  <c r="M540" i="8" s="1"/>
  <c r="F540" i="8"/>
  <c r="G540" i="8"/>
  <c r="H540" i="8"/>
  <c r="I540" i="8"/>
  <c r="J540" i="8"/>
  <c r="K540" i="8"/>
  <c r="L540" i="8"/>
  <c r="O540" i="8"/>
  <c r="P540" i="8"/>
  <c r="Q540" i="8"/>
  <c r="R540" i="8"/>
  <c r="S540" i="8"/>
  <c r="D541" i="8"/>
  <c r="E541" i="8"/>
  <c r="F541" i="8"/>
  <c r="G541" i="8"/>
  <c r="H541" i="8"/>
  <c r="I541" i="8"/>
  <c r="J541" i="8"/>
  <c r="K541" i="8"/>
  <c r="L541" i="8"/>
  <c r="M541" i="8"/>
  <c r="O541" i="8"/>
  <c r="P541" i="8"/>
  <c r="Q541" i="8"/>
  <c r="R541" i="8"/>
  <c r="S541" i="8"/>
  <c r="D542" i="8"/>
  <c r="E542" i="8"/>
  <c r="F542" i="8"/>
  <c r="G542" i="8"/>
  <c r="H542" i="8"/>
  <c r="I542" i="8"/>
  <c r="J542" i="8"/>
  <c r="K542" i="8"/>
  <c r="L542" i="8"/>
  <c r="M542" i="8"/>
  <c r="O542" i="8"/>
  <c r="P542" i="8"/>
  <c r="Q542" i="8"/>
  <c r="S542" i="8" s="1"/>
  <c r="R542" i="8"/>
  <c r="D543" i="8"/>
  <c r="L543" i="8" s="1"/>
  <c r="E543" i="8"/>
  <c r="F543" i="8"/>
  <c r="G543" i="8"/>
  <c r="H543" i="8"/>
  <c r="I543" i="8"/>
  <c r="J543" i="8"/>
  <c r="K543" i="8"/>
  <c r="M543" i="8"/>
  <c r="O543" i="8"/>
  <c r="P543" i="8"/>
  <c r="Q543" i="8"/>
  <c r="S543" i="8" s="1"/>
  <c r="R543" i="8"/>
  <c r="D544" i="8"/>
  <c r="E544" i="8"/>
  <c r="M544" i="8" s="1"/>
  <c r="F544" i="8"/>
  <c r="G544" i="8"/>
  <c r="H544" i="8"/>
  <c r="I544" i="8"/>
  <c r="J544" i="8"/>
  <c r="K544" i="8"/>
  <c r="L544" i="8"/>
  <c r="O544" i="8"/>
  <c r="P544" i="8"/>
  <c r="Q544" i="8"/>
  <c r="R544" i="8"/>
  <c r="S544" i="8"/>
  <c r="D545" i="8"/>
  <c r="E545" i="8"/>
  <c r="F545" i="8"/>
  <c r="G545" i="8"/>
  <c r="H545" i="8"/>
  <c r="I545" i="8"/>
  <c r="J545" i="8"/>
  <c r="K545" i="8"/>
  <c r="L545" i="8"/>
  <c r="M545" i="8"/>
  <c r="O545" i="8"/>
  <c r="S545" i="8" s="1"/>
  <c r="P545" i="8"/>
  <c r="Q545" i="8"/>
  <c r="R545" i="8"/>
  <c r="D546" i="8"/>
  <c r="E546" i="8"/>
  <c r="F546" i="8"/>
  <c r="G546" i="8"/>
  <c r="H546" i="8"/>
  <c r="I546" i="8"/>
  <c r="J546" i="8"/>
  <c r="K546" i="8"/>
  <c r="L546" i="8"/>
  <c r="M546" i="8"/>
  <c r="O546" i="8"/>
  <c r="P546" i="8"/>
  <c r="Q546" i="8"/>
  <c r="S546" i="8" s="1"/>
  <c r="R546" i="8"/>
  <c r="D547" i="8"/>
  <c r="L547" i="8" s="1"/>
  <c r="E547" i="8"/>
  <c r="F547" i="8"/>
  <c r="G547" i="8"/>
  <c r="H547" i="8"/>
  <c r="I547" i="8"/>
  <c r="J547" i="8"/>
  <c r="K547" i="8"/>
  <c r="M547" i="8"/>
  <c r="O547" i="8"/>
  <c r="P547" i="8"/>
  <c r="Q547" i="8"/>
  <c r="S547" i="8" s="1"/>
  <c r="R547" i="8"/>
  <c r="D548" i="8"/>
  <c r="E548" i="8"/>
  <c r="M548" i="8" s="1"/>
  <c r="F548" i="8"/>
  <c r="G548" i="8"/>
  <c r="H548" i="8"/>
  <c r="I548" i="8"/>
  <c r="J548" i="8"/>
  <c r="K548" i="8"/>
  <c r="L548" i="8"/>
  <c r="O548" i="8"/>
  <c r="P548" i="8"/>
  <c r="Q548" i="8"/>
  <c r="S548" i="8" s="1"/>
  <c r="R548" i="8"/>
  <c r="D549" i="8"/>
  <c r="E549" i="8"/>
  <c r="F549" i="8"/>
  <c r="G549" i="8"/>
  <c r="H549" i="8"/>
  <c r="I549" i="8"/>
  <c r="J549" i="8"/>
  <c r="K549" i="8"/>
  <c r="L549" i="8"/>
  <c r="M549" i="8"/>
  <c r="O549" i="8"/>
  <c r="P549" i="8"/>
  <c r="Q549" i="8"/>
  <c r="R549" i="8"/>
  <c r="S549" i="8"/>
  <c r="D550" i="8"/>
  <c r="E550" i="8"/>
  <c r="F550" i="8"/>
  <c r="G550" i="8"/>
  <c r="H550" i="8"/>
  <c r="I550" i="8"/>
  <c r="J550" i="8"/>
  <c r="K550" i="8"/>
  <c r="L550" i="8"/>
  <c r="M550" i="8"/>
  <c r="O550" i="8"/>
  <c r="P550" i="8"/>
  <c r="Q550" i="8"/>
  <c r="S550" i="8" s="1"/>
  <c r="R550" i="8"/>
  <c r="D551" i="8"/>
  <c r="L551" i="8" s="1"/>
  <c r="E551" i="8"/>
  <c r="F551" i="8"/>
  <c r="G551" i="8"/>
  <c r="H551" i="8"/>
  <c r="I551" i="8"/>
  <c r="J551" i="8"/>
  <c r="K551" i="8"/>
  <c r="M551" i="8"/>
  <c r="O551" i="8"/>
  <c r="P551" i="8"/>
  <c r="Q551" i="8"/>
  <c r="S551" i="8" s="1"/>
  <c r="R551" i="8"/>
  <c r="D552" i="8"/>
  <c r="E552" i="8"/>
  <c r="M552" i="8" s="1"/>
  <c r="F552" i="8"/>
  <c r="G552" i="8"/>
  <c r="H552" i="8"/>
  <c r="I552" i="8"/>
  <c r="J552" i="8"/>
  <c r="K552" i="8"/>
  <c r="L552" i="8"/>
  <c r="O552" i="8"/>
  <c r="P552" i="8"/>
  <c r="Q552" i="8"/>
  <c r="S552" i="8" s="1"/>
  <c r="R552" i="8"/>
  <c r="D553" i="8"/>
  <c r="E553" i="8"/>
  <c r="F553" i="8"/>
  <c r="G553" i="8"/>
  <c r="H553" i="8"/>
  <c r="I553" i="8"/>
  <c r="J553" i="8"/>
  <c r="K553" i="8"/>
  <c r="L553" i="8"/>
  <c r="M553" i="8"/>
  <c r="O553" i="8"/>
  <c r="P553" i="8"/>
  <c r="Q553" i="8"/>
  <c r="R553" i="8"/>
  <c r="S553" i="8"/>
  <c r="D554" i="8"/>
  <c r="E554" i="8"/>
  <c r="F554" i="8"/>
  <c r="G554" i="8"/>
  <c r="H554" i="8"/>
  <c r="I554" i="8"/>
  <c r="J554" i="8"/>
  <c r="K554" i="8"/>
  <c r="L554" i="8"/>
  <c r="M554" i="8"/>
  <c r="O554" i="8"/>
  <c r="P554" i="8"/>
  <c r="Q554" i="8"/>
  <c r="R554" i="8"/>
  <c r="S554" i="8"/>
  <c r="D555" i="8"/>
  <c r="L555" i="8" s="1"/>
  <c r="E555" i="8"/>
  <c r="F555" i="8"/>
  <c r="G555" i="8"/>
  <c r="H555" i="8"/>
  <c r="I555" i="8"/>
  <c r="J555" i="8"/>
  <c r="K555" i="8"/>
  <c r="M555" i="8"/>
  <c r="O555" i="8"/>
  <c r="P555" i="8"/>
  <c r="Q555" i="8"/>
  <c r="S555" i="8" s="1"/>
  <c r="R555" i="8"/>
  <c r="D556" i="8"/>
  <c r="E556" i="8"/>
  <c r="M556" i="8" s="1"/>
  <c r="F556" i="8"/>
  <c r="G556" i="8"/>
  <c r="H556" i="8"/>
  <c r="I556" i="8"/>
  <c r="J556" i="8"/>
  <c r="K556" i="8"/>
  <c r="L556" i="8"/>
  <c r="O556" i="8"/>
  <c r="P556" i="8"/>
  <c r="Q556" i="8"/>
  <c r="S556" i="8" s="1"/>
  <c r="R556" i="8"/>
  <c r="D557" i="8"/>
  <c r="E557" i="8"/>
  <c r="F557" i="8"/>
  <c r="G557" i="8"/>
  <c r="H557" i="8"/>
  <c r="I557" i="8"/>
  <c r="J557" i="8"/>
  <c r="K557" i="8"/>
  <c r="L557" i="8"/>
  <c r="M557" i="8"/>
  <c r="O557" i="8"/>
  <c r="P557" i="8"/>
  <c r="Q557" i="8"/>
  <c r="R557" i="8"/>
  <c r="S557" i="8"/>
  <c r="D558" i="8"/>
  <c r="E558" i="8"/>
  <c r="F558" i="8"/>
  <c r="G558" i="8"/>
  <c r="H558" i="8"/>
  <c r="I558" i="8"/>
  <c r="J558" i="8"/>
  <c r="K558" i="8"/>
  <c r="L558" i="8"/>
  <c r="M558" i="8"/>
  <c r="O558" i="8"/>
  <c r="P558" i="8"/>
  <c r="Q558" i="8"/>
  <c r="R558" i="8"/>
  <c r="S558" i="8"/>
  <c r="D559" i="8"/>
  <c r="L559" i="8" s="1"/>
  <c r="E559" i="8"/>
  <c r="F559" i="8"/>
  <c r="G559" i="8"/>
  <c r="H559" i="8"/>
  <c r="I559" i="8"/>
  <c r="J559" i="8"/>
  <c r="K559" i="8"/>
  <c r="M559" i="8"/>
  <c r="O559" i="8"/>
  <c r="P559" i="8"/>
  <c r="Q559" i="8"/>
  <c r="S559" i="8" s="1"/>
  <c r="R559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O370" i="8"/>
  <c r="P370" i="8"/>
  <c r="Q370" i="8"/>
  <c r="S370" i="8" s="1"/>
  <c r="R370" i="8"/>
  <c r="O371" i="8"/>
  <c r="P371" i="8"/>
  <c r="Q371" i="8"/>
  <c r="S371" i="8" s="1"/>
  <c r="R371" i="8"/>
  <c r="O372" i="8"/>
  <c r="P372" i="8"/>
  <c r="Q372" i="8"/>
  <c r="R372" i="8"/>
  <c r="O373" i="8"/>
  <c r="P373" i="8"/>
  <c r="Q373" i="8"/>
  <c r="S373" i="8" s="1"/>
  <c r="R373" i="8"/>
  <c r="O374" i="8"/>
  <c r="P374" i="8"/>
  <c r="Q374" i="8"/>
  <c r="R374" i="8"/>
  <c r="O375" i="8"/>
  <c r="P375" i="8"/>
  <c r="Q375" i="8"/>
  <c r="S375" i="8" s="1"/>
  <c r="R375" i="8"/>
  <c r="O376" i="8"/>
  <c r="P376" i="8"/>
  <c r="Q376" i="8"/>
  <c r="S376" i="8" s="1"/>
  <c r="R376" i="8"/>
  <c r="O377" i="8"/>
  <c r="P377" i="8"/>
  <c r="Q377" i="8"/>
  <c r="S377" i="8" s="1"/>
  <c r="R377" i="8"/>
  <c r="O378" i="8"/>
  <c r="P378" i="8"/>
  <c r="Q378" i="8"/>
  <c r="R378" i="8"/>
  <c r="O379" i="8"/>
  <c r="P379" i="8"/>
  <c r="Q379" i="8"/>
  <c r="R379" i="8"/>
  <c r="O380" i="8"/>
  <c r="P380" i="8"/>
  <c r="Q380" i="8"/>
  <c r="S380" i="8" s="1"/>
  <c r="R380" i="8"/>
  <c r="O381" i="8"/>
  <c r="S381" i="8" s="1"/>
  <c r="P381" i="8"/>
  <c r="Q381" i="8"/>
  <c r="R381" i="8"/>
  <c r="O382" i="8"/>
  <c r="P382" i="8"/>
  <c r="Q382" i="8"/>
  <c r="S382" i="8" s="1"/>
  <c r="R382" i="8"/>
  <c r="O383" i="8"/>
  <c r="P383" i="8"/>
  <c r="Q383" i="8"/>
  <c r="R383" i="8"/>
  <c r="O384" i="8"/>
  <c r="P384" i="8"/>
  <c r="Q384" i="8"/>
  <c r="R384" i="8"/>
  <c r="O385" i="8"/>
  <c r="P385" i="8"/>
  <c r="Q385" i="8"/>
  <c r="S385" i="8" s="1"/>
  <c r="R385" i="8"/>
  <c r="O386" i="8"/>
  <c r="P386" i="8"/>
  <c r="Q386" i="8"/>
  <c r="S386" i="8" s="1"/>
  <c r="R386" i="8"/>
  <c r="O387" i="8"/>
  <c r="P387" i="8"/>
  <c r="Q387" i="8"/>
  <c r="S387" i="8" s="1"/>
  <c r="R387" i="8"/>
  <c r="O388" i="8"/>
  <c r="P388" i="8"/>
  <c r="Q388" i="8"/>
  <c r="R388" i="8"/>
  <c r="S388" i="8"/>
  <c r="O389" i="8"/>
  <c r="P389" i="8"/>
  <c r="Q389" i="8"/>
  <c r="R389" i="8"/>
  <c r="O390" i="8"/>
  <c r="P390" i="8"/>
  <c r="Q390" i="8"/>
  <c r="R390" i="8"/>
  <c r="O391" i="8"/>
  <c r="P391" i="8"/>
  <c r="Q391" i="8"/>
  <c r="R391" i="8"/>
  <c r="O392" i="8"/>
  <c r="P392" i="8"/>
  <c r="Q392" i="8"/>
  <c r="S392" i="8" s="1"/>
  <c r="R392" i="8"/>
  <c r="O393" i="8"/>
  <c r="P393" i="8"/>
  <c r="Q393" i="8"/>
  <c r="R393" i="8"/>
  <c r="S393" i="8"/>
  <c r="O394" i="8"/>
  <c r="P394" i="8"/>
  <c r="Q394" i="8"/>
  <c r="S394" i="8" s="1"/>
  <c r="R394" i="8"/>
  <c r="O395" i="8"/>
  <c r="P395" i="8"/>
  <c r="Q395" i="8"/>
  <c r="R395" i="8"/>
  <c r="O396" i="8"/>
  <c r="P396" i="8"/>
  <c r="Q396" i="8"/>
  <c r="S396" i="8" s="1"/>
  <c r="R396" i="8"/>
  <c r="O397" i="8"/>
  <c r="P397" i="8"/>
  <c r="Q397" i="8"/>
  <c r="R397" i="8"/>
  <c r="S397" i="8"/>
  <c r="O398" i="8"/>
  <c r="P398" i="8"/>
  <c r="Q398" i="8"/>
  <c r="S398" i="8" s="1"/>
  <c r="R398" i="8"/>
  <c r="O399" i="8"/>
  <c r="P399" i="8"/>
  <c r="Q399" i="8"/>
  <c r="R399" i="8"/>
  <c r="O400" i="8"/>
  <c r="P400" i="8"/>
  <c r="Q400" i="8"/>
  <c r="R400" i="8"/>
  <c r="S400" i="8"/>
  <c r="O401" i="8"/>
  <c r="P401" i="8"/>
  <c r="Q401" i="8"/>
  <c r="R401" i="8"/>
  <c r="O402" i="8"/>
  <c r="P402" i="8"/>
  <c r="Q402" i="8"/>
  <c r="R402" i="8"/>
  <c r="O403" i="8"/>
  <c r="P403" i="8"/>
  <c r="Q403" i="8"/>
  <c r="R403" i="8"/>
  <c r="O404" i="8"/>
  <c r="P404" i="8"/>
  <c r="Q404" i="8"/>
  <c r="S404" i="8" s="1"/>
  <c r="R404" i="8"/>
  <c r="O405" i="8"/>
  <c r="P405" i="8"/>
  <c r="Q405" i="8"/>
  <c r="R405" i="8"/>
  <c r="S405" i="8"/>
  <c r="O406" i="8"/>
  <c r="P406" i="8"/>
  <c r="Q406" i="8"/>
  <c r="R406" i="8"/>
  <c r="O407" i="8"/>
  <c r="P407" i="8"/>
  <c r="Q407" i="8"/>
  <c r="R407" i="8"/>
  <c r="O408" i="8"/>
  <c r="P408" i="8"/>
  <c r="Q408" i="8"/>
  <c r="S408" i="8" s="1"/>
  <c r="R408" i="8"/>
  <c r="O409" i="8"/>
  <c r="P409" i="8"/>
  <c r="Q409" i="8"/>
  <c r="R409" i="8"/>
  <c r="S409" i="8"/>
  <c r="O410" i="8"/>
  <c r="P410" i="8"/>
  <c r="Q410" i="8"/>
  <c r="R410" i="8"/>
  <c r="O411" i="8"/>
  <c r="P411" i="8"/>
  <c r="Q411" i="8"/>
  <c r="R411" i="8"/>
  <c r="O412" i="8"/>
  <c r="P412" i="8"/>
  <c r="Q412" i="8"/>
  <c r="S412" i="8" s="1"/>
  <c r="R412" i="8"/>
  <c r="O413" i="8"/>
  <c r="S413" i="8" s="1"/>
  <c r="P413" i="8"/>
  <c r="Q413" i="8"/>
  <c r="R413" i="8"/>
  <c r="O414" i="8"/>
  <c r="P414" i="8"/>
  <c r="Q414" i="8"/>
  <c r="S414" i="8" s="1"/>
  <c r="R414" i="8"/>
  <c r="O415" i="8"/>
  <c r="P415" i="8"/>
  <c r="Q415" i="8"/>
  <c r="R415" i="8"/>
  <c r="O416" i="8"/>
  <c r="P416" i="8"/>
  <c r="Q416" i="8"/>
  <c r="S416" i="8" s="1"/>
  <c r="R416" i="8"/>
  <c r="O417" i="8"/>
  <c r="P417" i="8"/>
  <c r="Q417" i="8"/>
  <c r="R417" i="8"/>
  <c r="S417" i="8"/>
  <c r="O418" i="8"/>
  <c r="P418" i="8"/>
  <c r="Q418" i="8"/>
  <c r="R418" i="8"/>
  <c r="O419" i="8"/>
  <c r="P419" i="8"/>
  <c r="Q419" i="8"/>
  <c r="R419" i="8"/>
  <c r="O420" i="8"/>
  <c r="P420" i="8"/>
  <c r="Q420" i="8"/>
  <c r="S420" i="8" s="1"/>
  <c r="R420" i="8"/>
  <c r="O421" i="8"/>
  <c r="P421" i="8"/>
  <c r="Q421" i="8"/>
  <c r="R421" i="8"/>
  <c r="S421" i="8"/>
  <c r="O422" i="8"/>
  <c r="P422" i="8"/>
  <c r="Q422" i="8"/>
  <c r="R422" i="8"/>
  <c r="S422" i="8"/>
  <c r="O423" i="8"/>
  <c r="P423" i="8"/>
  <c r="Q423" i="8"/>
  <c r="S423" i="8" s="1"/>
  <c r="R423" i="8"/>
  <c r="O424" i="8"/>
  <c r="P424" i="8"/>
  <c r="Q424" i="8"/>
  <c r="S424" i="8" s="1"/>
  <c r="R424" i="8"/>
  <c r="O425" i="8"/>
  <c r="P425" i="8"/>
  <c r="Q425" i="8"/>
  <c r="R425" i="8"/>
  <c r="S425" i="8"/>
  <c r="O426" i="8"/>
  <c r="P426" i="8"/>
  <c r="Q426" i="8"/>
  <c r="R426" i="8"/>
  <c r="O427" i="8"/>
  <c r="P427" i="8"/>
  <c r="Q427" i="8"/>
  <c r="R427" i="8"/>
  <c r="O428" i="8"/>
  <c r="P428" i="8"/>
  <c r="Q428" i="8"/>
  <c r="S428" i="8" s="1"/>
  <c r="R428" i="8"/>
  <c r="O429" i="8"/>
  <c r="S429" i="8" s="1"/>
  <c r="P429" i="8"/>
  <c r="Q429" i="8"/>
  <c r="R429" i="8"/>
  <c r="O430" i="8"/>
  <c r="P430" i="8"/>
  <c r="Q430" i="8"/>
  <c r="S430" i="8" s="1"/>
  <c r="R430" i="8"/>
  <c r="O431" i="8"/>
  <c r="P431" i="8"/>
  <c r="Q431" i="8"/>
  <c r="R431" i="8"/>
  <c r="O432" i="8"/>
  <c r="P432" i="8"/>
  <c r="Q432" i="8"/>
  <c r="R432" i="8"/>
  <c r="S432" i="8"/>
  <c r="O433" i="8"/>
  <c r="S433" i="8" s="1"/>
  <c r="P433" i="8"/>
  <c r="Q433" i="8"/>
  <c r="R433" i="8"/>
  <c r="O434" i="8"/>
  <c r="P434" i="8"/>
  <c r="Q434" i="8"/>
  <c r="S434" i="8" s="1"/>
  <c r="R434" i="8"/>
  <c r="O435" i="8"/>
  <c r="P435" i="8"/>
  <c r="Q435" i="8"/>
  <c r="R435" i="8"/>
  <c r="O436" i="8"/>
  <c r="P436" i="8"/>
  <c r="Q436" i="8"/>
  <c r="R436" i="8"/>
  <c r="S436" i="8"/>
  <c r="O437" i="8"/>
  <c r="S437" i="8" s="1"/>
  <c r="P437" i="8"/>
  <c r="Q437" i="8"/>
  <c r="R437" i="8"/>
  <c r="O438" i="8"/>
  <c r="P438" i="8"/>
  <c r="Q438" i="8"/>
  <c r="S438" i="8" s="1"/>
  <c r="R438" i="8"/>
  <c r="O439" i="8"/>
  <c r="P439" i="8"/>
  <c r="Q439" i="8"/>
  <c r="R439" i="8"/>
  <c r="O440" i="8"/>
  <c r="P440" i="8"/>
  <c r="Q440" i="8"/>
  <c r="R440" i="8"/>
  <c r="S440" i="8"/>
  <c r="O441" i="8"/>
  <c r="S441" i="8" s="1"/>
  <c r="P441" i="8"/>
  <c r="Q441" i="8"/>
  <c r="R441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U370" i="2"/>
  <c r="V370" i="2"/>
  <c r="W370" i="2"/>
  <c r="X370" i="2"/>
  <c r="AA370" i="2" s="1"/>
  <c r="Y370" i="2"/>
  <c r="Z370" i="2"/>
  <c r="AB370" i="2"/>
  <c r="AC370" i="2"/>
  <c r="U371" i="2"/>
  <c r="V371" i="2"/>
  <c r="W371" i="2"/>
  <c r="AC371" i="2" s="1"/>
  <c r="X371" i="2"/>
  <c r="Y371" i="2"/>
  <c r="Z371" i="2"/>
  <c r="AA371" i="2"/>
  <c r="AB371" i="2"/>
  <c r="U372" i="2"/>
  <c r="V372" i="2"/>
  <c r="AB372" i="2" s="1"/>
  <c r="W372" i="2"/>
  <c r="AC372" i="2" s="1"/>
  <c r="X372" i="2"/>
  <c r="Y372" i="2"/>
  <c r="Z372" i="2"/>
  <c r="AA372" i="2"/>
  <c r="U373" i="2"/>
  <c r="AA373" i="2" s="1"/>
  <c r="V373" i="2"/>
  <c r="AB373" i="2" s="1"/>
  <c r="W373" i="2"/>
  <c r="X373" i="2"/>
  <c r="Y373" i="2"/>
  <c r="Z373" i="2"/>
  <c r="AC373" i="2"/>
  <c r="U374" i="2"/>
  <c r="AA374" i="2" s="1"/>
  <c r="V374" i="2"/>
  <c r="W374" i="2"/>
  <c r="X374" i="2"/>
  <c r="Y374" i="2"/>
  <c r="Z374" i="2"/>
  <c r="AB374" i="2"/>
  <c r="AC374" i="2"/>
  <c r="U375" i="2"/>
  <c r="V375" i="2"/>
  <c r="W375" i="2"/>
  <c r="AC375" i="2" s="1"/>
  <c r="X375" i="2"/>
  <c r="Y375" i="2"/>
  <c r="Z375" i="2"/>
  <c r="AA375" i="2"/>
  <c r="AB375" i="2"/>
  <c r="U376" i="2"/>
  <c r="V376" i="2"/>
  <c r="AB376" i="2" s="1"/>
  <c r="W376" i="2"/>
  <c r="AC376" i="2" s="1"/>
  <c r="X376" i="2"/>
  <c r="Y376" i="2"/>
  <c r="Z376" i="2"/>
  <c r="AA376" i="2"/>
  <c r="U377" i="2"/>
  <c r="AA377" i="2" s="1"/>
  <c r="V377" i="2"/>
  <c r="AB377" i="2" s="1"/>
  <c r="W377" i="2"/>
  <c r="X377" i="2"/>
  <c r="Y377" i="2"/>
  <c r="Z377" i="2"/>
  <c r="AC377" i="2"/>
  <c r="U378" i="2"/>
  <c r="AA378" i="2" s="1"/>
  <c r="V378" i="2"/>
  <c r="W378" i="2"/>
  <c r="X378" i="2"/>
  <c r="Y378" i="2"/>
  <c r="Z378" i="2"/>
  <c r="AB378" i="2"/>
  <c r="AC378" i="2"/>
  <c r="U379" i="2"/>
  <c r="V379" i="2"/>
  <c r="W379" i="2"/>
  <c r="AC379" i="2" s="1"/>
  <c r="X379" i="2"/>
  <c r="Y379" i="2"/>
  <c r="Z379" i="2"/>
  <c r="AA379" i="2"/>
  <c r="AB379" i="2"/>
  <c r="U380" i="2"/>
  <c r="V380" i="2"/>
  <c r="AB380" i="2" s="1"/>
  <c r="W380" i="2"/>
  <c r="AC380" i="2" s="1"/>
  <c r="X380" i="2"/>
  <c r="Y380" i="2"/>
  <c r="Z380" i="2"/>
  <c r="AA380" i="2"/>
  <c r="U381" i="2"/>
  <c r="AA381" i="2" s="1"/>
  <c r="V381" i="2"/>
  <c r="AB381" i="2" s="1"/>
  <c r="W381" i="2"/>
  <c r="X381" i="2"/>
  <c r="Y381" i="2"/>
  <c r="Z381" i="2"/>
  <c r="AC381" i="2"/>
  <c r="U382" i="2"/>
  <c r="AA382" i="2" s="1"/>
  <c r="V382" i="2"/>
  <c r="W382" i="2"/>
  <c r="X382" i="2"/>
  <c r="Y382" i="2"/>
  <c r="Z382" i="2"/>
  <c r="AB382" i="2"/>
  <c r="AC382" i="2"/>
  <c r="U383" i="2"/>
  <c r="V383" i="2"/>
  <c r="W383" i="2"/>
  <c r="AC383" i="2" s="1"/>
  <c r="X383" i="2"/>
  <c r="Y383" i="2"/>
  <c r="Z383" i="2"/>
  <c r="AA383" i="2"/>
  <c r="AB383" i="2"/>
  <c r="U384" i="2"/>
  <c r="V384" i="2"/>
  <c r="AB384" i="2" s="1"/>
  <c r="W384" i="2"/>
  <c r="AC384" i="2" s="1"/>
  <c r="X384" i="2"/>
  <c r="Y384" i="2"/>
  <c r="Z384" i="2"/>
  <c r="AA384" i="2"/>
  <c r="U385" i="2"/>
  <c r="AA385" i="2" s="1"/>
  <c r="V385" i="2"/>
  <c r="AB385" i="2" s="1"/>
  <c r="W385" i="2"/>
  <c r="X385" i="2"/>
  <c r="Y385" i="2"/>
  <c r="Z385" i="2"/>
  <c r="AC385" i="2"/>
  <c r="U386" i="2"/>
  <c r="AA386" i="2" s="1"/>
  <c r="V386" i="2"/>
  <c r="W386" i="2"/>
  <c r="X386" i="2"/>
  <c r="Y386" i="2"/>
  <c r="Z386" i="2"/>
  <c r="AB386" i="2"/>
  <c r="AC386" i="2"/>
  <c r="U387" i="2"/>
  <c r="V387" i="2"/>
  <c r="W387" i="2"/>
  <c r="AC387" i="2" s="1"/>
  <c r="X387" i="2"/>
  <c r="Y387" i="2"/>
  <c r="Z387" i="2"/>
  <c r="AA387" i="2"/>
  <c r="AB387" i="2"/>
  <c r="U388" i="2"/>
  <c r="V388" i="2"/>
  <c r="AB388" i="2" s="1"/>
  <c r="W388" i="2"/>
  <c r="AC388" i="2" s="1"/>
  <c r="X388" i="2"/>
  <c r="Y388" i="2"/>
  <c r="Z388" i="2"/>
  <c r="AA388" i="2"/>
  <c r="U389" i="2"/>
  <c r="AA389" i="2" s="1"/>
  <c r="V389" i="2"/>
  <c r="AB389" i="2" s="1"/>
  <c r="W389" i="2"/>
  <c r="X389" i="2"/>
  <c r="Y389" i="2"/>
  <c r="Z389" i="2"/>
  <c r="AC389" i="2"/>
  <c r="U390" i="2"/>
  <c r="AA390" i="2" s="1"/>
  <c r="V390" i="2"/>
  <c r="W390" i="2"/>
  <c r="X390" i="2"/>
  <c r="Y390" i="2"/>
  <c r="Z390" i="2"/>
  <c r="AB390" i="2"/>
  <c r="AC390" i="2"/>
  <c r="U391" i="2"/>
  <c r="V391" i="2"/>
  <c r="W391" i="2"/>
  <c r="AC391" i="2" s="1"/>
  <c r="X391" i="2"/>
  <c r="Y391" i="2"/>
  <c r="Z391" i="2"/>
  <c r="AA391" i="2"/>
  <c r="AB391" i="2"/>
  <c r="U392" i="2"/>
  <c r="V392" i="2"/>
  <c r="AB392" i="2" s="1"/>
  <c r="W392" i="2"/>
  <c r="AC392" i="2" s="1"/>
  <c r="X392" i="2"/>
  <c r="Y392" i="2"/>
  <c r="Z392" i="2"/>
  <c r="AA392" i="2"/>
  <c r="U393" i="2"/>
  <c r="AA393" i="2" s="1"/>
  <c r="V393" i="2"/>
  <c r="AB393" i="2" s="1"/>
  <c r="W393" i="2"/>
  <c r="X393" i="2"/>
  <c r="Y393" i="2"/>
  <c r="Z393" i="2"/>
  <c r="AC393" i="2"/>
  <c r="U394" i="2"/>
  <c r="AA394" i="2" s="1"/>
  <c r="V394" i="2"/>
  <c r="W394" i="2"/>
  <c r="X394" i="2"/>
  <c r="Y394" i="2"/>
  <c r="Z394" i="2"/>
  <c r="AB394" i="2"/>
  <c r="AC394" i="2"/>
  <c r="U395" i="2"/>
  <c r="V395" i="2"/>
  <c r="W395" i="2"/>
  <c r="AC395" i="2" s="1"/>
  <c r="X395" i="2"/>
  <c r="Y395" i="2"/>
  <c r="Z395" i="2"/>
  <c r="AA395" i="2"/>
  <c r="AB395" i="2"/>
  <c r="U396" i="2"/>
  <c r="V396" i="2"/>
  <c r="AB396" i="2" s="1"/>
  <c r="W396" i="2"/>
  <c r="AC396" i="2" s="1"/>
  <c r="X396" i="2"/>
  <c r="Y396" i="2"/>
  <c r="Z396" i="2"/>
  <c r="AA396" i="2"/>
  <c r="U397" i="2"/>
  <c r="AA397" i="2" s="1"/>
  <c r="V397" i="2"/>
  <c r="AB397" i="2" s="1"/>
  <c r="W397" i="2"/>
  <c r="X397" i="2"/>
  <c r="Y397" i="2"/>
  <c r="Z397" i="2"/>
  <c r="AC397" i="2"/>
  <c r="U398" i="2"/>
  <c r="AA398" i="2" s="1"/>
  <c r="V398" i="2"/>
  <c r="W398" i="2"/>
  <c r="X398" i="2"/>
  <c r="Y398" i="2"/>
  <c r="Z398" i="2"/>
  <c r="AB398" i="2"/>
  <c r="AC398" i="2"/>
  <c r="U399" i="2"/>
  <c r="V399" i="2"/>
  <c r="W399" i="2"/>
  <c r="AC399" i="2" s="1"/>
  <c r="X399" i="2"/>
  <c r="Y399" i="2"/>
  <c r="Z399" i="2"/>
  <c r="AA399" i="2"/>
  <c r="AB399" i="2"/>
  <c r="U400" i="2"/>
  <c r="V400" i="2"/>
  <c r="AB400" i="2" s="1"/>
  <c r="W400" i="2"/>
  <c r="AC400" i="2" s="1"/>
  <c r="X400" i="2"/>
  <c r="Y400" i="2"/>
  <c r="Z400" i="2"/>
  <c r="AA400" i="2"/>
  <c r="U401" i="2"/>
  <c r="AA401" i="2" s="1"/>
  <c r="V401" i="2"/>
  <c r="AB401" i="2" s="1"/>
  <c r="W401" i="2"/>
  <c r="X401" i="2"/>
  <c r="Y401" i="2"/>
  <c r="Z401" i="2"/>
  <c r="AC401" i="2"/>
  <c r="U402" i="2"/>
  <c r="V402" i="2"/>
  <c r="W402" i="2"/>
  <c r="X402" i="2"/>
  <c r="Y402" i="2"/>
  <c r="Z402" i="2"/>
  <c r="AB402" i="2"/>
  <c r="AC402" i="2"/>
  <c r="U403" i="2"/>
  <c r="V403" i="2"/>
  <c r="W403" i="2"/>
  <c r="AC403" i="2" s="1"/>
  <c r="X403" i="2"/>
  <c r="Y403" i="2"/>
  <c r="Z403" i="2"/>
  <c r="AA403" i="2"/>
  <c r="AB403" i="2"/>
  <c r="U404" i="2"/>
  <c r="V404" i="2"/>
  <c r="AB404" i="2" s="1"/>
  <c r="W404" i="2"/>
  <c r="AC404" i="2" s="1"/>
  <c r="X404" i="2"/>
  <c r="Y404" i="2"/>
  <c r="Z404" i="2"/>
  <c r="AA404" i="2"/>
  <c r="U405" i="2"/>
  <c r="AA405" i="2" s="1"/>
  <c r="V405" i="2"/>
  <c r="W405" i="2"/>
  <c r="X405" i="2"/>
  <c r="Y405" i="2"/>
  <c r="Z405" i="2"/>
  <c r="AC405" i="2"/>
  <c r="U406" i="2"/>
  <c r="AA406" i="2" s="1"/>
  <c r="V406" i="2"/>
  <c r="W406" i="2"/>
  <c r="X406" i="2"/>
  <c r="Y406" i="2"/>
  <c r="Z406" i="2"/>
  <c r="AB406" i="2"/>
  <c r="AC406" i="2"/>
  <c r="U407" i="2"/>
  <c r="V407" i="2"/>
  <c r="W407" i="2"/>
  <c r="AC407" i="2" s="1"/>
  <c r="X407" i="2"/>
  <c r="Y407" i="2"/>
  <c r="Z407" i="2"/>
  <c r="AA407" i="2"/>
  <c r="AB407" i="2"/>
  <c r="U408" i="2"/>
  <c r="V408" i="2"/>
  <c r="AB408" i="2" s="1"/>
  <c r="W408" i="2"/>
  <c r="X408" i="2"/>
  <c r="Y408" i="2"/>
  <c r="Z408" i="2"/>
  <c r="AA408" i="2"/>
  <c r="U409" i="2"/>
  <c r="AA409" i="2" s="1"/>
  <c r="V409" i="2"/>
  <c r="W409" i="2"/>
  <c r="X409" i="2"/>
  <c r="Y409" i="2"/>
  <c r="Z409" i="2"/>
  <c r="AC409" i="2"/>
  <c r="U410" i="2"/>
  <c r="V410" i="2"/>
  <c r="W410" i="2"/>
  <c r="X410" i="2"/>
  <c r="Y410" i="2"/>
  <c r="Z410" i="2"/>
  <c r="AB410" i="2"/>
  <c r="AC410" i="2"/>
  <c r="U411" i="2"/>
  <c r="V411" i="2"/>
  <c r="W411" i="2"/>
  <c r="AC411" i="2" s="1"/>
  <c r="X411" i="2"/>
  <c r="Y411" i="2"/>
  <c r="Z411" i="2"/>
  <c r="AA411" i="2"/>
  <c r="AB411" i="2"/>
  <c r="U412" i="2"/>
  <c r="V412" i="2"/>
  <c r="AB412" i="2" s="1"/>
  <c r="W412" i="2"/>
  <c r="X412" i="2"/>
  <c r="Y412" i="2"/>
  <c r="Z412" i="2"/>
  <c r="AA412" i="2"/>
  <c r="U413" i="2"/>
  <c r="AA413" i="2" s="1"/>
  <c r="V413" i="2"/>
  <c r="W413" i="2"/>
  <c r="X413" i="2"/>
  <c r="Y413" i="2"/>
  <c r="Z413" i="2"/>
  <c r="AC413" i="2"/>
  <c r="U414" i="2"/>
  <c r="V414" i="2"/>
  <c r="W414" i="2"/>
  <c r="X414" i="2"/>
  <c r="Y414" i="2"/>
  <c r="Z414" i="2"/>
  <c r="AB414" i="2"/>
  <c r="AC414" i="2"/>
  <c r="U415" i="2"/>
  <c r="V415" i="2"/>
  <c r="W415" i="2"/>
  <c r="AC415" i="2" s="1"/>
  <c r="X415" i="2"/>
  <c r="Y415" i="2"/>
  <c r="Z415" i="2"/>
  <c r="AA415" i="2"/>
  <c r="AB415" i="2"/>
  <c r="U416" i="2"/>
  <c r="V416" i="2"/>
  <c r="AB416" i="2" s="1"/>
  <c r="W416" i="2"/>
  <c r="X416" i="2"/>
  <c r="Y416" i="2"/>
  <c r="Z416" i="2"/>
  <c r="AA416" i="2"/>
  <c r="U417" i="2"/>
  <c r="AA417" i="2" s="1"/>
  <c r="V417" i="2"/>
  <c r="W417" i="2"/>
  <c r="X417" i="2"/>
  <c r="Y417" i="2"/>
  <c r="Z417" i="2"/>
  <c r="AC417" i="2"/>
  <c r="U418" i="2"/>
  <c r="V418" i="2"/>
  <c r="W418" i="2"/>
  <c r="X418" i="2"/>
  <c r="Y418" i="2"/>
  <c r="Z418" i="2"/>
  <c r="AB418" i="2"/>
  <c r="AC418" i="2"/>
  <c r="U419" i="2"/>
  <c r="V419" i="2"/>
  <c r="W419" i="2"/>
  <c r="AC419" i="2" s="1"/>
  <c r="X419" i="2"/>
  <c r="Y419" i="2"/>
  <c r="Z419" i="2"/>
  <c r="AA419" i="2"/>
  <c r="AB419" i="2"/>
  <c r="U420" i="2"/>
  <c r="V420" i="2"/>
  <c r="AB420" i="2" s="1"/>
  <c r="W420" i="2"/>
  <c r="X420" i="2"/>
  <c r="Y420" i="2"/>
  <c r="Z420" i="2"/>
  <c r="AA420" i="2"/>
  <c r="U421" i="2"/>
  <c r="AA421" i="2" s="1"/>
  <c r="V421" i="2"/>
  <c r="W421" i="2"/>
  <c r="X421" i="2"/>
  <c r="Y421" i="2"/>
  <c r="Z421" i="2"/>
  <c r="AC421" i="2"/>
  <c r="U422" i="2"/>
  <c r="V422" i="2"/>
  <c r="W422" i="2"/>
  <c r="X422" i="2"/>
  <c r="Y422" i="2"/>
  <c r="Z422" i="2"/>
  <c r="AB422" i="2"/>
  <c r="AC422" i="2"/>
  <c r="U423" i="2"/>
  <c r="V423" i="2"/>
  <c r="W423" i="2"/>
  <c r="AC423" i="2" s="1"/>
  <c r="X423" i="2"/>
  <c r="Y423" i="2"/>
  <c r="Z423" i="2"/>
  <c r="AA423" i="2"/>
  <c r="AB423" i="2"/>
  <c r="U424" i="2"/>
  <c r="V424" i="2"/>
  <c r="AB424" i="2" s="1"/>
  <c r="W424" i="2"/>
  <c r="X424" i="2"/>
  <c r="Y424" i="2"/>
  <c r="Z424" i="2"/>
  <c r="AA424" i="2"/>
  <c r="U425" i="2"/>
  <c r="AA425" i="2" s="1"/>
  <c r="V425" i="2"/>
  <c r="W425" i="2"/>
  <c r="X425" i="2"/>
  <c r="Y425" i="2"/>
  <c r="Z425" i="2"/>
  <c r="AC425" i="2"/>
  <c r="U426" i="2"/>
  <c r="V426" i="2"/>
  <c r="W426" i="2"/>
  <c r="X426" i="2"/>
  <c r="Y426" i="2"/>
  <c r="Z426" i="2"/>
  <c r="AB426" i="2"/>
  <c r="AC426" i="2"/>
  <c r="U427" i="2"/>
  <c r="V427" i="2"/>
  <c r="W427" i="2"/>
  <c r="AC427" i="2" s="1"/>
  <c r="X427" i="2"/>
  <c r="Y427" i="2"/>
  <c r="Z427" i="2"/>
  <c r="AA427" i="2"/>
  <c r="AB427" i="2"/>
  <c r="U428" i="2"/>
  <c r="V428" i="2"/>
  <c r="AB428" i="2" s="1"/>
  <c r="W428" i="2"/>
  <c r="X428" i="2"/>
  <c r="Y428" i="2"/>
  <c r="Z428" i="2"/>
  <c r="AA428" i="2"/>
  <c r="U429" i="2"/>
  <c r="AA429" i="2" s="1"/>
  <c r="V429" i="2"/>
  <c r="W429" i="2"/>
  <c r="X429" i="2"/>
  <c r="Y429" i="2"/>
  <c r="Z429" i="2"/>
  <c r="AC429" i="2"/>
  <c r="U430" i="2"/>
  <c r="V430" i="2"/>
  <c r="W430" i="2"/>
  <c r="X430" i="2"/>
  <c r="Y430" i="2"/>
  <c r="Z430" i="2"/>
  <c r="AB430" i="2"/>
  <c r="AC430" i="2"/>
  <c r="U431" i="2"/>
  <c r="V431" i="2"/>
  <c r="W431" i="2"/>
  <c r="AC431" i="2" s="1"/>
  <c r="X431" i="2"/>
  <c r="Y431" i="2"/>
  <c r="Z431" i="2"/>
  <c r="AA431" i="2"/>
  <c r="AB431" i="2"/>
  <c r="U432" i="2"/>
  <c r="V432" i="2"/>
  <c r="AB432" i="2" s="1"/>
  <c r="W432" i="2"/>
  <c r="X432" i="2"/>
  <c r="Y432" i="2"/>
  <c r="Z432" i="2"/>
  <c r="AA432" i="2"/>
  <c r="U433" i="2"/>
  <c r="AA433" i="2" s="1"/>
  <c r="V433" i="2"/>
  <c r="W433" i="2"/>
  <c r="X433" i="2"/>
  <c r="Y433" i="2"/>
  <c r="Z433" i="2"/>
  <c r="AC433" i="2"/>
  <c r="U434" i="2"/>
  <c r="V434" i="2"/>
  <c r="W434" i="2"/>
  <c r="X434" i="2"/>
  <c r="Y434" i="2"/>
  <c r="Z434" i="2"/>
  <c r="AB434" i="2"/>
  <c r="AC434" i="2"/>
  <c r="U435" i="2"/>
  <c r="V435" i="2"/>
  <c r="W435" i="2"/>
  <c r="AC435" i="2" s="1"/>
  <c r="X435" i="2"/>
  <c r="Y435" i="2"/>
  <c r="Z435" i="2"/>
  <c r="AA435" i="2"/>
  <c r="AB435" i="2"/>
  <c r="U436" i="2"/>
  <c r="V436" i="2"/>
  <c r="AB436" i="2" s="1"/>
  <c r="W436" i="2"/>
  <c r="X436" i="2"/>
  <c r="Y436" i="2"/>
  <c r="Z436" i="2"/>
  <c r="AA436" i="2"/>
  <c r="U437" i="2"/>
  <c r="AA437" i="2" s="1"/>
  <c r="V437" i="2"/>
  <c r="W437" i="2"/>
  <c r="X437" i="2"/>
  <c r="Y437" i="2"/>
  <c r="Z437" i="2"/>
  <c r="AC437" i="2"/>
  <c r="U438" i="2"/>
  <c r="V438" i="2"/>
  <c r="W438" i="2"/>
  <c r="X438" i="2"/>
  <c r="Y438" i="2"/>
  <c r="Z438" i="2"/>
  <c r="AB438" i="2"/>
  <c r="AC438" i="2"/>
  <c r="U439" i="2"/>
  <c r="V439" i="2"/>
  <c r="W439" i="2"/>
  <c r="AC439" i="2" s="1"/>
  <c r="X439" i="2"/>
  <c r="Y439" i="2"/>
  <c r="Z439" i="2"/>
  <c r="AA439" i="2"/>
  <c r="AB439" i="2"/>
  <c r="U440" i="2"/>
  <c r="V440" i="2"/>
  <c r="AB440" i="2" s="1"/>
  <c r="W440" i="2"/>
  <c r="X440" i="2"/>
  <c r="Y440" i="2"/>
  <c r="Z440" i="2"/>
  <c r="AA440" i="2"/>
  <c r="U441" i="2"/>
  <c r="AA441" i="2" s="1"/>
  <c r="V441" i="2"/>
  <c r="W441" i="2"/>
  <c r="X441" i="2"/>
  <c r="Y441" i="2"/>
  <c r="Z441" i="2"/>
  <c r="AC441" i="2"/>
  <c r="U442" i="2"/>
  <c r="V442" i="2"/>
  <c r="W442" i="2"/>
  <c r="X442" i="2"/>
  <c r="Y442" i="2"/>
  <c r="Z442" i="2"/>
  <c r="AB442" i="2"/>
  <c r="AC442" i="2"/>
  <c r="U443" i="2"/>
  <c r="V443" i="2"/>
  <c r="W443" i="2"/>
  <c r="AC443" i="2" s="1"/>
  <c r="X443" i="2"/>
  <c r="AA443" i="2" s="1"/>
  <c r="Y443" i="2"/>
  <c r="Z443" i="2"/>
  <c r="AB443" i="2"/>
  <c r="U444" i="2"/>
  <c r="V444" i="2"/>
  <c r="AB444" i="2" s="1"/>
  <c r="W444" i="2"/>
  <c r="X444" i="2"/>
  <c r="Y444" i="2"/>
  <c r="Z444" i="2"/>
  <c r="AA444" i="2"/>
  <c r="U445" i="2"/>
  <c r="AA445" i="2" s="1"/>
  <c r="V445" i="2"/>
  <c r="W445" i="2"/>
  <c r="X445" i="2"/>
  <c r="Y445" i="2"/>
  <c r="Z445" i="2"/>
  <c r="AC445" i="2"/>
  <c r="U446" i="2"/>
  <c r="V446" i="2"/>
  <c r="W446" i="2"/>
  <c r="X446" i="2"/>
  <c r="Y446" i="2"/>
  <c r="AB446" i="2" s="1"/>
  <c r="Z446" i="2"/>
  <c r="AC446" i="2"/>
  <c r="U447" i="2"/>
  <c r="V447" i="2"/>
  <c r="W447" i="2"/>
  <c r="AC447" i="2" s="1"/>
  <c r="X447" i="2"/>
  <c r="AA447" i="2" s="1"/>
  <c r="Y447" i="2"/>
  <c r="Z447" i="2"/>
  <c r="AB447" i="2"/>
  <c r="U448" i="2"/>
  <c r="V448" i="2"/>
  <c r="AB448" i="2" s="1"/>
  <c r="W448" i="2"/>
  <c r="X448" i="2"/>
  <c r="Y448" i="2"/>
  <c r="Z448" i="2"/>
  <c r="AA448" i="2"/>
  <c r="U449" i="2"/>
  <c r="AA449" i="2" s="1"/>
  <c r="V449" i="2"/>
  <c r="W449" i="2"/>
  <c r="X449" i="2"/>
  <c r="Y449" i="2"/>
  <c r="Z449" i="2"/>
  <c r="AC449" i="2"/>
  <c r="U450" i="2"/>
  <c r="V450" i="2"/>
  <c r="W450" i="2"/>
  <c r="X450" i="2"/>
  <c r="Y450" i="2"/>
  <c r="Z450" i="2"/>
  <c r="AB450" i="2"/>
  <c r="AC450" i="2"/>
  <c r="U451" i="2"/>
  <c r="V451" i="2"/>
  <c r="W451" i="2"/>
  <c r="AC451" i="2" s="1"/>
  <c r="X451" i="2"/>
  <c r="AA451" i="2" s="1"/>
  <c r="Y451" i="2"/>
  <c r="Z451" i="2"/>
  <c r="AB451" i="2"/>
  <c r="U452" i="2"/>
  <c r="V452" i="2"/>
  <c r="AB452" i="2" s="1"/>
  <c r="W452" i="2"/>
  <c r="X452" i="2"/>
  <c r="Y452" i="2"/>
  <c r="Z452" i="2"/>
  <c r="AA452" i="2"/>
  <c r="U453" i="2"/>
  <c r="AA453" i="2" s="1"/>
  <c r="V453" i="2"/>
  <c r="W453" i="2"/>
  <c r="X453" i="2"/>
  <c r="Y453" i="2"/>
  <c r="Z453" i="2"/>
  <c r="AC453" i="2"/>
  <c r="U454" i="2"/>
  <c r="V454" i="2"/>
  <c r="W454" i="2"/>
  <c r="X454" i="2"/>
  <c r="Y454" i="2"/>
  <c r="AB454" i="2" s="1"/>
  <c r="Z454" i="2"/>
  <c r="AC454" i="2"/>
  <c r="U455" i="2"/>
  <c r="V455" i="2"/>
  <c r="W455" i="2"/>
  <c r="X455" i="2"/>
  <c r="AA455" i="2" s="1"/>
  <c r="Y455" i="2"/>
  <c r="Z455" i="2"/>
  <c r="AB455" i="2"/>
  <c r="AC455" i="2"/>
  <c r="U456" i="2"/>
  <c r="V456" i="2"/>
  <c r="W456" i="2"/>
  <c r="AC456" i="2" s="1"/>
  <c r="X456" i="2"/>
  <c r="Y456" i="2"/>
  <c r="Z456" i="2"/>
  <c r="AA456" i="2"/>
  <c r="AB456" i="2"/>
  <c r="U457" i="2"/>
  <c r="AA457" i="2" s="1"/>
  <c r="V457" i="2"/>
  <c r="W457" i="2"/>
  <c r="AC457" i="2" s="1"/>
  <c r="X457" i="2"/>
  <c r="Y457" i="2"/>
  <c r="Z457" i="2"/>
  <c r="U458" i="2"/>
  <c r="AA458" i="2" s="1"/>
  <c r="V458" i="2"/>
  <c r="W458" i="2"/>
  <c r="X458" i="2"/>
  <c r="Y458" i="2"/>
  <c r="AB458" i="2" s="1"/>
  <c r="Z458" i="2"/>
  <c r="AC458" i="2"/>
  <c r="U459" i="2"/>
  <c r="AA459" i="2" s="1"/>
  <c r="V459" i="2"/>
  <c r="W459" i="2"/>
  <c r="X459" i="2"/>
  <c r="Y459" i="2"/>
  <c r="AB459" i="2" s="1"/>
  <c r="Z459" i="2"/>
  <c r="AC459" i="2"/>
  <c r="U460" i="2"/>
  <c r="V460" i="2"/>
  <c r="W460" i="2"/>
  <c r="X460" i="2"/>
  <c r="AA460" i="2" s="1"/>
  <c r="Y460" i="2"/>
  <c r="Z460" i="2"/>
  <c r="AB460" i="2"/>
  <c r="U461" i="2"/>
  <c r="V461" i="2"/>
  <c r="AB461" i="2" s="1"/>
  <c r="W461" i="2"/>
  <c r="X461" i="2"/>
  <c r="Y461" i="2"/>
  <c r="Z461" i="2"/>
  <c r="AA461" i="2"/>
  <c r="AC461" i="2"/>
  <c r="U462" i="2"/>
  <c r="V462" i="2"/>
  <c r="AB462" i="2" s="1"/>
  <c r="W462" i="2"/>
  <c r="X462" i="2"/>
  <c r="Y462" i="2"/>
  <c r="Z462" i="2"/>
  <c r="AC462" i="2"/>
  <c r="U463" i="2"/>
  <c r="V463" i="2"/>
  <c r="W463" i="2"/>
  <c r="AC463" i="2" s="1"/>
  <c r="X463" i="2"/>
  <c r="AA463" i="2" s="1"/>
  <c r="Y463" i="2"/>
  <c r="Z463" i="2"/>
  <c r="AB463" i="2"/>
  <c r="U464" i="2"/>
  <c r="V464" i="2"/>
  <c r="AB464" i="2" s="1"/>
  <c r="W464" i="2"/>
  <c r="AC464" i="2" s="1"/>
  <c r="X464" i="2"/>
  <c r="Y464" i="2"/>
  <c r="Z464" i="2"/>
  <c r="AA464" i="2"/>
  <c r="U465" i="2"/>
  <c r="V465" i="2"/>
  <c r="W465" i="2"/>
  <c r="AC465" i="2" s="1"/>
  <c r="X465" i="2"/>
  <c r="Y465" i="2"/>
  <c r="Z465" i="2"/>
  <c r="AA465" i="2"/>
  <c r="U466" i="2"/>
  <c r="AA466" i="2" s="1"/>
  <c r="V466" i="2"/>
  <c r="W466" i="2"/>
  <c r="X466" i="2"/>
  <c r="Y466" i="2"/>
  <c r="Z466" i="2"/>
  <c r="AC466" i="2" s="1"/>
  <c r="AB466" i="2"/>
  <c r="U467" i="2"/>
  <c r="V467" i="2"/>
  <c r="W467" i="2"/>
  <c r="AC467" i="2" s="1"/>
  <c r="X467" i="2"/>
  <c r="Y467" i="2"/>
  <c r="AB467" i="2" s="1"/>
  <c r="Z467" i="2"/>
  <c r="AA467" i="2"/>
  <c r="U468" i="2"/>
  <c r="V468" i="2"/>
  <c r="AB468" i="2" s="1"/>
  <c r="W468" i="2"/>
  <c r="X468" i="2"/>
  <c r="AA468" i="2" s="1"/>
  <c r="Y468" i="2"/>
  <c r="Z468" i="2"/>
  <c r="U469" i="2"/>
  <c r="AA469" i="2" s="1"/>
  <c r="V469" i="2"/>
  <c r="AB469" i="2" s="1"/>
  <c r="W469" i="2"/>
  <c r="X469" i="2"/>
  <c r="Y469" i="2"/>
  <c r="Z469" i="2"/>
  <c r="AC469" i="2" s="1"/>
  <c r="U470" i="2"/>
  <c r="V470" i="2"/>
  <c r="AB470" i="2" s="1"/>
  <c r="W470" i="2"/>
  <c r="X470" i="2"/>
  <c r="Y470" i="2"/>
  <c r="Z470" i="2"/>
  <c r="AC470" i="2" s="1"/>
  <c r="U471" i="2"/>
  <c r="AA471" i="2" s="1"/>
  <c r="V471" i="2"/>
  <c r="W471" i="2"/>
  <c r="X471" i="2"/>
  <c r="Y471" i="2"/>
  <c r="Z471" i="2"/>
  <c r="AB471" i="2"/>
  <c r="AC471" i="2"/>
  <c r="U472" i="2"/>
  <c r="V472" i="2"/>
  <c r="W472" i="2"/>
  <c r="AC472" i="2" s="1"/>
  <c r="X472" i="2"/>
  <c r="Y472" i="2"/>
  <c r="Z472" i="2"/>
  <c r="AA472" i="2"/>
  <c r="AB472" i="2"/>
  <c r="U473" i="2"/>
  <c r="AA473" i="2" s="1"/>
  <c r="V473" i="2"/>
  <c r="W473" i="2"/>
  <c r="AC473" i="2" s="1"/>
  <c r="X473" i="2"/>
  <c r="Y473" i="2"/>
  <c r="Z473" i="2"/>
  <c r="U474" i="2"/>
  <c r="AA474" i="2" s="1"/>
  <c r="V474" i="2"/>
  <c r="W474" i="2"/>
  <c r="X474" i="2"/>
  <c r="Y474" i="2"/>
  <c r="AB474" i="2" s="1"/>
  <c r="Z474" i="2"/>
  <c r="AC474" i="2"/>
  <c r="U475" i="2"/>
  <c r="AA475" i="2" s="1"/>
  <c r="V475" i="2"/>
  <c r="W475" i="2"/>
  <c r="X475" i="2"/>
  <c r="Y475" i="2"/>
  <c r="AB475" i="2" s="1"/>
  <c r="Z475" i="2"/>
  <c r="AC475" i="2"/>
  <c r="U476" i="2"/>
  <c r="V476" i="2"/>
  <c r="W476" i="2"/>
  <c r="X476" i="2"/>
  <c r="AA476" i="2" s="1"/>
  <c r="Y476" i="2"/>
  <c r="Z476" i="2"/>
  <c r="AB476" i="2"/>
  <c r="U477" i="2"/>
  <c r="V477" i="2"/>
  <c r="AB477" i="2" s="1"/>
  <c r="W477" i="2"/>
  <c r="X477" i="2"/>
  <c r="Y477" i="2"/>
  <c r="Z477" i="2"/>
  <c r="AA477" i="2"/>
  <c r="AC477" i="2"/>
  <c r="U478" i="2"/>
  <c r="V478" i="2"/>
  <c r="AB478" i="2" s="1"/>
  <c r="W478" i="2"/>
  <c r="X478" i="2"/>
  <c r="Y478" i="2"/>
  <c r="Z478" i="2"/>
  <c r="AC478" i="2"/>
  <c r="U479" i="2"/>
  <c r="V479" i="2"/>
  <c r="W479" i="2"/>
  <c r="AC479" i="2" s="1"/>
  <c r="X479" i="2"/>
  <c r="AA479" i="2" s="1"/>
  <c r="Y479" i="2"/>
  <c r="Z479" i="2"/>
  <c r="AB479" i="2"/>
  <c r="U480" i="2"/>
  <c r="V480" i="2"/>
  <c r="AB480" i="2" s="1"/>
  <c r="W480" i="2"/>
  <c r="AC480" i="2" s="1"/>
  <c r="X480" i="2"/>
  <c r="Y480" i="2"/>
  <c r="Z480" i="2"/>
  <c r="AA480" i="2"/>
  <c r="U481" i="2"/>
  <c r="V481" i="2"/>
  <c r="W481" i="2"/>
  <c r="AC481" i="2" s="1"/>
  <c r="X481" i="2"/>
  <c r="Y481" i="2"/>
  <c r="Z481" i="2"/>
  <c r="AA481" i="2"/>
  <c r="U482" i="2"/>
  <c r="AA482" i="2" s="1"/>
  <c r="V482" i="2"/>
  <c r="W482" i="2"/>
  <c r="X482" i="2"/>
  <c r="Y482" i="2"/>
  <c r="Z482" i="2"/>
  <c r="AC482" i="2" s="1"/>
  <c r="AB482" i="2"/>
  <c r="U483" i="2"/>
  <c r="V483" i="2"/>
  <c r="AB483" i="2" s="1"/>
  <c r="W483" i="2"/>
  <c r="AC483" i="2" s="1"/>
  <c r="X483" i="2"/>
  <c r="Y483" i="2"/>
  <c r="Z483" i="2"/>
  <c r="AA483" i="2"/>
  <c r="U484" i="2"/>
  <c r="AA484" i="2" s="1"/>
  <c r="V484" i="2"/>
  <c r="AB484" i="2" s="1"/>
  <c r="W484" i="2"/>
  <c r="X484" i="2"/>
  <c r="Y484" i="2"/>
  <c r="Z484" i="2"/>
  <c r="AC484" i="2" s="1"/>
  <c r="U485" i="2"/>
  <c r="AA485" i="2" s="1"/>
  <c r="V485" i="2"/>
  <c r="W485" i="2"/>
  <c r="X485" i="2"/>
  <c r="Y485" i="2"/>
  <c r="AB485" i="2" s="1"/>
  <c r="Z485" i="2"/>
  <c r="AC485" i="2"/>
  <c r="U486" i="2"/>
  <c r="V486" i="2"/>
  <c r="W486" i="2"/>
  <c r="AC486" i="2" s="1"/>
  <c r="X486" i="2"/>
  <c r="AA486" i="2" s="1"/>
  <c r="Y486" i="2"/>
  <c r="Z486" i="2"/>
  <c r="AB486" i="2"/>
  <c r="U487" i="2"/>
  <c r="V487" i="2"/>
  <c r="AB487" i="2" s="1"/>
  <c r="W487" i="2"/>
  <c r="AC487" i="2" s="1"/>
  <c r="X487" i="2"/>
  <c r="Y487" i="2"/>
  <c r="Z487" i="2"/>
  <c r="AA487" i="2"/>
  <c r="U488" i="2"/>
  <c r="AA488" i="2" s="1"/>
  <c r="V488" i="2"/>
  <c r="AB488" i="2" s="1"/>
  <c r="W488" i="2"/>
  <c r="X488" i="2"/>
  <c r="Y488" i="2"/>
  <c r="Z488" i="2"/>
  <c r="AC488" i="2" s="1"/>
  <c r="U489" i="2"/>
  <c r="AA489" i="2" s="1"/>
  <c r="V489" i="2"/>
  <c r="W489" i="2"/>
  <c r="X489" i="2"/>
  <c r="Y489" i="2"/>
  <c r="AB489" i="2" s="1"/>
  <c r="Z489" i="2"/>
  <c r="AC489" i="2"/>
  <c r="U490" i="2"/>
  <c r="V490" i="2"/>
  <c r="W490" i="2"/>
  <c r="AC490" i="2" s="1"/>
  <c r="X490" i="2"/>
  <c r="AA490" i="2" s="1"/>
  <c r="Y490" i="2"/>
  <c r="Z490" i="2"/>
  <c r="AB490" i="2"/>
  <c r="U491" i="2"/>
  <c r="V491" i="2"/>
  <c r="AB491" i="2" s="1"/>
  <c r="W491" i="2"/>
  <c r="AC491" i="2" s="1"/>
  <c r="X491" i="2"/>
  <c r="Y491" i="2"/>
  <c r="Z491" i="2"/>
  <c r="AA491" i="2"/>
  <c r="U492" i="2"/>
  <c r="AA492" i="2" s="1"/>
  <c r="V492" i="2"/>
  <c r="AB492" i="2" s="1"/>
  <c r="W492" i="2"/>
  <c r="X492" i="2"/>
  <c r="Y492" i="2"/>
  <c r="Z492" i="2"/>
  <c r="AC492" i="2" s="1"/>
  <c r="U493" i="2"/>
  <c r="AA493" i="2" s="1"/>
  <c r="V493" i="2"/>
  <c r="W493" i="2"/>
  <c r="X493" i="2"/>
  <c r="Y493" i="2"/>
  <c r="AB493" i="2" s="1"/>
  <c r="Z493" i="2"/>
  <c r="AC493" i="2"/>
  <c r="U494" i="2"/>
  <c r="V494" i="2"/>
  <c r="W494" i="2"/>
  <c r="AC494" i="2" s="1"/>
  <c r="X494" i="2"/>
  <c r="AA494" i="2" s="1"/>
  <c r="Y494" i="2"/>
  <c r="Z494" i="2"/>
  <c r="AB494" i="2"/>
  <c r="U495" i="2"/>
  <c r="V495" i="2"/>
  <c r="AB495" i="2" s="1"/>
  <c r="W495" i="2"/>
  <c r="AC495" i="2" s="1"/>
  <c r="X495" i="2"/>
  <c r="Y495" i="2"/>
  <c r="Z495" i="2"/>
  <c r="AA495" i="2"/>
  <c r="U496" i="2"/>
  <c r="AA496" i="2" s="1"/>
  <c r="V496" i="2"/>
  <c r="AB496" i="2" s="1"/>
  <c r="W496" i="2"/>
  <c r="X496" i="2"/>
  <c r="Y496" i="2"/>
  <c r="Z496" i="2"/>
  <c r="AC496" i="2" s="1"/>
  <c r="U497" i="2"/>
  <c r="AA497" i="2" s="1"/>
  <c r="V497" i="2"/>
  <c r="W497" i="2"/>
  <c r="X497" i="2"/>
  <c r="Y497" i="2"/>
  <c r="AB497" i="2" s="1"/>
  <c r="Z497" i="2"/>
  <c r="AC497" i="2"/>
  <c r="U498" i="2"/>
  <c r="V498" i="2"/>
  <c r="W498" i="2"/>
  <c r="AC498" i="2" s="1"/>
  <c r="X498" i="2"/>
  <c r="AA498" i="2" s="1"/>
  <c r="Y498" i="2"/>
  <c r="Z498" i="2"/>
  <c r="AB498" i="2"/>
  <c r="U499" i="2"/>
  <c r="V499" i="2"/>
  <c r="AB499" i="2" s="1"/>
  <c r="W499" i="2"/>
  <c r="AC499" i="2" s="1"/>
  <c r="X499" i="2"/>
  <c r="Y499" i="2"/>
  <c r="Z499" i="2"/>
  <c r="AA499" i="2"/>
  <c r="U500" i="2"/>
  <c r="AA500" i="2" s="1"/>
  <c r="V500" i="2"/>
  <c r="AB500" i="2" s="1"/>
  <c r="W500" i="2"/>
  <c r="X500" i="2"/>
  <c r="Y500" i="2"/>
  <c r="Z500" i="2"/>
  <c r="AC500" i="2" s="1"/>
  <c r="U501" i="2"/>
  <c r="AA501" i="2" s="1"/>
  <c r="V501" i="2"/>
  <c r="W501" i="2"/>
  <c r="X501" i="2"/>
  <c r="Y501" i="2"/>
  <c r="AB501" i="2" s="1"/>
  <c r="Z501" i="2"/>
  <c r="AC501" i="2"/>
  <c r="U502" i="2"/>
  <c r="V502" i="2"/>
  <c r="W502" i="2"/>
  <c r="AC502" i="2" s="1"/>
  <c r="X502" i="2"/>
  <c r="AA502" i="2" s="1"/>
  <c r="Y502" i="2"/>
  <c r="Z502" i="2"/>
  <c r="AB502" i="2"/>
  <c r="U503" i="2"/>
  <c r="V503" i="2"/>
  <c r="AB503" i="2" s="1"/>
  <c r="W503" i="2"/>
  <c r="AC503" i="2" s="1"/>
  <c r="X503" i="2"/>
  <c r="Y503" i="2"/>
  <c r="Z503" i="2"/>
  <c r="AA503" i="2"/>
  <c r="U504" i="2"/>
  <c r="AA504" i="2" s="1"/>
  <c r="V504" i="2"/>
  <c r="AB504" i="2" s="1"/>
  <c r="W504" i="2"/>
  <c r="X504" i="2"/>
  <c r="Y504" i="2"/>
  <c r="Z504" i="2"/>
  <c r="AC504" i="2" s="1"/>
  <c r="U505" i="2"/>
  <c r="AA505" i="2" s="1"/>
  <c r="V505" i="2"/>
  <c r="W505" i="2"/>
  <c r="X505" i="2"/>
  <c r="Y505" i="2"/>
  <c r="AB505" i="2" s="1"/>
  <c r="Z505" i="2"/>
  <c r="AC505" i="2"/>
  <c r="U506" i="2"/>
  <c r="V506" i="2"/>
  <c r="W506" i="2"/>
  <c r="AC506" i="2" s="1"/>
  <c r="X506" i="2"/>
  <c r="AA506" i="2" s="1"/>
  <c r="Y506" i="2"/>
  <c r="Z506" i="2"/>
  <c r="AB506" i="2"/>
  <c r="U507" i="2"/>
  <c r="V507" i="2"/>
  <c r="AB507" i="2" s="1"/>
  <c r="W507" i="2"/>
  <c r="AC507" i="2" s="1"/>
  <c r="X507" i="2"/>
  <c r="Y507" i="2"/>
  <c r="Z507" i="2"/>
  <c r="AA507" i="2"/>
  <c r="U508" i="2"/>
  <c r="AA508" i="2" s="1"/>
  <c r="V508" i="2"/>
  <c r="AB508" i="2" s="1"/>
  <c r="W508" i="2"/>
  <c r="X508" i="2"/>
  <c r="Y508" i="2"/>
  <c r="Z508" i="2"/>
  <c r="AC508" i="2" s="1"/>
  <c r="U509" i="2"/>
  <c r="AA509" i="2" s="1"/>
  <c r="V509" i="2"/>
  <c r="W509" i="2"/>
  <c r="X509" i="2"/>
  <c r="Y509" i="2"/>
  <c r="AB509" i="2" s="1"/>
  <c r="Z509" i="2"/>
  <c r="AC509" i="2"/>
  <c r="U510" i="2"/>
  <c r="V510" i="2"/>
  <c r="W510" i="2"/>
  <c r="AC510" i="2" s="1"/>
  <c r="X510" i="2"/>
  <c r="AA510" i="2" s="1"/>
  <c r="Y510" i="2"/>
  <c r="Z510" i="2"/>
  <c r="AB510" i="2"/>
  <c r="U511" i="2"/>
  <c r="V511" i="2"/>
  <c r="AB511" i="2" s="1"/>
  <c r="W511" i="2"/>
  <c r="AC511" i="2" s="1"/>
  <c r="X511" i="2"/>
  <c r="Y511" i="2"/>
  <c r="Z511" i="2"/>
  <c r="AA511" i="2"/>
  <c r="U512" i="2"/>
  <c r="AA512" i="2" s="1"/>
  <c r="V512" i="2"/>
  <c r="AB512" i="2" s="1"/>
  <c r="W512" i="2"/>
  <c r="X512" i="2"/>
  <c r="Y512" i="2"/>
  <c r="Z512" i="2"/>
  <c r="AC512" i="2" s="1"/>
  <c r="U513" i="2"/>
  <c r="AA513" i="2" s="1"/>
  <c r="V513" i="2"/>
  <c r="W513" i="2"/>
  <c r="X513" i="2"/>
  <c r="Y513" i="2"/>
  <c r="AB513" i="2" s="1"/>
  <c r="Z513" i="2"/>
  <c r="AC513" i="2"/>
  <c r="U514" i="2"/>
  <c r="V514" i="2"/>
  <c r="W514" i="2"/>
  <c r="AC514" i="2" s="1"/>
  <c r="X514" i="2"/>
  <c r="AA514" i="2" s="1"/>
  <c r="Y514" i="2"/>
  <c r="Z514" i="2"/>
  <c r="AB514" i="2"/>
  <c r="U515" i="2"/>
  <c r="V515" i="2"/>
  <c r="AB515" i="2" s="1"/>
  <c r="W515" i="2"/>
  <c r="AC515" i="2" s="1"/>
  <c r="X515" i="2"/>
  <c r="Y515" i="2"/>
  <c r="Z515" i="2"/>
  <c r="AA515" i="2"/>
  <c r="U516" i="2"/>
  <c r="AA516" i="2" s="1"/>
  <c r="V516" i="2"/>
  <c r="AB516" i="2" s="1"/>
  <c r="W516" i="2"/>
  <c r="X516" i="2"/>
  <c r="Y516" i="2"/>
  <c r="Z516" i="2"/>
  <c r="AC516" i="2" s="1"/>
  <c r="U517" i="2"/>
  <c r="AA517" i="2" s="1"/>
  <c r="V517" i="2"/>
  <c r="W517" i="2"/>
  <c r="X517" i="2"/>
  <c r="Y517" i="2"/>
  <c r="AB517" i="2" s="1"/>
  <c r="Z517" i="2"/>
  <c r="AC517" i="2"/>
  <c r="U518" i="2"/>
  <c r="V518" i="2"/>
  <c r="W518" i="2"/>
  <c r="AC518" i="2" s="1"/>
  <c r="X518" i="2"/>
  <c r="AA518" i="2" s="1"/>
  <c r="Y518" i="2"/>
  <c r="Z518" i="2"/>
  <c r="AB518" i="2"/>
  <c r="U519" i="2"/>
  <c r="V519" i="2"/>
  <c r="AB519" i="2" s="1"/>
  <c r="W519" i="2"/>
  <c r="AC519" i="2" s="1"/>
  <c r="X519" i="2"/>
  <c r="Y519" i="2"/>
  <c r="Z519" i="2"/>
  <c r="AA519" i="2"/>
  <c r="U520" i="2"/>
  <c r="AA520" i="2" s="1"/>
  <c r="V520" i="2"/>
  <c r="AB520" i="2" s="1"/>
  <c r="W520" i="2"/>
  <c r="X520" i="2"/>
  <c r="Y520" i="2"/>
  <c r="Z520" i="2"/>
  <c r="AC520" i="2" s="1"/>
  <c r="U521" i="2"/>
  <c r="AA521" i="2" s="1"/>
  <c r="V521" i="2"/>
  <c r="W521" i="2"/>
  <c r="X521" i="2"/>
  <c r="Y521" i="2"/>
  <c r="AB521" i="2" s="1"/>
  <c r="Z521" i="2"/>
  <c r="AC521" i="2"/>
  <c r="U522" i="2"/>
  <c r="V522" i="2"/>
  <c r="W522" i="2"/>
  <c r="AC522" i="2" s="1"/>
  <c r="X522" i="2"/>
  <c r="AA522" i="2" s="1"/>
  <c r="Y522" i="2"/>
  <c r="Z522" i="2"/>
  <c r="AB522" i="2"/>
  <c r="U523" i="2"/>
  <c r="V523" i="2"/>
  <c r="AB523" i="2" s="1"/>
  <c r="W523" i="2"/>
  <c r="AC523" i="2" s="1"/>
  <c r="X523" i="2"/>
  <c r="Y523" i="2"/>
  <c r="Z523" i="2"/>
  <c r="AA523" i="2"/>
  <c r="U524" i="2"/>
  <c r="AA524" i="2" s="1"/>
  <c r="V524" i="2"/>
  <c r="AB524" i="2" s="1"/>
  <c r="W524" i="2"/>
  <c r="X524" i="2"/>
  <c r="Y524" i="2"/>
  <c r="Z524" i="2"/>
  <c r="AC524" i="2" s="1"/>
  <c r="U525" i="2"/>
  <c r="AA525" i="2" s="1"/>
  <c r="V525" i="2"/>
  <c r="W525" i="2"/>
  <c r="X525" i="2"/>
  <c r="Y525" i="2"/>
  <c r="AB525" i="2" s="1"/>
  <c r="Z525" i="2"/>
  <c r="AC525" i="2"/>
  <c r="U526" i="2"/>
  <c r="V526" i="2"/>
  <c r="W526" i="2"/>
  <c r="AC526" i="2" s="1"/>
  <c r="X526" i="2"/>
  <c r="AA526" i="2" s="1"/>
  <c r="Y526" i="2"/>
  <c r="Z526" i="2"/>
  <c r="AB526" i="2"/>
  <c r="U527" i="2"/>
  <c r="V527" i="2"/>
  <c r="AB527" i="2" s="1"/>
  <c r="W527" i="2"/>
  <c r="AC527" i="2" s="1"/>
  <c r="X527" i="2"/>
  <c r="Y527" i="2"/>
  <c r="Z527" i="2"/>
  <c r="AA527" i="2"/>
  <c r="U528" i="2"/>
  <c r="AA528" i="2" s="1"/>
  <c r="V528" i="2"/>
  <c r="AB528" i="2" s="1"/>
  <c r="W528" i="2"/>
  <c r="X528" i="2"/>
  <c r="Y528" i="2"/>
  <c r="Z528" i="2"/>
  <c r="AC528" i="2" s="1"/>
  <c r="U529" i="2"/>
  <c r="AA529" i="2" s="1"/>
  <c r="V529" i="2"/>
  <c r="W529" i="2"/>
  <c r="X529" i="2"/>
  <c r="Y529" i="2"/>
  <c r="AB529" i="2" s="1"/>
  <c r="Z529" i="2"/>
  <c r="AC529" i="2"/>
  <c r="U530" i="2"/>
  <c r="V530" i="2"/>
  <c r="W530" i="2"/>
  <c r="AC530" i="2" s="1"/>
  <c r="X530" i="2"/>
  <c r="AA530" i="2" s="1"/>
  <c r="Y530" i="2"/>
  <c r="Z530" i="2"/>
  <c r="AB530" i="2"/>
  <c r="U531" i="2"/>
  <c r="AA531" i="2" s="1"/>
  <c r="V531" i="2"/>
  <c r="AB531" i="2" s="1"/>
  <c r="W531" i="2"/>
  <c r="X531" i="2"/>
  <c r="Y531" i="2"/>
  <c r="Z531" i="2"/>
  <c r="AC531" i="2"/>
  <c r="U532" i="2"/>
  <c r="V532" i="2"/>
  <c r="AB532" i="2" s="1"/>
  <c r="W532" i="2"/>
  <c r="X532" i="2"/>
  <c r="Y532" i="2"/>
  <c r="Z532" i="2"/>
  <c r="AC532" i="2" s="1"/>
  <c r="U533" i="2"/>
  <c r="V533" i="2"/>
  <c r="W533" i="2"/>
  <c r="AC533" i="2" s="1"/>
  <c r="X533" i="2"/>
  <c r="Y533" i="2"/>
  <c r="AB533" i="2" s="1"/>
  <c r="Z533" i="2"/>
  <c r="AA533" i="2"/>
  <c r="U534" i="2"/>
  <c r="V534" i="2"/>
  <c r="W534" i="2"/>
  <c r="AC534" i="2" s="1"/>
  <c r="X534" i="2"/>
  <c r="AA534" i="2" s="1"/>
  <c r="Y534" i="2"/>
  <c r="Z534" i="2"/>
  <c r="AB534" i="2"/>
  <c r="U535" i="2"/>
  <c r="V535" i="2"/>
  <c r="AB535" i="2" s="1"/>
  <c r="W535" i="2"/>
  <c r="X535" i="2"/>
  <c r="Y535" i="2"/>
  <c r="Z535" i="2"/>
  <c r="AA535" i="2"/>
  <c r="AC535" i="2"/>
  <c r="U536" i="2"/>
  <c r="V536" i="2"/>
  <c r="AB536" i="2" s="1"/>
  <c r="W536" i="2"/>
  <c r="X536" i="2"/>
  <c r="Y536" i="2"/>
  <c r="Z536" i="2"/>
  <c r="AC536" i="2" s="1"/>
  <c r="U537" i="2"/>
  <c r="AA537" i="2" s="1"/>
  <c r="V537" i="2"/>
  <c r="W537" i="2"/>
  <c r="AC537" i="2" s="1"/>
  <c r="X537" i="2"/>
  <c r="Y537" i="2"/>
  <c r="AB537" i="2" s="1"/>
  <c r="Z537" i="2"/>
  <c r="U538" i="2"/>
  <c r="V538" i="2"/>
  <c r="W538" i="2"/>
  <c r="AC538" i="2" s="1"/>
  <c r="X538" i="2"/>
  <c r="Y538" i="2"/>
  <c r="Z538" i="2"/>
  <c r="AA538" i="2"/>
  <c r="AB538" i="2"/>
  <c r="U539" i="2"/>
  <c r="AA539" i="2" s="1"/>
  <c r="V539" i="2"/>
  <c r="W539" i="2"/>
  <c r="AC539" i="2" s="1"/>
  <c r="X539" i="2"/>
  <c r="Y539" i="2"/>
  <c r="Z539" i="2"/>
  <c r="U540" i="2"/>
  <c r="AA540" i="2" s="1"/>
  <c r="V540" i="2"/>
  <c r="AB540" i="2" s="1"/>
  <c r="W540" i="2"/>
  <c r="X540" i="2"/>
  <c r="Y540" i="2"/>
  <c r="Z540" i="2"/>
  <c r="AC540" i="2"/>
  <c r="U541" i="2"/>
  <c r="AA541" i="2" s="1"/>
  <c r="V541" i="2"/>
  <c r="W541" i="2"/>
  <c r="X541" i="2"/>
  <c r="Y541" i="2"/>
  <c r="Z541" i="2"/>
  <c r="AC541" i="2" s="1"/>
  <c r="AB541" i="2"/>
  <c r="U542" i="2"/>
  <c r="V542" i="2"/>
  <c r="W542" i="2"/>
  <c r="AC542" i="2" s="1"/>
  <c r="X542" i="2"/>
  <c r="Y542" i="2"/>
  <c r="AB542" i="2" s="1"/>
  <c r="Z542" i="2"/>
  <c r="AA542" i="2"/>
  <c r="U543" i="2"/>
  <c r="V543" i="2"/>
  <c r="AB543" i="2" s="1"/>
  <c r="W543" i="2"/>
  <c r="AC543" i="2" s="1"/>
  <c r="X543" i="2"/>
  <c r="AA543" i="2" s="1"/>
  <c r="Y543" i="2"/>
  <c r="Z543" i="2"/>
  <c r="U544" i="2"/>
  <c r="AA544" i="2" s="1"/>
  <c r="V544" i="2"/>
  <c r="AB544" i="2" s="1"/>
  <c r="W544" i="2"/>
  <c r="X544" i="2"/>
  <c r="Y544" i="2"/>
  <c r="Z544" i="2"/>
  <c r="AC544" i="2"/>
  <c r="U545" i="2"/>
  <c r="AA545" i="2" s="1"/>
  <c r="V545" i="2"/>
  <c r="W545" i="2"/>
  <c r="X545" i="2"/>
  <c r="Y545" i="2"/>
  <c r="Z545" i="2"/>
  <c r="AC545" i="2" s="1"/>
  <c r="AB545" i="2"/>
  <c r="U546" i="2"/>
  <c r="V546" i="2"/>
  <c r="W546" i="2"/>
  <c r="AC546" i="2" s="1"/>
  <c r="X546" i="2"/>
  <c r="Y546" i="2"/>
  <c r="AB546" i="2" s="1"/>
  <c r="Z546" i="2"/>
  <c r="AA546" i="2"/>
  <c r="U547" i="2"/>
  <c r="V547" i="2"/>
  <c r="AB547" i="2" s="1"/>
  <c r="W547" i="2"/>
  <c r="AC547" i="2" s="1"/>
  <c r="X547" i="2"/>
  <c r="AA547" i="2" s="1"/>
  <c r="Y547" i="2"/>
  <c r="Z547" i="2"/>
  <c r="U548" i="2"/>
  <c r="AA548" i="2" s="1"/>
  <c r="V548" i="2"/>
  <c r="AB548" i="2" s="1"/>
  <c r="W548" i="2"/>
  <c r="X548" i="2"/>
  <c r="Y548" i="2"/>
  <c r="Z548" i="2"/>
  <c r="AC548" i="2"/>
  <c r="U549" i="2"/>
  <c r="AA549" i="2" s="1"/>
  <c r="V549" i="2"/>
  <c r="W549" i="2"/>
  <c r="X549" i="2"/>
  <c r="Y549" i="2"/>
  <c r="Z549" i="2"/>
  <c r="AC549" i="2" s="1"/>
  <c r="AB549" i="2"/>
  <c r="U550" i="2"/>
  <c r="V550" i="2"/>
  <c r="W550" i="2"/>
  <c r="AC550" i="2" s="1"/>
  <c r="X550" i="2"/>
  <c r="Y550" i="2"/>
  <c r="AB550" i="2" s="1"/>
  <c r="Z550" i="2"/>
  <c r="AA550" i="2"/>
  <c r="U551" i="2"/>
  <c r="V551" i="2"/>
  <c r="AB551" i="2" s="1"/>
  <c r="W551" i="2"/>
  <c r="AC551" i="2" s="1"/>
  <c r="X551" i="2"/>
  <c r="AA551" i="2" s="1"/>
  <c r="Y551" i="2"/>
  <c r="Z551" i="2"/>
  <c r="U552" i="2"/>
  <c r="AA552" i="2" s="1"/>
  <c r="V552" i="2"/>
  <c r="AB552" i="2" s="1"/>
  <c r="W552" i="2"/>
  <c r="X552" i="2"/>
  <c r="Y552" i="2"/>
  <c r="Z552" i="2"/>
  <c r="AC552" i="2"/>
  <c r="U553" i="2"/>
  <c r="AA553" i="2" s="1"/>
  <c r="V553" i="2"/>
  <c r="W553" i="2"/>
  <c r="X553" i="2"/>
  <c r="Y553" i="2"/>
  <c r="Z553" i="2"/>
  <c r="AC553" i="2" s="1"/>
  <c r="AB553" i="2"/>
  <c r="U554" i="2"/>
  <c r="V554" i="2"/>
  <c r="W554" i="2"/>
  <c r="AC554" i="2" s="1"/>
  <c r="X554" i="2"/>
  <c r="Y554" i="2"/>
  <c r="AB554" i="2" s="1"/>
  <c r="Z554" i="2"/>
  <c r="AA554" i="2"/>
  <c r="U555" i="2"/>
  <c r="V555" i="2"/>
  <c r="AB555" i="2" s="1"/>
  <c r="W555" i="2"/>
  <c r="AC555" i="2" s="1"/>
  <c r="X555" i="2"/>
  <c r="AA555" i="2" s="1"/>
  <c r="Y555" i="2"/>
  <c r="Z555" i="2"/>
  <c r="U556" i="2"/>
  <c r="AA556" i="2" s="1"/>
  <c r="V556" i="2"/>
  <c r="AB556" i="2" s="1"/>
  <c r="W556" i="2"/>
  <c r="X556" i="2"/>
  <c r="Y556" i="2"/>
  <c r="Z556" i="2"/>
  <c r="AC556" i="2"/>
  <c r="U557" i="2"/>
  <c r="AA557" i="2" s="1"/>
  <c r="V557" i="2"/>
  <c r="W557" i="2"/>
  <c r="X557" i="2"/>
  <c r="Y557" i="2"/>
  <c r="Z557" i="2"/>
  <c r="AC557" i="2" s="1"/>
  <c r="AB557" i="2"/>
  <c r="U558" i="2"/>
  <c r="V558" i="2"/>
  <c r="W558" i="2"/>
  <c r="AC558" i="2" s="1"/>
  <c r="X558" i="2"/>
  <c r="Y558" i="2"/>
  <c r="AB558" i="2" s="1"/>
  <c r="Z558" i="2"/>
  <c r="AA558" i="2"/>
  <c r="U559" i="2"/>
  <c r="V559" i="2"/>
  <c r="AB559" i="2" s="1"/>
  <c r="W559" i="2"/>
  <c r="AC559" i="2" s="1"/>
  <c r="X559" i="2"/>
  <c r="AA559" i="2" s="1"/>
  <c r="Y559" i="2"/>
  <c r="Z559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E374" i="2"/>
  <c r="N374" i="2" s="1"/>
  <c r="F374" i="2"/>
  <c r="G374" i="2"/>
  <c r="H374" i="2"/>
  <c r="I374" i="2"/>
  <c r="J374" i="2"/>
  <c r="K374" i="2"/>
  <c r="L374" i="2"/>
  <c r="M374" i="2"/>
  <c r="O374" i="2"/>
  <c r="P374" i="2"/>
  <c r="E375" i="2"/>
  <c r="N375" i="2" s="1"/>
  <c r="F375" i="2"/>
  <c r="G375" i="2"/>
  <c r="H375" i="2"/>
  <c r="I375" i="2"/>
  <c r="J375" i="2"/>
  <c r="K375" i="2"/>
  <c r="L375" i="2"/>
  <c r="M375" i="2"/>
  <c r="O375" i="2"/>
  <c r="P375" i="2"/>
  <c r="E376" i="2"/>
  <c r="N376" i="2" s="1"/>
  <c r="F376" i="2"/>
  <c r="G376" i="2"/>
  <c r="H376" i="2"/>
  <c r="I376" i="2"/>
  <c r="J376" i="2"/>
  <c r="K376" i="2"/>
  <c r="L376" i="2"/>
  <c r="M376" i="2"/>
  <c r="O376" i="2"/>
  <c r="P376" i="2"/>
  <c r="E377" i="2"/>
  <c r="N377" i="2" s="1"/>
  <c r="F377" i="2"/>
  <c r="G377" i="2"/>
  <c r="H377" i="2"/>
  <c r="I377" i="2"/>
  <c r="J377" i="2"/>
  <c r="K377" i="2"/>
  <c r="L377" i="2"/>
  <c r="M377" i="2"/>
  <c r="O377" i="2"/>
  <c r="P377" i="2"/>
  <c r="E378" i="2"/>
  <c r="N378" i="2" s="1"/>
  <c r="F378" i="2"/>
  <c r="G378" i="2"/>
  <c r="H378" i="2"/>
  <c r="I378" i="2"/>
  <c r="J378" i="2"/>
  <c r="K378" i="2"/>
  <c r="L378" i="2"/>
  <c r="M378" i="2"/>
  <c r="O378" i="2"/>
  <c r="P378" i="2"/>
  <c r="E379" i="2"/>
  <c r="N379" i="2" s="1"/>
  <c r="F379" i="2"/>
  <c r="G379" i="2"/>
  <c r="H379" i="2"/>
  <c r="I379" i="2"/>
  <c r="J379" i="2"/>
  <c r="K379" i="2"/>
  <c r="L379" i="2"/>
  <c r="M379" i="2"/>
  <c r="O379" i="2"/>
  <c r="P379" i="2"/>
  <c r="E380" i="2"/>
  <c r="N380" i="2" s="1"/>
  <c r="F380" i="2"/>
  <c r="G380" i="2"/>
  <c r="H380" i="2"/>
  <c r="I380" i="2"/>
  <c r="J380" i="2"/>
  <c r="K380" i="2"/>
  <c r="L380" i="2"/>
  <c r="M380" i="2"/>
  <c r="O380" i="2"/>
  <c r="P380" i="2"/>
  <c r="E381" i="2"/>
  <c r="N381" i="2" s="1"/>
  <c r="F381" i="2"/>
  <c r="G381" i="2"/>
  <c r="H381" i="2"/>
  <c r="I381" i="2"/>
  <c r="J381" i="2"/>
  <c r="K381" i="2"/>
  <c r="L381" i="2"/>
  <c r="M381" i="2"/>
  <c r="O381" i="2"/>
  <c r="P381" i="2"/>
  <c r="E382" i="2"/>
  <c r="N382" i="2" s="1"/>
  <c r="F382" i="2"/>
  <c r="G382" i="2"/>
  <c r="H382" i="2"/>
  <c r="I382" i="2"/>
  <c r="J382" i="2"/>
  <c r="K382" i="2"/>
  <c r="L382" i="2"/>
  <c r="M382" i="2"/>
  <c r="O382" i="2"/>
  <c r="P382" i="2"/>
  <c r="E383" i="2"/>
  <c r="N383" i="2" s="1"/>
  <c r="F383" i="2"/>
  <c r="G383" i="2"/>
  <c r="H383" i="2"/>
  <c r="I383" i="2"/>
  <c r="J383" i="2"/>
  <c r="K383" i="2"/>
  <c r="L383" i="2"/>
  <c r="M383" i="2"/>
  <c r="O383" i="2"/>
  <c r="P383" i="2"/>
  <c r="E384" i="2"/>
  <c r="N384" i="2" s="1"/>
  <c r="F384" i="2"/>
  <c r="G384" i="2"/>
  <c r="H384" i="2"/>
  <c r="I384" i="2"/>
  <c r="J384" i="2"/>
  <c r="K384" i="2"/>
  <c r="L384" i="2"/>
  <c r="M384" i="2"/>
  <c r="O384" i="2"/>
  <c r="P384" i="2"/>
  <c r="E385" i="2"/>
  <c r="N385" i="2" s="1"/>
  <c r="F385" i="2"/>
  <c r="G385" i="2"/>
  <c r="H385" i="2"/>
  <c r="I385" i="2"/>
  <c r="J385" i="2"/>
  <c r="K385" i="2"/>
  <c r="L385" i="2"/>
  <c r="M385" i="2"/>
  <c r="O385" i="2"/>
  <c r="P385" i="2"/>
  <c r="E386" i="2"/>
  <c r="N386" i="2" s="1"/>
  <c r="F386" i="2"/>
  <c r="G386" i="2"/>
  <c r="H386" i="2"/>
  <c r="I386" i="2"/>
  <c r="J386" i="2"/>
  <c r="K386" i="2"/>
  <c r="L386" i="2"/>
  <c r="M386" i="2"/>
  <c r="O386" i="2"/>
  <c r="P386" i="2"/>
  <c r="E387" i="2"/>
  <c r="N387" i="2" s="1"/>
  <c r="F387" i="2"/>
  <c r="G387" i="2"/>
  <c r="H387" i="2"/>
  <c r="I387" i="2"/>
  <c r="J387" i="2"/>
  <c r="K387" i="2"/>
  <c r="L387" i="2"/>
  <c r="M387" i="2"/>
  <c r="O387" i="2"/>
  <c r="P387" i="2"/>
  <c r="E388" i="2"/>
  <c r="N388" i="2" s="1"/>
  <c r="F388" i="2"/>
  <c r="G388" i="2"/>
  <c r="H388" i="2"/>
  <c r="I388" i="2"/>
  <c r="J388" i="2"/>
  <c r="K388" i="2"/>
  <c r="L388" i="2"/>
  <c r="M388" i="2"/>
  <c r="O388" i="2"/>
  <c r="P388" i="2"/>
  <c r="E389" i="2"/>
  <c r="N389" i="2" s="1"/>
  <c r="F389" i="2"/>
  <c r="G389" i="2"/>
  <c r="H389" i="2"/>
  <c r="I389" i="2"/>
  <c r="J389" i="2"/>
  <c r="K389" i="2"/>
  <c r="L389" i="2"/>
  <c r="M389" i="2"/>
  <c r="O389" i="2"/>
  <c r="P389" i="2"/>
  <c r="E390" i="2"/>
  <c r="N390" i="2" s="1"/>
  <c r="F390" i="2"/>
  <c r="G390" i="2"/>
  <c r="H390" i="2"/>
  <c r="I390" i="2"/>
  <c r="J390" i="2"/>
  <c r="K390" i="2"/>
  <c r="L390" i="2"/>
  <c r="M390" i="2"/>
  <c r="O390" i="2"/>
  <c r="P390" i="2"/>
  <c r="E391" i="2"/>
  <c r="N391" i="2" s="1"/>
  <c r="F391" i="2"/>
  <c r="G391" i="2"/>
  <c r="H391" i="2"/>
  <c r="I391" i="2"/>
  <c r="J391" i="2"/>
  <c r="K391" i="2"/>
  <c r="L391" i="2"/>
  <c r="M391" i="2"/>
  <c r="O391" i="2"/>
  <c r="P391" i="2"/>
  <c r="E392" i="2"/>
  <c r="N392" i="2" s="1"/>
  <c r="F392" i="2"/>
  <c r="G392" i="2"/>
  <c r="H392" i="2"/>
  <c r="I392" i="2"/>
  <c r="J392" i="2"/>
  <c r="K392" i="2"/>
  <c r="L392" i="2"/>
  <c r="M392" i="2"/>
  <c r="O392" i="2"/>
  <c r="P392" i="2"/>
  <c r="E393" i="2"/>
  <c r="N393" i="2" s="1"/>
  <c r="F393" i="2"/>
  <c r="G393" i="2"/>
  <c r="H393" i="2"/>
  <c r="I393" i="2"/>
  <c r="J393" i="2"/>
  <c r="K393" i="2"/>
  <c r="L393" i="2"/>
  <c r="M393" i="2"/>
  <c r="O393" i="2"/>
  <c r="P393" i="2"/>
  <c r="E394" i="2"/>
  <c r="N394" i="2" s="1"/>
  <c r="F394" i="2"/>
  <c r="G394" i="2"/>
  <c r="H394" i="2"/>
  <c r="I394" i="2"/>
  <c r="J394" i="2"/>
  <c r="K394" i="2"/>
  <c r="L394" i="2"/>
  <c r="M394" i="2"/>
  <c r="O394" i="2"/>
  <c r="P394" i="2"/>
  <c r="E395" i="2"/>
  <c r="N395" i="2" s="1"/>
  <c r="F395" i="2"/>
  <c r="G395" i="2"/>
  <c r="H395" i="2"/>
  <c r="I395" i="2"/>
  <c r="J395" i="2"/>
  <c r="K395" i="2"/>
  <c r="L395" i="2"/>
  <c r="M395" i="2"/>
  <c r="O395" i="2"/>
  <c r="P395" i="2"/>
  <c r="E396" i="2"/>
  <c r="N396" i="2" s="1"/>
  <c r="F396" i="2"/>
  <c r="G396" i="2"/>
  <c r="H396" i="2"/>
  <c r="I396" i="2"/>
  <c r="J396" i="2"/>
  <c r="K396" i="2"/>
  <c r="L396" i="2"/>
  <c r="M396" i="2"/>
  <c r="O396" i="2"/>
  <c r="P396" i="2"/>
  <c r="E397" i="2"/>
  <c r="N397" i="2" s="1"/>
  <c r="F397" i="2"/>
  <c r="G397" i="2"/>
  <c r="H397" i="2"/>
  <c r="I397" i="2"/>
  <c r="J397" i="2"/>
  <c r="K397" i="2"/>
  <c r="L397" i="2"/>
  <c r="M397" i="2"/>
  <c r="O397" i="2"/>
  <c r="P397" i="2"/>
  <c r="E398" i="2"/>
  <c r="N398" i="2" s="1"/>
  <c r="F398" i="2"/>
  <c r="G398" i="2"/>
  <c r="H398" i="2"/>
  <c r="I398" i="2"/>
  <c r="J398" i="2"/>
  <c r="K398" i="2"/>
  <c r="L398" i="2"/>
  <c r="M398" i="2"/>
  <c r="O398" i="2"/>
  <c r="P398" i="2"/>
  <c r="E399" i="2"/>
  <c r="N399" i="2" s="1"/>
  <c r="F399" i="2"/>
  <c r="G399" i="2"/>
  <c r="H399" i="2"/>
  <c r="I399" i="2"/>
  <c r="J399" i="2"/>
  <c r="K399" i="2"/>
  <c r="L399" i="2"/>
  <c r="M399" i="2"/>
  <c r="O399" i="2"/>
  <c r="P399" i="2"/>
  <c r="E400" i="2"/>
  <c r="N400" i="2" s="1"/>
  <c r="F400" i="2"/>
  <c r="G400" i="2"/>
  <c r="H400" i="2"/>
  <c r="I400" i="2"/>
  <c r="J400" i="2"/>
  <c r="K400" i="2"/>
  <c r="L400" i="2"/>
  <c r="M400" i="2"/>
  <c r="O400" i="2"/>
  <c r="P400" i="2"/>
  <c r="E401" i="2"/>
  <c r="N401" i="2" s="1"/>
  <c r="F401" i="2"/>
  <c r="G401" i="2"/>
  <c r="H401" i="2"/>
  <c r="I401" i="2"/>
  <c r="J401" i="2"/>
  <c r="K401" i="2"/>
  <c r="L401" i="2"/>
  <c r="M401" i="2"/>
  <c r="O401" i="2"/>
  <c r="P401" i="2"/>
  <c r="E402" i="2"/>
  <c r="N402" i="2" s="1"/>
  <c r="F402" i="2"/>
  <c r="G402" i="2"/>
  <c r="H402" i="2"/>
  <c r="I402" i="2"/>
  <c r="J402" i="2"/>
  <c r="K402" i="2"/>
  <c r="L402" i="2"/>
  <c r="M402" i="2"/>
  <c r="O402" i="2"/>
  <c r="P402" i="2"/>
  <c r="E403" i="2"/>
  <c r="N403" i="2" s="1"/>
  <c r="F403" i="2"/>
  <c r="G403" i="2"/>
  <c r="H403" i="2"/>
  <c r="I403" i="2"/>
  <c r="J403" i="2"/>
  <c r="K403" i="2"/>
  <c r="L403" i="2"/>
  <c r="M403" i="2"/>
  <c r="O403" i="2"/>
  <c r="P403" i="2"/>
  <c r="E404" i="2"/>
  <c r="N404" i="2" s="1"/>
  <c r="F404" i="2"/>
  <c r="G404" i="2"/>
  <c r="H404" i="2"/>
  <c r="I404" i="2"/>
  <c r="J404" i="2"/>
  <c r="K404" i="2"/>
  <c r="L404" i="2"/>
  <c r="M404" i="2"/>
  <c r="O404" i="2"/>
  <c r="P404" i="2"/>
  <c r="E405" i="2"/>
  <c r="N405" i="2" s="1"/>
  <c r="F405" i="2"/>
  <c r="G405" i="2"/>
  <c r="H405" i="2"/>
  <c r="I405" i="2"/>
  <c r="J405" i="2"/>
  <c r="K405" i="2"/>
  <c r="L405" i="2"/>
  <c r="M405" i="2"/>
  <c r="O405" i="2"/>
  <c r="P405" i="2"/>
  <c r="E406" i="2"/>
  <c r="N406" i="2" s="1"/>
  <c r="F406" i="2"/>
  <c r="G406" i="2"/>
  <c r="H406" i="2"/>
  <c r="I406" i="2"/>
  <c r="J406" i="2"/>
  <c r="K406" i="2"/>
  <c r="L406" i="2"/>
  <c r="M406" i="2"/>
  <c r="O406" i="2"/>
  <c r="P406" i="2"/>
  <c r="E407" i="2"/>
  <c r="N407" i="2" s="1"/>
  <c r="F407" i="2"/>
  <c r="G407" i="2"/>
  <c r="H407" i="2"/>
  <c r="I407" i="2"/>
  <c r="J407" i="2"/>
  <c r="K407" i="2"/>
  <c r="L407" i="2"/>
  <c r="M407" i="2"/>
  <c r="O407" i="2"/>
  <c r="P407" i="2"/>
  <c r="E408" i="2"/>
  <c r="N408" i="2" s="1"/>
  <c r="F408" i="2"/>
  <c r="G408" i="2"/>
  <c r="H408" i="2"/>
  <c r="I408" i="2"/>
  <c r="J408" i="2"/>
  <c r="K408" i="2"/>
  <c r="L408" i="2"/>
  <c r="M408" i="2"/>
  <c r="O408" i="2"/>
  <c r="P408" i="2"/>
  <c r="E409" i="2"/>
  <c r="N409" i="2" s="1"/>
  <c r="F409" i="2"/>
  <c r="G409" i="2"/>
  <c r="H409" i="2"/>
  <c r="I409" i="2"/>
  <c r="J409" i="2"/>
  <c r="K409" i="2"/>
  <c r="L409" i="2"/>
  <c r="M409" i="2"/>
  <c r="O409" i="2"/>
  <c r="P409" i="2"/>
  <c r="E410" i="2"/>
  <c r="N410" i="2" s="1"/>
  <c r="F410" i="2"/>
  <c r="G410" i="2"/>
  <c r="H410" i="2"/>
  <c r="I410" i="2"/>
  <c r="J410" i="2"/>
  <c r="K410" i="2"/>
  <c r="L410" i="2"/>
  <c r="M410" i="2"/>
  <c r="O410" i="2"/>
  <c r="P410" i="2"/>
  <c r="E411" i="2"/>
  <c r="N411" i="2" s="1"/>
  <c r="F411" i="2"/>
  <c r="G411" i="2"/>
  <c r="H411" i="2"/>
  <c r="I411" i="2"/>
  <c r="J411" i="2"/>
  <c r="K411" i="2"/>
  <c r="L411" i="2"/>
  <c r="M411" i="2"/>
  <c r="O411" i="2"/>
  <c r="P411" i="2"/>
  <c r="E412" i="2"/>
  <c r="N412" i="2" s="1"/>
  <c r="F412" i="2"/>
  <c r="G412" i="2"/>
  <c r="H412" i="2"/>
  <c r="I412" i="2"/>
  <c r="J412" i="2"/>
  <c r="K412" i="2"/>
  <c r="L412" i="2"/>
  <c r="M412" i="2"/>
  <c r="O412" i="2"/>
  <c r="P412" i="2"/>
  <c r="E413" i="2"/>
  <c r="N413" i="2" s="1"/>
  <c r="F413" i="2"/>
  <c r="G413" i="2"/>
  <c r="H413" i="2"/>
  <c r="I413" i="2"/>
  <c r="J413" i="2"/>
  <c r="K413" i="2"/>
  <c r="L413" i="2"/>
  <c r="M413" i="2"/>
  <c r="O413" i="2"/>
  <c r="P413" i="2"/>
  <c r="E414" i="2"/>
  <c r="N414" i="2" s="1"/>
  <c r="F414" i="2"/>
  <c r="G414" i="2"/>
  <c r="H414" i="2"/>
  <c r="I414" i="2"/>
  <c r="J414" i="2"/>
  <c r="K414" i="2"/>
  <c r="L414" i="2"/>
  <c r="M414" i="2"/>
  <c r="O414" i="2"/>
  <c r="P414" i="2"/>
  <c r="E415" i="2"/>
  <c r="N415" i="2" s="1"/>
  <c r="F415" i="2"/>
  <c r="G415" i="2"/>
  <c r="H415" i="2"/>
  <c r="I415" i="2"/>
  <c r="J415" i="2"/>
  <c r="K415" i="2"/>
  <c r="L415" i="2"/>
  <c r="M415" i="2"/>
  <c r="O415" i="2"/>
  <c r="P415" i="2"/>
  <c r="E416" i="2"/>
  <c r="N416" i="2" s="1"/>
  <c r="F416" i="2"/>
  <c r="G416" i="2"/>
  <c r="H416" i="2"/>
  <c r="I416" i="2"/>
  <c r="J416" i="2"/>
  <c r="K416" i="2"/>
  <c r="L416" i="2"/>
  <c r="M416" i="2"/>
  <c r="O416" i="2"/>
  <c r="P416" i="2"/>
  <c r="E417" i="2"/>
  <c r="N417" i="2" s="1"/>
  <c r="F417" i="2"/>
  <c r="G417" i="2"/>
  <c r="H417" i="2"/>
  <c r="I417" i="2"/>
  <c r="J417" i="2"/>
  <c r="K417" i="2"/>
  <c r="L417" i="2"/>
  <c r="M417" i="2"/>
  <c r="O417" i="2"/>
  <c r="P417" i="2"/>
  <c r="E418" i="2"/>
  <c r="N418" i="2" s="1"/>
  <c r="F418" i="2"/>
  <c r="G418" i="2"/>
  <c r="H418" i="2"/>
  <c r="I418" i="2"/>
  <c r="J418" i="2"/>
  <c r="K418" i="2"/>
  <c r="L418" i="2"/>
  <c r="M418" i="2"/>
  <c r="O418" i="2"/>
  <c r="P418" i="2"/>
  <c r="E419" i="2"/>
  <c r="N419" i="2" s="1"/>
  <c r="F419" i="2"/>
  <c r="G419" i="2"/>
  <c r="H419" i="2"/>
  <c r="I419" i="2"/>
  <c r="J419" i="2"/>
  <c r="K419" i="2"/>
  <c r="L419" i="2"/>
  <c r="M419" i="2"/>
  <c r="O419" i="2"/>
  <c r="P419" i="2"/>
  <c r="E420" i="2"/>
  <c r="N420" i="2" s="1"/>
  <c r="F420" i="2"/>
  <c r="G420" i="2"/>
  <c r="H420" i="2"/>
  <c r="I420" i="2"/>
  <c r="J420" i="2"/>
  <c r="K420" i="2"/>
  <c r="L420" i="2"/>
  <c r="M420" i="2"/>
  <c r="O420" i="2"/>
  <c r="P420" i="2"/>
  <c r="E421" i="2"/>
  <c r="N421" i="2" s="1"/>
  <c r="F421" i="2"/>
  <c r="G421" i="2"/>
  <c r="H421" i="2"/>
  <c r="I421" i="2"/>
  <c r="J421" i="2"/>
  <c r="K421" i="2"/>
  <c r="L421" i="2"/>
  <c r="M421" i="2"/>
  <c r="O421" i="2"/>
  <c r="P421" i="2"/>
  <c r="E422" i="2"/>
  <c r="N422" i="2" s="1"/>
  <c r="F422" i="2"/>
  <c r="G422" i="2"/>
  <c r="H422" i="2"/>
  <c r="I422" i="2"/>
  <c r="J422" i="2"/>
  <c r="K422" i="2"/>
  <c r="L422" i="2"/>
  <c r="M422" i="2"/>
  <c r="O422" i="2"/>
  <c r="P422" i="2"/>
  <c r="E423" i="2"/>
  <c r="N423" i="2" s="1"/>
  <c r="F423" i="2"/>
  <c r="G423" i="2"/>
  <c r="H423" i="2"/>
  <c r="I423" i="2"/>
  <c r="J423" i="2"/>
  <c r="K423" i="2"/>
  <c r="L423" i="2"/>
  <c r="M423" i="2"/>
  <c r="O423" i="2"/>
  <c r="P423" i="2"/>
  <c r="E424" i="2"/>
  <c r="N424" i="2" s="1"/>
  <c r="F424" i="2"/>
  <c r="G424" i="2"/>
  <c r="H424" i="2"/>
  <c r="I424" i="2"/>
  <c r="J424" i="2"/>
  <c r="K424" i="2"/>
  <c r="L424" i="2"/>
  <c r="M424" i="2"/>
  <c r="O424" i="2"/>
  <c r="P424" i="2"/>
  <c r="E425" i="2"/>
  <c r="N425" i="2" s="1"/>
  <c r="F425" i="2"/>
  <c r="G425" i="2"/>
  <c r="H425" i="2"/>
  <c r="I425" i="2"/>
  <c r="J425" i="2"/>
  <c r="K425" i="2"/>
  <c r="L425" i="2"/>
  <c r="M425" i="2"/>
  <c r="O425" i="2"/>
  <c r="P425" i="2"/>
  <c r="E426" i="2"/>
  <c r="N426" i="2" s="1"/>
  <c r="F426" i="2"/>
  <c r="G426" i="2"/>
  <c r="H426" i="2"/>
  <c r="I426" i="2"/>
  <c r="J426" i="2"/>
  <c r="K426" i="2"/>
  <c r="L426" i="2"/>
  <c r="M426" i="2"/>
  <c r="O426" i="2"/>
  <c r="P426" i="2"/>
  <c r="E427" i="2"/>
  <c r="N427" i="2" s="1"/>
  <c r="F427" i="2"/>
  <c r="G427" i="2"/>
  <c r="H427" i="2"/>
  <c r="I427" i="2"/>
  <c r="J427" i="2"/>
  <c r="K427" i="2"/>
  <c r="L427" i="2"/>
  <c r="M427" i="2"/>
  <c r="O427" i="2"/>
  <c r="P427" i="2"/>
  <c r="E428" i="2"/>
  <c r="N428" i="2" s="1"/>
  <c r="F428" i="2"/>
  <c r="G428" i="2"/>
  <c r="H428" i="2"/>
  <c r="I428" i="2"/>
  <c r="J428" i="2"/>
  <c r="K428" i="2"/>
  <c r="L428" i="2"/>
  <c r="M428" i="2"/>
  <c r="O428" i="2"/>
  <c r="P428" i="2"/>
  <c r="E429" i="2"/>
  <c r="N429" i="2" s="1"/>
  <c r="F429" i="2"/>
  <c r="G429" i="2"/>
  <c r="H429" i="2"/>
  <c r="I429" i="2"/>
  <c r="J429" i="2"/>
  <c r="K429" i="2"/>
  <c r="L429" i="2"/>
  <c r="M429" i="2"/>
  <c r="O429" i="2"/>
  <c r="P429" i="2"/>
  <c r="E430" i="2"/>
  <c r="N430" i="2" s="1"/>
  <c r="F430" i="2"/>
  <c r="G430" i="2"/>
  <c r="H430" i="2"/>
  <c r="I430" i="2"/>
  <c r="J430" i="2"/>
  <c r="K430" i="2"/>
  <c r="L430" i="2"/>
  <c r="M430" i="2"/>
  <c r="O430" i="2"/>
  <c r="P430" i="2"/>
  <c r="E431" i="2"/>
  <c r="N431" i="2" s="1"/>
  <c r="F431" i="2"/>
  <c r="G431" i="2"/>
  <c r="H431" i="2"/>
  <c r="I431" i="2"/>
  <c r="J431" i="2"/>
  <c r="K431" i="2"/>
  <c r="L431" i="2"/>
  <c r="M431" i="2"/>
  <c r="O431" i="2"/>
  <c r="P431" i="2"/>
  <c r="E432" i="2"/>
  <c r="N432" i="2" s="1"/>
  <c r="F432" i="2"/>
  <c r="G432" i="2"/>
  <c r="H432" i="2"/>
  <c r="I432" i="2"/>
  <c r="J432" i="2"/>
  <c r="K432" i="2"/>
  <c r="L432" i="2"/>
  <c r="M432" i="2"/>
  <c r="O432" i="2"/>
  <c r="P432" i="2"/>
  <c r="E433" i="2"/>
  <c r="N433" i="2" s="1"/>
  <c r="F433" i="2"/>
  <c r="G433" i="2"/>
  <c r="H433" i="2"/>
  <c r="I433" i="2"/>
  <c r="J433" i="2"/>
  <c r="K433" i="2"/>
  <c r="L433" i="2"/>
  <c r="M433" i="2"/>
  <c r="O433" i="2"/>
  <c r="P433" i="2"/>
  <c r="E434" i="2"/>
  <c r="N434" i="2" s="1"/>
  <c r="F434" i="2"/>
  <c r="G434" i="2"/>
  <c r="H434" i="2"/>
  <c r="I434" i="2"/>
  <c r="J434" i="2"/>
  <c r="K434" i="2"/>
  <c r="L434" i="2"/>
  <c r="M434" i="2"/>
  <c r="O434" i="2"/>
  <c r="P434" i="2"/>
  <c r="E435" i="2"/>
  <c r="N435" i="2" s="1"/>
  <c r="F435" i="2"/>
  <c r="G435" i="2"/>
  <c r="H435" i="2"/>
  <c r="I435" i="2"/>
  <c r="J435" i="2"/>
  <c r="K435" i="2"/>
  <c r="L435" i="2"/>
  <c r="M435" i="2"/>
  <c r="O435" i="2"/>
  <c r="P435" i="2"/>
  <c r="E436" i="2"/>
  <c r="N436" i="2" s="1"/>
  <c r="F436" i="2"/>
  <c r="G436" i="2"/>
  <c r="H436" i="2"/>
  <c r="I436" i="2"/>
  <c r="J436" i="2"/>
  <c r="K436" i="2"/>
  <c r="L436" i="2"/>
  <c r="M436" i="2"/>
  <c r="O436" i="2"/>
  <c r="P436" i="2"/>
  <c r="E437" i="2"/>
  <c r="N437" i="2" s="1"/>
  <c r="F437" i="2"/>
  <c r="G437" i="2"/>
  <c r="H437" i="2"/>
  <c r="I437" i="2"/>
  <c r="J437" i="2"/>
  <c r="K437" i="2"/>
  <c r="L437" i="2"/>
  <c r="M437" i="2"/>
  <c r="O437" i="2"/>
  <c r="P437" i="2"/>
  <c r="E438" i="2"/>
  <c r="N438" i="2" s="1"/>
  <c r="F438" i="2"/>
  <c r="G438" i="2"/>
  <c r="H438" i="2"/>
  <c r="I438" i="2"/>
  <c r="J438" i="2"/>
  <c r="K438" i="2"/>
  <c r="L438" i="2"/>
  <c r="M438" i="2"/>
  <c r="O438" i="2"/>
  <c r="P438" i="2"/>
  <c r="E439" i="2"/>
  <c r="N439" i="2" s="1"/>
  <c r="F439" i="2"/>
  <c r="G439" i="2"/>
  <c r="H439" i="2"/>
  <c r="I439" i="2"/>
  <c r="J439" i="2"/>
  <c r="K439" i="2"/>
  <c r="L439" i="2"/>
  <c r="M439" i="2"/>
  <c r="O439" i="2"/>
  <c r="P439" i="2"/>
  <c r="E440" i="2"/>
  <c r="N440" i="2" s="1"/>
  <c r="F440" i="2"/>
  <c r="G440" i="2"/>
  <c r="H440" i="2"/>
  <c r="I440" i="2"/>
  <c r="J440" i="2"/>
  <c r="K440" i="2"/>
  <c r="L440" i="2"/>
  <c r="M440" i="2"/>
  <c r="O440" i="2"/>
  <c r="P440" i="2"/>
  <c r="E441" i="2"/>
  <c r="N441" i="2" s="1"/>
  <c r="F441" i="2"/>
  <c r="G441" i="2"/>
  <c r="H441" i="2"/>
  <c r="I441" i="2"/>
  <c r="J441" i="2"/>
  <c r="K441" i="2"/>
  <c r="L441" i="2"/>
  <c r="M441" i="2"/>
  <c r="O441" i="2"/>
  <c r="P441" i="2"/>
  <c r="E442" i="2"/>
  <c r="N442" i="2" s="1"/>
  <c r="F442" i="2"/>
  <c r="G442" i="2"/>
  <c r="H442" i="2"/>
  <c r="I442" i="2"/>
  <c r="J442" i="2"/>
  <c r="K442" i="2"/>
  <c r="L442" i="2"/>
  <c r="M442" i="2"/>
  <c r="O442" i="2"/>
  <c r="P442" i="2"/>
  <c r="E443" i="2"/>
  <c r="N443" i="2" s="1"/>
  <c r="F443" i="2"/>
  <c r="G443" i="2"/>
  <c r="H443" i="2"/>
  <c r="I443" i="2"/>
  <c r="J443" i="2"/>
  <c r="K443" i="2"/>
  <c r="L443" i="2"/>
  <c r="M443" i="2"/>
  <c r="O443" i="2"/>
  <c r="P443" i="2"/>
  <c r="E444" i="2"/>
  <c r="N444" i="2" s="1"/>
  <c r="F444" i="2"/>
  <c r="G444" i="2"/>
  <c r="H444" i="2"/>
  <c r="I444" i="2"/>
  <c r="J444" i="2"/>
  <c r="K444" i="2"/>
  <c r="L444" i="2"/>
  <c r="M444" i="2"/>
  <c r="O444" i="2"/>
  <c r="P444" i="2"/>
  <c r="E445" i="2"/>
  <c r="N445" i="2" s="1"/>
  <c r="F445" i="2"/>
  <c r="G445" i="2"/>
  <c r="H445" i="2"/>
  <c r="I445" i="2"/>
  <c r="J445" i="2"/>
  <c r="K445" i="2"/>
  <c r="L445" i="2"/>
  <c r="M445" i="2"/>
  <c r="O445" i="2"/>
  <c r="P445" i="2"/>
  <c r="E446" i="2"/>
  <c r="N446" i="2" s="1"/>
  <c r="F446" i="2"/>
  <c r="G446" i="2"/>
  <c r="H446" i="2"/>
  <c r="I446" i="2"/>
  <c r="J446" i="2"/>
  <c r="K446" i="2"/>
  <c r="L446" i="2"/>
  <c r="M446" i="2"/>
  <c r="O446" i="2"/>
  <c r="P446" i="2"/>
  <c r="E447" i="2"/>
  <c r="N447" i="2" s="1"/>
  <c r="F447" i="2"/>
  <c r="G447" i="2"/>
  <c r="H447" i="2"/>
  <c r="I447" i="2"/>
  <c r="J447" i="2"/>
  <c r="K447" i="2"/>
  <c r="L447" i="2"/>
  <c r="M447" i="2"/>
  <c r="O447" i="2"/>
  <c r="P447" i="2"/>
  <c r="E448" i="2"/>
  <c r="N448" i="2" s="1"/>
  <c r="F448" i="2"/>
  <c r="G448" i="2"/>
  <c r="H448" i="2"/>
  <c r="I448" i="2"/>
  <c r="J448" i="2"/>
  <c r="K448" i="2"/>
  <c r="L448" i="2"/>
  <c r="M448" i="2"/>
  <c r="O448" i="2"/>
  <c r="P448" i="2"/>
  <c r="E449" i="2"/>
  <c r="N449" i="2" s="1"/>
  <c r="F449" i="2"/>
  <c r="G449" i="2"/>
  <c r="H449" i="2"/>
  <c r="I449" i="2"/>
  <c r="J449" i="2"/>
  <c r="K449" i="2"/>
  <c r="L449" i="2"/>
  <c r="M449" i="2"/>
  <c r="O449" i="2"/>
  <c r="P449" i="2"/>
  <c r="E450" i="2"/>
  <c r="N450" i="2" s="1"/>
  <c r="F450" i="2"/>
  <c r="G450" i="2"/>
  <c r="H450" i="2"/>
  <c r="I450" i="2"/>
  <c r="J450" i="2"/>
  <c r="K450" i="2"/>
  <c r="L450" i="2"/>
  <c r="M450" i="2"/>
  <c r="O450" i="2"/>
  <c r="P450" i="2"/>
  <c r="E451" i="2"/>
  <c r="N451" i="2" s="1"/>
  <c r="F451" i="2"/>
  <c r="G451" i="2"/>
  <c r="H451" i="2"/>
  <c r="I451" i="2"/>
  <c r="J451" i="2"/>
  <c r="K451" i="2"/>
  <c r="L451" i="2"/>
  <c r="M451" i="2"/>
  <c r="O451" i="2"/>
  <c r="P451" i="2"/>
  <c r="E452" i="2"/>
  <c r="N452" i="2" s="1"/>
  <c r="F452" i="2"/>
  <c r="G452" i="2"/>
  <c r="H452" i="2"/>
  <c r="I452" i="2"/>
  <c r="J452" i="2"/>
  <c r="K452" i="2"/>
  <c r="L452" i="2"/>
  <c r="M452" i="2"/>
  <c r="O452" i="2"/>
  <c r="P452" i="2"/>
  <c r="E453" i="2"/>
  <c r="N453" i="2" s="1"/>
  <c r="F453" i="2"/>
  <c r="G453" i="2"/>
  <c r="H453" i="2"/>
  <c r="I453" i="2"/>
  <c r="J453" i="2"/>
  <c r="K453" i="2"/>
  <c r="L453" i="2"/>
  <c r="M453" i="2"/>
  <c r="O453" i="2"/>
  <c r="P453" i="2"/>
  <c r="E454" i="2"/>
  <c r="N454" i="2" s="1"/>
  <c r="F454" i="2"/>
  <c r="G454" i="2"/>
  <c r="H454" i="2"/>
  <c r="I454" i="2"/>
  <c r="J454" i="2"/>
  <c r="K454" i="2"/>
  <c r="L454" i="2"/>
  <c r="M454" i="2"/>
  <c r="O454" i="2"/>
  <c r="P454" i="2"/>
  <c r="E455" i="2"/>
  <c r="N455" i="2" s="1"/>
  <c r="F455" i="2"/>
  <c r="G455" i="2"/>
  <c r="H455" i="2"/>
  <c r="I455" i="2"/>
  <c r="J455" i="2"/>
  <c r="K455" i="2"/>
  <c r="L455" i="2"/>
  <c r="M455" i="2"/>
  <c r="O455" i="2"/>
  <c r="P455" i="2"/>
  <c r="E456" i="2"/>
  <c r="N456" i="2" s="1"/>
  <c r="F456" i="2"/>
  <c r="G456" i="2"/>
  <c r="H456" i="2"/>
  <c r="I456" i="2"/>
  <c r="J456" i="2"/>
  <c r="K456" i="2"/>
  <c r="L456" i="2"/>
  <c r="M456" i="2"/>
  <c r="O456" i="2"/>
  <c r="P456" i="2"/>
  <c r="E457" i="2"/>
  <c r="N457" i="2" s="1"/>
  <c r="F457" i="2"/>
  <c r="G457" i="2"/>
  <c r="H457" i="2"/>
  <c r="I457" i="2"/>
  <c r="J457" i="2"/>
  <c r="K457" i="2"/>
  <c r="L457" i="2"/>
  <c r="M457" i="2"/>
  <c r="O457" i="2"/>
  <c r="P457" i="2"/>
  <c r="E458" i="2"/>
  <c r="N458" i="2" s="1"/>
  <c r="F458" i="2"/>
  <c r="G458" i="2"/>
  <c r="H458" i="2"/>
  <c r="I458" i="2"/>
  <c r="J458" i="2"/>
  <c r="K458" i="2"/>
  <c r="L458" i="2"/>
  <c r="M458" i="2"/>
  <c r="O458" i="2"/>
  <c r="P458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E460" i="2"/>
  <c r="F460" i="2"/>
  <c r="O460" i="2" s="1"/>
  <c r="G460" i="2"/>
  <c r="H460" i="2"/>
  <c r="I460" i="2"/>
  <c r="J460" i="2"/>
  <c r="K460" i="2"/>
  <c r="L460" i="2"/>
  <c r="M460" i="2"/>
  <c r="N460" i="2"/>
  <c r="P460" i="2"/>
  <c r="E461" i="2"/>
  <c r="F461" i="2"/>
  <c r="O461" i="2" s="1"/>
  <c r="G461" i="2"/>
  <c r="P461" i="2" s="1"/>
  <c r="H461" i="2"/>
  <c r="I461" i="2"/>
  <c r="J461" i="2"/>
  <c r="K461" i="2"/>
  <c r="L461" i="2"/>
  <c r="M461" i="2"/>
  <c r="N461" i="2"/>
  <c r="E462" i="2"/>
  <c r="F462" i="2"/>
  <c r="O462" i="2" s="1"/>
  <c r="G462" i="2"/>
  <c r="H462" i="2"/>
  <c r="I462" i="2"/>
  <c r="J462" i="2"/>
  <c r="K462" i="2"/>
  <c r="L462" i="2"/>
  <c r="M462" i="2"/>
  <c r="N462" i="2"/>
  <c r="P462" i="2"/>
  <c r="E463" i="2"/>
  <c r="F463" i="2"/>
  <c r="O463" i="2" s="1"/>
  <c r="G463" i="2"/>
  <c r="H463" i="2"/>
  <c r="I463" i="2"/>
  <c r="J463" i="2"/>
  <c r="K463" i="2"/>
  <c r="L463" i="2"/>
  <c r="M463" i="2"/>
  <c r="N463" i="2"/>
  <c r="P463" i="2"/>
  <c r="E464" i="2"/>
  <c r="F464" i="2"/>
  <c r="O464" i="2" s="1"/>
  <c r="G464" i="2"/>
  <c r="H464" i="2"/>
  <c r="I464" i="2"/>
  <c r="J464" i="2"/>
  <c r="K464" i="2"/>
  <c r="L464" i="2"/>
  <c r="M464" i="2"/>
  <c r="N464" i="2"/>
  <c r="P464" i="2"/>
  <c r="E465" i="2"/>
  <c r="F465" i="2"/>
  <c r="O465" i="2" s="1"/>
  <c r="G465" i="2"/>
  <c r="H465" i="2"/>
  <c r="I465" i="2"/>
  <c r="J465" i="2"/>
  <c r="K465" i="2"/>
  <c r="L465" i="2"/>
  <c r="M465" i="2"/>
  <c r="N465" i="2"/>
  <c r="P465" i="2"/>
  <c r="E466" i="2"/>
  <c r="F466" i="2"/>
  <c r="O466" i="2" s="1"/>
  <c r="G466" i="2"/>
  <c r="H466" i="2"/>
  <c r="I466" i="2"/>
  <c r="J466" i="2"/>
  <c r="K466" i="2"/>
  <c r="L466" i="2"/>
  <c r="M466" i="2"/>
  <c r="N466" i="2"/>
  <c r="P466" i="2"/>
  <c r="E467" i="2"/>
  <c r="F467" i="2"/>
  <c r="O467" i="2" s="1"/>
  <c r="G467" i="2"/>
  <c r="H467" i="2"/>
  <c r="I467" i="2"/>
  <c r="J467" i="2"/>
  <c r="K467" i="2"/>
  <c r="L467" i="2"/>
  <c r="M467" i="2"/>
  <c r="N467" i="2"/>
  <c r="P467" i="2"/>
  <c r="E468" i="2"/>
  <c r="F468" i="2"/>
  <c r="O468" i="2" s="1"/>
  <c r="G468" i="2"/>
  <c r="H468" i="2"/>
  <c r="I468" i="2"/>
  <c r="J468" i="2"/>
  <c r="K468" i="2"/>
  <c r="L468" i="2"/>
  <c r="M468" i="2"/>
  <c r="N468" i="2"/>
  <c r="P468" i="2"/>
  <c r="E469" i="2"/>
  <c r="F469" i="2"/>
  <c r="O469" i="2" s="1"/>
  <c r="G469" i="2"/>
  <c r="H469" i="2"/>
  <c r="I469" i="2"/>
  <c r="J469" i="2"/>
  <c r="K469" i="2"/>
  <c r="L469" i="2"/>
  <c r="M469" i="2"/>
  <c r="N469" i="2"/>
  <c r="P469" i="2"/>
  <c r="E470" i="2"/>
  <c r="F470" i="2"/>
  <c r="O470" i="2" s="1"/>
  <c r="G470" i="2"/>
  <c r="H470" i="2"/>
  <c r="I470" i="2"/>
  <c r="J470" i="2"/>
  <c r="K470" i="2"/>
  <c r="L470" i="2"/>
  <c r="M470" i="2"/>
  <c r="N470" i="2"/>
  <c r="P470" i="2"/>
  <c r="E471" i="2"/>
  <c r="F471" i="2"/>
  <c r="O471" i="2" s="1"/>
  <c r="G471" i="2"/>
  <c r="H471" i="2"/>
  <c r="I471" i="2"/>
  <c r="J471" i="2"/>
  <c r="K471" i="2"/>
  <c r="L471" i="2"/>
  <c r="M471" i="2"/>
  <c r="N471" i="2"/>
  <c r="P471" i="2"/>
  <c r="E472" i="2"/>
  <c r="F472" i="2"/>
  <c r="O472" i="2" s="1"/>
  <c r="G472" i="2"/>
  <c r="H472" i="2"/>
  <c r="I472" i="2"/>
  <c r="J472" i="2"/>
  <c r="K472" i="2"/>
  <c r="L472" i="2"/>
  <c r="M472" i="2"/>
  <c r="N472" i="2"/>
  <c r="P472" i="2"/>
  <c r="E473" i="2"/>
  <c r="F473" i="2"/>
  <c r="O473" i="2" s="1"/>
  <c r="G473" i="2"/>
  <c r="H473" i="2"/>
  <c r="I473" i="2"/>
  <c r="J473" i="2"/>
  <c r="K473" i="2"/>
  <c r="L473" i="2"/>
  <c r="M473" i="2"/>
  <c r="N473" i="2"/>
  <c r="P473" i="2"/>
  <c r="E474" i="2"/>
  <c r="F474" i="2"/>
  <c r="O474" i="2" s="1"/>
  <c r="G474" i="2"/>
  <c r="H474" i="2"/>
  <c r="I474" i="2"/>
  <c r="J474" i="2"/>
  <c r="K474" i="2"/>
  <c r="L474" i="2"/>
  <c r="M474" i="2"/>
  <c r="N474" i="2"/>
  <c r="P474" i="2"/>
  <c r="E475" i="2"/>
  <c r="F475" i="2"/>
  <c r="O475" i="2" s="1"/>
  <c r="G475" i="2"/>
  <c r="H475" i="2"/>
  <c r="I475" i="2"/>
  <c r="J475" i="2"/>
  <c r="K475" i="2"/>
  <c r="L475" i="2"/>
  <c r="M475" i="2"/>
  <c r="N475" i="2"/>
  <c r="P475" i="2"/>
  <c r="E476" i="2"/>
  <c r="F476" i="2"/>
  <c r="O476" i="2" s="1"/>
  <c r="G476" i="2"/>
  <c r="H476" i="2"/>
  <c r="I476" i="2"/>
  <c r="J476" i="2"/>
  <c r="K476" i="2"/>
  <c r="L476" i="2"/>
  <c r="M476" i="2"/>
  <c r="N476" i="2"/>
  <c r="P476" i="2"/>
  <c r="E477" i="2"/>
  <c r="F477" i="2"/>
  <c r="O477" i="2" s="1"/>
  <c r="G477" i="2"/>
  <c r="H477" i="2"/>
  <c r="I477" i="2"/>
  <c r="J477" i="2"/>
  <c r="K477" i="2"/>
  <c r="L477" i="2"/>
  <c r="M477" i="2"/>
  <c r="N477" i="2"/>
  <c r="P477" i="2"/>
  <c r="E478" i="2"/>
  <c r="F478" i="2"/>
  <c r="O478" i="2" s="1"/>
  <c r="G478" i="2"/>
  <c r="H478" i="2"/>
  <c r="I478" i="2"/>
  <c r="J478" i="2"/>
  <c r="K478" i="2"/>
  <c r="L478" i="2"/>
  <c r="M478" i="2"/>
  <c r="N478" i="2"/>
  <c r="P478" i="2"/>
  <c r="E479" i="2"/>
  <c r="F479" i="2"/>
  <c r="O479" i="2" s="1"/>
  <c r="G479" i="2"/>
  <c r="H479" i="2"/>
  <c r="I479" i="2"/>
  <c r="J479" i="2"/>
  <c r="K479" i="2"/>
  <c r="L479" i="2"/>
  <c r="M479" i="2"/>
  <c r="N479" i="2"/>
  <c r="P479" i="2"/>
  <c r="E480" i="2"/>
  <c r="F480" i="2"/>
  <c r="O480" i="2" s="1"/>
  <c r="G480" i="2"/>
  <c r="H480" i="2"/>
  <c r="I480" i="2"/>
  <c r="J480" i="2"/>
  <c r="K480" i="2"/>
  <c r="L480" i="2"/>
  <c r="M480" i="2"/>
  <c r="N480" i="2"/>
  <c r="P480" i="2"/>
  <c r="E481" i="2"/>
  <c r="F481" i="2"/>
  <c r="O481" i="2" s="1"/>
  <c r="G481" i="2"/>
  <c r="H481" i="2"/>
  <c r="I481" i="2"/>
  <c r="J481" i="2"/>
  <c r="K481" i="2"/>
  <c r="L481" i="2"/>
  <c r="M481" i="2"/>
  <c r="N481" i="2"/>
  <c r="P481" i="2"/>
  <c r="E482" i="2"/>
  <c r="F482" i="2"/>
  <c r="O482" i="2" s="1"/>
  <c r="G482" i="2"/>
  <c r="H482" i="2"/>
  <c r="I482" i="2"/>
  <c r="J482" i="2"/>
  <c r="K482" i="2"/>
  <c r="L482" i="2"/>
  <c r="M482" i="2"/>
  <c r="N482" i="2"/>
  <c r="P482" i="2"/>
  <c r="E483" i="2"/>
  <c r="F483" i="2"/>
  <c r="O483" i="2" s="1"/>
  <c r="G483" i="2"/>
  <c r="H483" i="2"/>
  <c r="I483" i="2"/>
  <c r="J483" i="2"/>
  <c r="K483" i="2"/>
  <c r="L483" i="2"/>
  <c r="M483" i="2"/>
  <c r="N483" i="2"/>
  <c r="P483" i="2"/>
  <c r="E484" i="2"/>
  <c r="F484" i="2"/>
  <c r="O484" i="2" s="1"/>
  <c r="G484" i="2"/>
  <c r="H484" i="2"/>
  <c r="I484" i="2"/>
  <c r="J484" i="2"/>
  <c r="K484" i="2"/>
  <c r="L484" i="2"/>
  <c r="M484" i="2"/>
  <c r="N484" i="2"/>
  <c r="P484" i="2"/>
  <c r="E485" i="2"/>
  <c r="F485" i="2"/>
  <c r="O485" i="2" s="1"/>
  <c r="G485" i="2"/>
  <c r="H485" i="2"/>
  <c r="I485" i="2"/>
  <c r="J485" i="2"/>
  <c r="K485" i="2"/>
  <c r="L485" i="2"/>
  <c r="M485" i="2"/>
  <c r="N485" i="2"/>
  <c r="P485" i="2"/>
  <c r="E486" i="2"/>
  <c r="F486" i="2"/>
  <c r="O486" i="2" s="1"/>
  <c r="G486" i="2"/>
  <c r="H486" i="2"/>
  <c r="I486" i="2"/>
  <c r="J486" i="2"/>
  <c r="K486" i="2"/>
  <c r="L486" i="2"/>
  <c r="M486" i="2"/>
  <c r="N486" i="2"/>
  <c r="P486" i="2"/>
  <c r="E487" i="2"/>
  <c r="F487" i="2"/>
  <c r="O487" i="2" s="1"/>
  <c r="G487" i="2"/>
  <c r="H487" i="2"/>
  <c r="I487" i="2"/>
  <c r="J487" i="2"/>
  <c r="K487" i="2"/>
  <c r="L487" i="2"/>
  <c r="M487" i="2"/>
  <c r="N487" i="2"/>
  <c r="P487" i="2"/>
  <c r="E488" i="2"/>
  <c r="F488" i="2"/>
  <c r="O488" i="2" s="1"/>
  <c r="G488" i="2"/>
  <c r="H488" i="2"/>
  <c r="I488" i="2"/>
  <c r="J488" i="2"/>
  <c r="K488" i="2"/>
  <c r="L488" i="2"/>
  <c r="M488" i="2"/>
  <c r="N488" i="2"/>
  <c r="P488" i="2"/>
  <c r="E489" i="2"/>
  <c r="F489" i="2"/>
  <c r="O489" i="2" s="1"/>
  <c r="G489" i="2"/>
  <c r="H489" i="2"/>
  <c r="I489" i="2"/>
  <c r="J489" i="2"/>
  <c r="K489" i="2"/>
  <c r="L489" i="2"/>
  <c r="M489" i="2"/>
  <c r="N489" i="2"/>
  <c r="P489" i="2"/>
  <c r="E490" i="2"/>
  <c r="F490" i="2"/>
  <c r="O490" i="2" s="1"/>
  <c r="G490" i="2"/>
  <c r="H490" i="2"/>
  <c r="I490" i="2"/>
  <c r="J490" i="2"/>
  <c r="K490" i="2"/>
  <c r="L490" i="2"/>
  <c r="M490" i="2"/>
  <c r="N490" i="2"/>
  <c r="P490" i="2"/>
  <c r="E491" i="2"/>
  <c r="F491" i="2"/>
  <c r="O491" i="2" s="1"/>
  <c r="G491" i="2"/>
  <c r="H491" i="2"/>
  <c r="I491" i="2"/>
  <c r="J491" i="2"/>
  <c r="K491" i="2"/>
  <c r="L491" i="2"/>
  <c r="M491" i="2"/>
  <c r="N491" i="2"/>
  <c r="P491" i="2"/>
  <c r="E492" i="2"/>
  <c r="F492" i="2"/>
  <c r="O492" i="2" s="1"/>
  <c r="G492" i="2"/>
  <c r="H492" i="2"/>
  <c r="I492" i="2"/>
  <c r="J492" i="2"/>
  <c r="K492" i="2"/>
  <c r="L492" i="2"/>
  <c r="M492" i="2"/>
  <c r="N492" i="2"/>
  <c r="P492" i="2"/>
  <c r="E493" i="2"/>
  <c r="F493" i="2"/>
  <c r="O493" i="2" s="1"/>
  <c r="G493" i="2"/>
  <c r="H493" i="2"/>
  <c r="I493" i="2"/>
  <c r="J493" i="2"/>
  <c r="K493" i="2"/>
  <c r="L493" i="2"/>
  <c r="M493" i="2"/>
  <c r="N493" i="2"/>
  <c r="P493" i="2"/>
  <c r="E494" i="2"/>
  <c r="F494" i="2"/>
  <c r="O494" i="2" s="1"/>
  <c r="G494" i="2"/>
  <c r="H494" i="2"/>
  <c r="I494" i="2"/>
  <c r="J494" i="2"/>
  <c r="K494" i="2"/>
  <c r="L494" i="2"/>
  <c r="M494" i="2"/>
  <c r="N494" i="2"/>
  <c r="P494" i="2"/>
  <c r="E495" i="2"/>
  <c r="F495" i="2"/>
  <c r="O495" i="2" s="1"/>
  <c r="G495" i="2"/>
  <c r="H495" i="2"/>
  <c r="I495" i="2"/>
  <c r="J495" i="2"/>
  <c r="K495" i="2"/>
  <c r="L495" i="2"/>
  <c r="M495" i="2"/>
  <c r="N495" i="2"/>
  <c r="P495" i="2"/>
  <c r="E496" i="2"/>
  <c r="F496" i="2"/>
  <c r="O496" i="2" s="1"/>
  <c r="G496" i="2"/>
  <c r="H496" i="2"/>
  <c r="I496" i="2"/>
  <c r="J496" i="2"/>
  <c r="K496" i="2"/>
  <c r="L496" i="2"/>
  <c r="M496" i="2"/>
  <c r="N496" i="2"/>
  <c r="P496" i="2"/>
  <c r="E497" i="2"/>
  <c r="F497" i="2"/>
  <c r="O497" i="2" s="1"/>
  <c r="G497" i="2"/>
  <c r="H497" i="2"/>
  <c r="I497" i="2"/>
  <c r="J497" i="2"/>
  <c r="K497" i="2"/>
  <c r="L497" i="2"/>
  <c r="M497" i="2"/>
  <c r="N497" i="2"/>
  <c r="P497" i="2"/>
  <c r="E498" i="2"/>
  <c r="F498" i="2"/>
  <c r="O498" i="2" s="1"/>
  <c r="G498" i="2"/>
  <c r="H498" i="2"/>
  <c r="I498" i="2"/>
  <c r="J498" i="2"/>
  <c r="K498" i="2"/>
  <c r="L498" i="2"/>
  <c r="M498" i="2"/>
  <c r="N498" i="2"/>
  <c r="P498" i="2"/>
  <c r="E499" i="2"/>
  <c r="F499" i="2"/>
  <c r="O499" i="2" s="1"/>
  <c r="G499" i="2"/>
  <c r="H499" i="2"/>
  <c r="I499" i="2"/>
  <c r="J499" i="2"/>
  <c r="K499" i="2"/>
  <c r="L499" i="2"/>
  <c r="M499" i="2"/>
  <c r="N499" i="2"/>
  <c r="P499" i="2"/>
  <c r="E500" i="2"/>
  <c r="F500" i="2"/>
  <c r="O500" i="2" s="1"/>
  <c r="G500" i="2"/>
  <c r="H500" i="2"/>
  <c r="I500" i="2"/>
  <c r="J500" i="2"/>
  <c r="K500" i="2"/>
  <c r="L500" i="2"/>
  <c r="M500" i="2"/>
  <c r="N500" i="2"/>
  <c r="P500" i="2"/>
  <c r="E501" i="2"/>
  <c r="F501" i="2"/>
  <c r="O501" i="2" s="1"/>
  <c r="G501" i="2"/>
  <c r="H501" i="2"/>
  <c r="I501" i="2"/>
  <c r="J501" i="2"/>
  <c r="K501" i="2"/>
  <c r="L501" i="2"/>
  <c r="M501" i="2"/>
  <c r="N501" i="2"/>
  <c r="P501" i="2"/>
  <c r="E502" i="2"/>
  <c r="F502" i="2"/>
  <c r="O502" i="2" s="1"/>
  <c r="G502" i="2"/>
  <c r="H502" i="2"/>
  <c r="I502" i="2"/>
  <c r="J502" i="2"/>
  <c r="K502" i="2"/>
  <c r="L502" i="2"/>
  <c r="M502" i="2"/>
  <c r="N502" i="2"/>
  <c r="P502" i="2"/>
  <c r="E503" i="2"/>
  <c r="F503" i="2"/>
  <c r="O503" i="2" s="1"/>
  <c r="G503" i="2"/>
  <c r="H503" i="2"/>
  <c r="I503" i="2"/>
  <c r="J503" i="2"/>
  <c r="K503" i="2"/>
  <c r="L503" i="2"/>
  <c r="M503" i="2"/>
  <c r="N503" i="2"/>
  <c r="P503" i="2"/>
  <c r="E504" i="2"/>
  <c r="F504" i="2"/>
  <c r="O504" i="2" s="1"/>
  <c r="G504" i="2"/>
  <c r="H504" i="2"/>
  <c r="I504" i="2"/>
  <c r="J504" i="2"/>
  <c r="K504" i="2"/>
  <c r="L504" i="2"/>
  <c r="M504" i="2"/>
  <c r="N504" i="2"/>
  <c r="P504" i="2"/>
  <c r="E505" i="2"/>
  <c r="F505" i="2"/>
  <c r="O505" i="2" s="1"/>
  <c r="G505" i="2"/>
  <c r="H505" i="2"/>
  <c r="I505" i="2"/>
  <c r="J505" i="2"/>
  <c r="K505" i="2"/>
  <c r="L505" i="2"/>
  <c r="M505" i="2"/>
  <c r="N505" i="2"/>
  <c r="P505" i="2"/>
  <c r="E506" i="2"/>
  <c r="F506" i="2"/>
  <c r="O506" i="2" s="1"/>
  <c r="G506" i="2"/>
  <c r="H506" i="2"/>
  <c r="I506" i="2"/>
  <c r="J506" i="2"/>
  <c r="K506" i="2"/>
  <c r="L506" i="2"/>
  <c r="M506" i="2"/>
  <c r="N506" i="2"/>
  <c r="P506" i="2"/>
  <c r="E507" i="2"/>
  <c r="F507" i="2"/>
  <c r="O507" i="2" s="1"/>
  <c r="G507" i="2"/>
  <c r="H507" i="2"/>
  <c r="I507" i="2"/>
  <c r="J507" i="2"/>
  <c r="K507" i="2"/>
  <c r="L507" i="2"/>
  <c r="M507" i="2"/>
  <c r="N507" i="2"/>
  <c r="P507" i="2"/>
  <c r="E508" i="2"/>
  <c r="F508" i="2"/>
  <c r="O508" i="2" s="1"/>
  <c r="G508" i="2"/>
  <c r="H508" i="2"/>
  <c r="I508" i="2"/>
  <c r="J508" i="2"/>
  <c r="K508" i="2"/>
  <c r="L508" i="2"/>
  <c r="M508" i="2"/>
  <c r="N508" i="2"/>
  <c r="P508" i="2"/>
  <c r="E509" i="2"/>
  <c r="F509" i="2"/>
  <c r="O509" i="2" s="1"/>
  <c r="G509" i="2"/>
  <c r="H509" i="2"/>
  <c r="I509" i="2"/>
  <c r="J509" i="2"/>
  <c r="K509" i="2"/>
  <c r="L509" i="2"/>
  <c r="M509" i="2"/>
  <c r="N509" i="2"/>
  <c r="P509" i="2"/>
  <c r="E510" i="2"/>
  <c r="F510" i="2"/>
  <c r="O510" i="2" s="1"/>
  <c r="G510" i="2"/>
  <c r="H510" i="2"/>
  <c r="I510" i="2"/>
  <c r="J510" i="2"/>
  <c r="K510" i="2"/>
  <c r="L510" i="2"/>
  <c r="M510" i="2"/>
  <c r="N510" i="2"/>
  <c r="P510" i="2"/>
  <c r="E511" i="2"/>
  <c r="F511" i="2"/>
  <c r="O511" i="2" s="1"/>
  <c r="G511" i="2"/>
  <c r="H511" i="2"/>
  <c r="I511" i="2"/>
  <c r="J511" i="2"/>
  <c r="K511" i="2"/>
  <c r="L511" i="2"/>
  <c r="M511" i="2"/>
  <c r="N511" i="2"/>
  <c r="P511" i="2"/>
  <c r="E512" i="2"/>
  <c r="F512" i="2"/>
  <c r="O512" i="2" s="1"/>
  <c r="G512" i="2"/>
  <c r="H512" i="2"/>
  <c r="I512" i="2"/>
  <c r="J512" i="2"/>
  <c r="K512" i="2"/>
  <c r="L512" i="2"/>
  <c r="M512" i="2"/>
  <c r="N512" i="2"/>
  <c r="P512" i="2"/>
  <c r="E513" i="2"/>
  <c r="F513" i="2"/>
  <c r="O513" i="2" s="1"/>
  <c r="G513" i="2"/>
  <c r="H513" i="2"/>
  <c r="I513" i="2"/>
  <c r="J513" i="2"/>
  <c r="K513" i="2"/>
  <c r="L513" i="2"/>
  <c r="M513" i="2"/>
  <c r="N513" i="2"/>
  <c r="P513" i="2"/>
  <c r="E514" i="2"/>
  <c r="F514" i="2"/>
  <c r="O514" i="2" s="1"/>
  <c r="G514" i="2"/>
  <c r="H514" i="2"/>
  <c r="I514" i="2"/>
  <c r="J514" i="2"/>
  <c r="K514" i="2"/>
  <c r="L514" i="2"/>
  <c r="M514" i="2"/>
  <c r="N514" i="2"/>
  <c r="P514" i="2"/>
  <c r="E515" i="2"/>
  <c r="F515" i="2"/>
  <c r="O515" i="2" s="1"/>
  <c r="G515" i="2"/>
  <c r="H515" i="2"/>
  <c r="I515" i="2"/>
  <c r="J515" i="2"/>
  <c r="K515" i="2"/>
  <c r="L515" i="2"/>
  <c r="M515" i="2"/>
  <c r="N515" i="2"/>
  <c r="P515" i="2"/>
  <c r="E516" i="2"/>
  <c r="F516" i="2"/>
  <c r="O516" i="2" s="1"/>
  <c r="G516" i="2"/>
  <c r="H516" i="2"/>
  <c r="I516" i="2"/>
  <c r="J516" i="2"/>
  <c r="K516" i="2"/>
  <c r="L516" i="2"/>
  <c r="M516" i="2"/>
  <c r="N516" i="2"/>
  <c r="P516" i="2"/>
  <c r="E517" i="2"/>
  <c r="F517" i="2"/>
  <c r="O517" i="2" s="1"/>
  <c r="G517" i="2"/>
  <c r="H517" i="2"/>
  <c r="I517" i="2"/>
  <c r="J517" i="2"/>
  <c r="K517" i="2"/>
  <c r="L517" i="2"/>
  <c r="M517" i="2"/>
  <c r="N517" i="2"/>
  <c r="P517" i="2"/>
  <c r="E518" i="2"/>
  <c r="F518" i="2"/>
  <c r="O518" i="2" s="1"/>
  <c r="G518" i="2"/>
  <c r="H518" i="2"/>
  <c r="I518" i="2"/>
  <c r="J518" i="2"/>
  <c r="K518" i="2"/>
  <c r="L518" i="2"/>
  <c r="M518" i="2"/>
  <c r="N518" i="2"/>
  <c r="P518" i="2"/>
  <c r="E519" i="2"/>
  <c r="F519" i="2"/>
  <c r="O519" i="2" s="1"/>
  <c r="G519" i="2"/>
  <c r="H519" i="2"/>
  <c r="I519" i="2"/>
  <c r="J519" i="2"/>
  <c r="K519" i="2"/>
  <c r="L519" i="2"/>
  <c r="M519" i="2"/>
  <c r="N519" i="2"/>
  <c r="P519" i="2"/>
  <c r="E520" i="2"/>
  <c r="F520" i="2"/>
  <c r="O520" i="2" s="1"/>
  <c r="G520" i="2"/>
  <c r="H520" i="2"/>
  <c r="I520" i="2"/>
  <c r="J520" i="2"/>
  <c r="K520" i="2"/>
  <c r="L520" i="2"/>
  <c r="M520" i="2"/>
  <c r="N520" i="2"/>
  <c r="P520" i="2"/>
  <c r="E521" i="2"/>
  <c r="F521" i="2"/>
  <c r="O521" i="2" s="1"/>
  <c r="G521" i="2"/>
  <c r="H521" i="2"/>
  <c r="I521" i="2"/>
  <c r="J521" i="2"/>
  <c r="K521" i="2"/>
  <c r="L521" i="2"/>
  <c r="M521" i="2"/>
  <c r="N521" i="2"/>
  <c r="P521" i="2"/>
  <c r="E522" i="2"/>
  <c r="F522" i="2"/>
  <c r="O522" i="2" s="1"/>
  <c r="G522" i="2"/>
  <c r="H522" i="2"/>
  <c r="I522" i="2"/>
  <c r="J522" i="2"/>
  <c r="K522" i="2"/>
  <c r="L522" i="2"/>
  <c r="M522" i="2"/>
  <c r="N522" i="2"/>
  <c r="P522" i="2"/>
  <c r="E523" i="2"/>
  <c r="F523" i="2"/>
  <c r="O523" i="2" s="1"/>
  <c r="G523" i="2"/>
  <c r="H523" i="2"/>
  <c r="I523" i="2"/>
  <c r="J523" i="2"/>
  <c r="K523" i="2"/>
  <c r="L523" i="2"/>
  <c r="M523" i="2"/>
  <c r="N523" i="2"/>
  <c r="P523" i="2"/>
  <c r="E524" i="2"/>
  <c r="F524" i="2"/>
  <c r="O524" i="2" s="1"/>
  <c r="G524" i="2"/>
  <c r="H524" i="2"/>
  <c r="I524" i="2"/>
  <c r="J524" i="2"/>
  <c r="K524" i="2"/>
  <c r="L524" i="2"/>
  <c r="M524" i="2"/>
  <c r="N524" i="2"/>
  <c r="P524" i="2"/>
  <c r="E525" i="2"/>
  <c r="F525" i="2"/>
  <c r="O525" i="2" s="1"/>
  <c r="G525" i="2"/>
  <c r="H525" i="2"/>
  <c r="I525" i="2"/>
  <c r="J525" i="2"/>
  <c r="K525" i="2"/>
  <c r="L525" i="2"/>
  <c r="M525" i="2"/>
  <c r="N525" i="2"/>
  <c r="P525" i="2"/>
  <c r="E526" i="2"/>
  <c r="F526" i="2"/>
  <c r="O526" i="2" s="1"/>
  <c r="G526" i="2"/>
  <c r="H526" i="2"/>
  <c r="I526" i="2"/>
  <c r="J526" i="2"/>
  <c r="K526" i="2"/>
  <c r="L526" i="2"/>
  <c r="M526" i="2"/>
  <c r="N526" i="2"/>
  <c r="P526" i="2"/>
  <c r="E527" i="2"/>
  <c r="F527" i="2"/>
  <c r="O527" i="2" s="1"/>
  <c r="G527" i="2"/>
  <c r="H527" i="2"/>
  <c r="I527" i="2"/>
  <c r="J527" i="2"/>
  <c r="K527" i="2"/>
  <c r="L527" i="2"/>
  <c r="M527" i="2"/>
  <c r="N527" i="2"/>
  <c r="P527" i="2"/>
  <c r="E528" i="2"/>
  <c r="F528" i="2"/>
  <c r="O528" i="2" s="1"/>
  <c r="G528" i="2"/>
  <c r="H528" i="2"/>
  <c r="I528" i="2"/>
  <c r="J528" i="2"/>
  <c r="K528" i="2"/>
  <c r="L528" i="2"/>
  <c r="M528" i="2"/>
  <c r="N528" i="2"/>
  <c r="P528" i="2"/>
  <c r="E529" i="2"/>
  <c r="F529" i="2"/>
  <c r="O529" i="2" s="1"/>
  <c r="G529" i="2"/>
  <c r="H529" i="2"/>
  <c r="I529" i="2"/>
  <c r="J529" i="2"/>
  <c r="K529" i="2"/>
  <c r="L529" i="2"/>
  <c r="M529" i="2"/>
  <c r="N529" i="2"/>
  <c r="P529" i="2"/>
  <c r="E530" i="2"/>
  <c r="N530" i="2" s="1"/>
  <c r="F530" i="2"/>
  <c r="O530" i="2" s="1"/>
  <c r="G530" i="2"/>
  <c r="H530" i="2"/>
  <c r="I530" i="2"/>
  <c r="J530" i="2"/>
  <c r="K530" i="2"/>
  <c r="L530" i="2"/>
  <c r="M530" i="2"/>
  <c r="P530" i="2"/>
  <c r="E531" i="2"/>
  <c r="N531" i="2" s="1"/>
  <c r="F531" i="2"/>
  <c r="O531" i="2" s="1"/>
  <c r="G531" i="2"/>
  <c r="H531" i="2"/>
  <c r="I531" i="2"/>
  <c r="J531" i="2"/>
  <c r="K531" i="2"/>
  <c r="L531" i="2"/>
  <c r="M531" i="2"/>
  <c r="P531" i="2"/>
  <c r="E532" i="2"/>
  <c r="N532" i="2" s="1"/>
  <c r="F532" i="2"/>
  <c r="O532" i="2" s="1"/>
  <c r="G532" i="2"/>
  <c r="H532" i="2"/>
  <c r="I532" i="2"/>
  <c r="J532" i="2"/>
  <c r="K532" i="2"/>
  <c r="L532" i="2"/>
  <c r="M532" i="2"/>
  <c r="P532" i="2"/>
  <c r="E533" i="2"/>
  <c r="N533" i="2" s="1"/>
  <c r="F533" i="2"/>
  <c r="O533" i="2" s="1"/>
  <c r="G533" i="2"/>
  <c r="H533" i="2"/>
  <c r="I533" i="2"/>
  <c r="J533" i="2"/>
  <c r="K533" i="2"/>
  <c r="L533" i="2"/>
  <c r="M533" i="2"/>
  <c r="P533" i="2"/>
  <c r="E534" i="2"/>
  <c r="N534" i="2" s="1"/>
  <c r="F534" i="2"/>
  <c r="O534" i="2" s="1"/>
  <c r="G534" i="2"/>
  <c r="H534" i="2"/>
  <c r="I534" i="2"/>
  <c r="J534" i="2"/>
  <c r="K534" i="2"/>
  <c r="L534" i="2"/>
  <c r="M534" i="2"/>
  <c r="P534" i="2"/>
  <c r="E535" i="2"/>
  <c r="N535" i="2" s="1"/>
  <c r="F535" i="2"/>
  <c r="O535" i="2" s="1"/>
  <c r="G535" i="2"/>
  <c r="H535" i="2"/>
  <c r="I535" i="2"/>
  <c r="J535" i="2"/>
  <c r="K535" i="2"/>
  <c r="L535" i="2"/>
  <c r="M535" i="2"/>
  <c r="P535" i="2"/>
  <c r="E536" i="2"/>
  <c r="N536" i="2" s="1"/>
  <c r="F536" i="2"/>
  <c r="O536" i="2" s="1"/>
  <c r="G536" i="2"/>
  <c r="H536" i="2"/>
  <c r="I536" i="2"/>
  <c r="J536" i="2"/>
  <c r="K536" i="2"/>
  <c r="L536" i="2"/>
  <c r="M536" i="2"/>
  <c r="P536" i="2"/>
  <c r="E537" i="2"/>
  <c r="N537" i="2" s="1"/>
  <c r="F537" i="2"/>
  <c r="O537" i="2" s="1"/>
  <c r="G537" i="2"/>
  <c r="H537" i="2"/>
  <c r="I537" i="2"/>
  <c r="J537" i="2"/>
  <c r="K537" i="2"/>
  <c r="L537" i="2"/>
  <c r="M537" i="2"/>
  <c r="P537" i="2"/>
  <c r="E538" i="2"/>
  <c r="N538" i="2" s="1"/>
  <c r="F538" i="2"/>
  <c r="O538" i="2" s="1"/>
  <c r="G538" i="2"/>
  <c r="H538" i="2"/>
  <c r="I538" i="2"/>
  <c r="J538" i="2"/>
  <c r="K538" i="2"/>
  <c r="L538" i="2"/>
  <c r="M538" i="2"/>
  <c r="P538" i="2"/>
  <c r="E539" i="2"/>
  <c r="N539" i="2" s="1"/>
  <c r="F539" i="2"/>
  <c r="O539" i="2" s="1"/>
  <c r="G539" i="2"/>
  <c r="H539" i="2"/>
  <c r="I539" i="2"/>
  <c r="J539" i="2"/>
  <c r="K539" i="2"/>
  <c r="L539" i="2"/>
  <c r="M539" i="2"/>
  <c r="P539" i="2"/>
  <c r="E540" i="2"/>
  <c r="N540" i="2" s="1"/>
  <c r="F540" i="2"/>
  <c r="O540" i="2" s="1"/>
  <c r="G540" i="2"/>
  <c r="H540" i="2"/>
  <c r="I540" i="2"/>
  <c r="J540" i="2"/>
  <c r="K540" i="2"/>
  <c r="L540" i="2"/>
  <c r="M540" i="2"/>
  <c r="P540" i="2"/>
  <c r="E541" i="2"/>
  <c r="N541" i="2" s="1"/>
  <c r="F541" i="2"/>
  <c r="O541" i="2" s="1"/>
  <c r="G541" i="2"/>
  <c r="H541" i="2"/>
  <c r="I541" i="2"/>
  <c r="J541" i="2"/>
  <c r="K541" i="2"/>
  <c r="L541" i="2"/>
  <c r="M541" i="2"/>
  <c r="P541" i="2"/>
  <c r="E542" i="2"/>
  <c r="N542" i="2" s="1"/>
  <c r="F542" i="2"/>
  <c r="O542" i="2" s="1"/>
  <c r="G542" i="2"/>
  <c r="H542" i="2"/>
  <c r="I542" i="2"/>
  <c r="J542" i="2"/>
  <c r="K542" i="2"/>
  <c r="L542" i="2"/>
  <c r="M542" i="2"/>
  <c r="P542" i="2"/>
  <c r="E543" i="2"/>
  <c r="N543" i="2" s="1"/>
  <c r="F543" i="2"/>
  <c r="O543" i="2" s="1"/>
  <c r="G543" i="2"/>
  <c r="H543" i="2"/>
  <c r="I543" i="2"/>
  <c r="J543" i="2"/>
  <c r="K543" i="2"/>
  <c r="L543" i="2"/>
  <c r="M543" i="2"/>
  <c r="P543" i="2"/>
  <c r="E544" i="2"/>
  <c r="N544" i="2" s="1"/>
  <c r="F544" i="2"/>
  <c r="O544" i="2" s="1"/>
  <c r="G544" i="2"/>
  <c r="H544" i="2"/>
  <c r="I544" i="2"/>
  <c r="J544" i="2"/>
  <c r="K544" i="2"/>
  <c r="L544" i="2"/>
  <c r="M544" i="2"/>
  <c r="P544" i="2"/>
  <c r="E545" i="2"/>
  <c r="N545" i="2" s="1"/>
  <c r="F545" i="2"/>
  <c r="O545" i="2" s="1"/>
  <c r="G545" i="2"/>
  <c r="H545" i="2"/>
  <c r="I545" i="2"/>
  <c r="J545" i="2"/>
  <c r="K545" i="2"/>
  <c r="L545" i="2"/>
  <c r="M545" i="2"/>
  <c r="P545" i="2"/>
  <c r="E546" i="2"/>
  <c r="N546" i="2" s="1"/>
  <c r="F546" i="2"/>
  <c r="O546" i="2" s="1"/>
  <c r="G546" i="2"/>
  <c r="H546" i="2"/>
  <c r="I546" i="2"/>
  <c r="J546" i="2"/>
  <c r="K546" i="2"/>
  <c r="L546" i="2"/>
  <c r="M546" i="2"/>
  <c r="P546" i="2"/>
  <c r="E547" i="2"/>
  <c r="N547" i="2" s="1"/>
  <c r="F547" i="2"/>
  <c r="O547" i="2" s="1"/>
  <c r="G547" i="2"/>
  <c r="H547" i="2"/>
  <c r="I547" i="2"/>
  <c r="J547" i="2"/>
  <c r="K547" i="2"/>
  <c r="L547" i="2"/>
  <c r="M547" i="2"/>
  <c r="P547" i="2"/>
  <c r="E548" i="2"/>
  <c r="N548" i="2" s="1"/>
  <c r="F548" i="2"/>
  <c r="O548" i="2" s="1"/>
  <c r="G548" i="2"/>
  <c r="H548" i="2"/>
  <c r="I548" i="2"/>
  <c r="J548" i="2"/>
  <c r="K548" i="2"/>
  <c r="L548" i="2"/>
  <c r="M548" i="2"/>
  <c r="P548" i="2"/>
  <c r="E549" i="2"/>
  <c r="N549" i="2" s="1"/>
  <c r="F549" i="2"/>
  <c r="O549" i="2" s="1"/>
  <c r="G549" i="2"/>
  <c r="H549" i="2"/>
  <c r="I549" i="2"/>
  <c r="J549" i="2"/>
  <c r="K549" i="2"/>
  <c r="L549" i="2"/>
  <c r="M549" i="2"/>
  <c r="P549" i="2"/>
  <c r="E550" i="2"/>
  <c r="N550" i="2" s="1"/>
  <c r="F550" i="2"/>
  <c r="O550" i="2" s="1"/>
  <c r="G550" i="2"/>
  <c r="H550" i="2"/>
  <c r="I550" i="2"/>
  <c r="J550" i="2"/>
  <c r="K550" i="2"/>
  <c r="L550" i="2"/>
  <c r="M550" i="2"/>
  <c r="P550" i="2"/>
  <c r="E551" i="2"/>
  <c r="N551" i="2" s="1"/>
  <c r="F551" i="2"/>
  <c r="O551" i="2" s="1"/>
  <c r="G551" i="2"/>
  <c r="H551" i="2"/>
  <c r="I551" i="2"/>
  <c r="J551" i="2"/>
  <c r="K551" i="2"/>
  <c r="L551" i="2"/>
  <c r="M551" i="2"/>
  <c r="P551" i="2"/>
  <c r="E552" i="2"/>
  <c r="N552" i="2" s="1"/>
  <c r="F552" i="2"/>
  <c r="O552" i="2" s="1"/>
  <c r="G552" i="2"/>
  <c r="H552" i="2"/>
  <c r="I552" i="2"/>
  <c r="J552" i="2"/>
  <c r="K552" i="2"/>
  <c r="L552" i="2"/>
  <c r="M552" i="2"/>
  <c r="P552" i="2"/>
  <c r="E553" i="2"/>
  <c r="N553" i="2" s="1"/>
  <c r="F553" i="2"/>
  <c r="O553" i="2" s="1"/>
  <c r="G553" i="2"/>
  <c r="H553" i="2"/>
  <c r="I553" i="2"/>
  <c r="J553" i="2"/>
  <c r="K553" i="2"/>
  <c r="L553" i="2"/>
  <c r="M553" i="2"/>
  <c r="P553" i="2"/>
  <c r="E554" i="2"/>
  <c r="N554" i="2" s="1"/>
  <c r="F554" i="2"/>
  <c r="O554" i="2" s="1"/>
  <c r="G554" i="2"/>
  <c r="H554" i="2"/>
  <c r="I554" i="2"/>
  <c r="J554" i="2"/>
  <c r="K554" i="2"/>
  <c r="L554" i="2"/>
  <c r="M554" i="2"/>
  <c r="P554" i="2"/>
  <c r="E555" i="2"/>
  <c r="N555" i="2" s="1"/>
  <c r="F555" i="2"/>
  <c r="O555" i="2" s="1"/>
  <c r="G555" i="2"/>
  <c r="H555" i="2"/>
  <c r="I555" i="2"/>
  <c r="J555" i="2"/>
  <c r="K555" i="2"/>
  <c r="L555" i="2"/>
  <c r="M555" i="2"/>
  <c r="P555" i="2"/>
  <c r="E556" i="2"/>
  <c r="N556" i="2" s="1"/>
  <c r="F556" i="2"/>
  <c r="O556" i="2" s="1"/>
  <c r="G556" i="2"/>
  <c r="H556" i="2"/>
  <c r="I556" i="2"/>
  <c r="J556" i="2"/>
  <c r="K556" i="2"/>
  <c r="L556" i="2"/>
  <c r="M556" i="2"/>
  <c r="P556" i="2"/>
  <c r="E557" i="2"/>
  <c r="N557" i="2" s="1"/>
  <c r="F557" i="2"/>
  <c r="O557" i="2" s="1"/>
  <c r="G557" i="2"/>
  <c r="H557" i="2"/>
  <c r="I557" i="2"/>
  <c r="J557" i="2"/>
  <c r="K557" i="2"/>
  <c r="L557" i="2"/>
  <c r="M557" i="2"/>
  <c r="P557" i="2"/>
  <c r="E558" i="2"/>
  <c r="N558" i="2" s="1"/>
  <c r="F558" i="2"/>
  <c r="G558" i="2"/>
  <c r="H558" i="2"/>
  <c r="I558" i="2"/>
  <c r="J558" i="2"/>
  <c r="K558" i="2"/>
  <c r="L558" i="2"/>
  <c r="M558" i="2"/>
  <c r="O558" i="2"/>
  <c r="P558" i="2"/>
  <c r="E559" i="2"/>
  <c r="N559" i="2" s="1"/>
  <c r="F559" i="2"/>
  <c r="G559" i="2"/>
  <c r="H559" i="2"/>
  <c r="I559" i="2"/>
  <c r="J559" i="2"/>
  <c r="K559" i="2"/>
  <c r="L559" i="2"/>
  <c r="M559" i="2"/>
  <c r="O559" i="2"/>
  <c r="P55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S427" i="8" l="1"/>
  <c r="S439" i="8"/>
  <c r="S435" i="8"/>
  <c r="S431" i="8"/>
  <c r="S426" i="8"/>
  <c r="S419" i="8"/>
  <c r="S415" i="8"/>
  <c r="S411" i="8"/>
  <c r="S407" i="8"/>
  <c r="S403" i="8"/>
  <c r="S401" i="8"/>
  <c r="S418" i="8"/>
  <c r="S410" i="8"/>
  <c r="S406" i="8"/>
  <c r="S402" i="8"/>
  <c r="S395" i="8"/>
  <c r="S391" i="8"/>
  <c r="S379" i="8"/>
  <c r="S399" i="8"/>
  <c r="S390" i="8"/>
  <c r="S389" i="8"/>
  <c r="S384" i="8"/>
  <c r="S378" i="8"/>
  <c r="S374" i="8"/>
  <c r="S383" i="8"/>
  <c r="S372" i="8"/>
  <c r="AA532" i="2"/>
  <c r="AB539" i="2"/>
  <c r="AA536" i="2"/>
  <c r="AB481" i="2"/>
  <c r="AC476" i="2"/>
  <c r="AA470" i="2"/>
  <c r="AB465" i="2"/>
  <c r="AC460" i="2"/>
  <c r="AA454" i="2"/>
  <c r="AC452" i="2"/>
  <c r="AB449" i="2"/>
  <c r="AA446" i="2"/>
  <c r="AC444" i="2"/>
  <c r="AB441" i="2"/>
  <c r="AA438" i="2"/>
  <c r="AC436" i="2"/>
  <c r="AB433" i="2"/>
  <c r="AA430" i="2"/>
  <c r="AC428" i="2"/>
  <c r="AB425" i="2"/>
  <c r="AA422" i="2"/>
  <c r="AC420" i="2"/>
  <c r="AB417" i="2"/>
  <c r="AA414" i="2"/>
  <c r="AC412" i="2"/>
  <c r="AB409" i="2"/>
  <c r="AA478" i="2"/>
  <c r="AB473" i="2"/>
  <c r="AC468" i="2"/>
  <c r="AA462" i="2"/>
  <c r="AB457" i="2"/>
  <c r="AB453" i="2"/>
  <c r="AA450" i="2"/>
  <c r="AC448" i="2"/>
  <c r="AB445" i="2"/>
  <c r="AA442" i="2"/>
  <c r="AC440" i="2"/>
  <c r="AB437" i="2"/>
  <c r="AA434" i="2"/>
  <c r="AC432" i="2"/>
  <c r="AB429" i="2"/>
  <c r="AA426" i="2"/>
  <c r="AC424" i="2"/>
  <c r="AB421" i="2"/>
  <c r="AA418" i="2"/>
  <c r="AC416" i="2"/>
  <c r="AB413" i="2"/>
  <c r="AA410" i="2"/>
  <c r="AC408" i="2"/>
  <c r="AB405" i="2"/>
  <c r="AA402" i="2"/>
  <c r="T290" i="8" l="1"/>
  <c r="T321" i="8"/>
  <c r="T354" i="8"/>
  <c r="C290" i="8"/>
  <c r="O290" i="8"/>
  <c r="P290" i="8"/>
  <c r="Q290" i="8"/>
  <c r="S290" i="8" s="1"/>
  <c r="R290" i="8"/>
  <c r="C291" i="8"/>
  <c r="O291" i="8"/>
  <c r="P291" i="8"/>
  <c r="T291" i="8" s="1"/>
  <c r="Q291" i="8"/>
  <c r="S291" i="8" s="1"/>
  <c r="R291" i="8"/>
  <c r="C292" i="8"/>
  <c r="O292" i="8"/>
  <c r="P292" i="8"/>
  <c r="T292" i="8" s="1"/>
  <c r="Q292" i="8"/>
  <c r="S292" i="8" s="1"/>
  <c r="R292" i="8"/>
  <c r="C293" i="8"/>
  <c r="O293" i="8"/>
  <c r="P293" i="8"/>
  <c r="Q293" i="8"/>
  <c r="S293" i="8" s="1"/>
  <c r="R293" i="8"/>
  <c r="T293" i="8" s="1"/>
  <c r="C294" i="8"/>
  <c r="O294" i="8"/>
  <c r="P294" i="8"/>
  <c r="Q294" i="8"/>
  <c r="S294" i="8" s="1"/>
  <c r="R294" i="8"/>
  <c r="T294" i="8" s="1"/>
  <c r="C295" i="8"/>
  <c r="O295" i="8"/>
  <c r="P295" i="8"/>
  <c r="T295" i="8" s="1"/>
  <c r="Q295" i="8"/>
  <c r="S295" i="8" s="1"/>
  <c r="R295" i="8"/>
  <c r="C296" i="8"/>
  <c r="O296" i="8"/>
  <c r="P296" i="8"/>
  <c r="T296" i="8" s="1"/>
  <c r="Q296" i="8"/>
  <c r="S296" i="8" s="1"/>
  <c r="R296" i="8"/>
  <c r="C297" i="8"/>
  <c r="O297" i="8"/>
  <c r="P297" i="8"/>
  <c r="Q297" i="8"/>
  <c r="S297" i="8" s="1"/>
  <c r="R297" i="8"/>
  <c r="T297" i="8" s="1"/>
  <c r="C298" i="8"/>
  <c r="O298" i="8"/>
  <c r="P298" i="8"/>
  <c r="Q298" i="8"/>
  <c r="S298" i="8" s="1"/>
  <c r="R298" i="8"/>
  <c r="T298" i="8" s="1"/>
  <c r="C299" i="8"/>
  <c r="O299" i="8"/>
  <c r="P299" i="8"/>
  <c r="T299" i="8" s="1"/>
  <c r="Q299" i="8"/>
  <c r="S299" i="8" s="1"/>
  <c r="R299" i="8"/>
  <c r="C300" i="8"/>
  <c r="O300" i="8"/>
  <c r="P300" i="8"/>
  <c r="T300" i="8" s="1"/>
  <c r="Q300" i="8"/>
  <c r="S300" i="8" s="1"/>
  <c r="R300" i="8"/>
  <c r="C301" i="8"/>
  <c r="O301" i="8"/>
  <c r="P301" i="8"/>
  <c r="Q301" i="8"/>
  <c r="S301" i="8" s="1"/>
  <c r="R301" i="8"/>
  <c r="T301" i="8" s="1"/>
  <c r="C302" i="8"/>
  <c r="O302" i="8"/>
  <c r="P302" i="8"/>
  <c r="Q302" i="8"/>
  <c r="S302" i="8" s="1"/>
  <c r="R302" i="8"/>
  <c r="T302" i="8" s="1"/>
  <c r="C303" i="8"/>
  <c r="O303" i="8"/>
  <c r="P303" i="8"/>
  <c r="Q303" i="8"/>
  <c r="S303" i="8" s="1"/>
  <c r="R303" i="8"/>
  <c r="C304" i="8"/>
  <c r="O304" i="8"/>
  <c r="P304" i="8"/>
  <c r="Q304" i="8"/>
  <c r="R304" i="8"/>
  <c r="S304" i="8"/>
  <c r="C305" i="8"/>
  <c r="O305" i="8"/>
  <c r="P305" i="8"/>
  <c r="Q305" i="8"/>
  <c r="R305" i="8"/>
  <c r="T305" i="8" s="1"/>
  <c r="S305" i="8"/>
  <c r="C306" i="8"/>
  <c r="O306" i="8"/>
  <c r="P306" i="8"/>
  <c r="Q306" i="8"/>
  <c r="R306" i="8"/>
  <c r="T306" i="8" s="1"/>
  <c r="S306" i="8"/>
  <c r="C307" i="8"/>
  <c r="O307" i="8"/>
  <c r="P307" i="8"/>
  <c r="Q307" i="8"/>
  <c r="R307" i="8"/>
  <c r="S307" i="8"/>
  <c r="C308" i="8"/>
  <c r="O308" i="8"/>
  <c r="P308" i="8"/>
  <c r="Q308" i="8"/>
  <c r="R308" i="8"/>
  <c r="S308" i="8"/>
  <c r="C309" i="8"/>
  <c r="O309" i="8"/>
  <c r="P309" i="8"/>
  <c r="Q309" i="8"/>
  <c r="R309" i="8"/>
  <c r="S309" i="8"/>
  <c r="C310" i="8"/>
  <c r="O310" i="8"/>
  <c r="P310" i="8"/>
  <c r="Q310" i="8"/>
  <c r="R310" i="8"/>
  <c r="S310" i="8"/>
  <c r="C311" i="8"/>
  <c r="O311" i="8"/>
  <c r="P311" i="8"/>
  <c r="Q311" i="8"/>
  <c r="R311" i="8"/>
  <c r="S311" i="8"/>
  <c r="C312" i="8"/>
  <c r="O312" i="8"/>
  <c r="P312" i="8"/>
  <c r="Q312" i="8"/>
  <c r="R312" i="8"/>
  <c r="S312" i="8"/>
  <c r="C313" i="8"/>
  <c r="O313" i="8"/>
  <c r="P313" i="8"/>
  <c r="Q313" i="8"/>
  <c r="S313" i="8" s="1"/>
  <c r="R313" i="8"/>
  <c r="T313" i="8" s="1"/>
  <c r="C314" i="8"/>
  <c r="O314" i="8"/>
  <c r="P314" i="8"/>
  <c r="Q314" i="8"/>
  <c r="R314" i="8"/>
  <c r="T314" i="8" s="1"/>
  <c r="S314" i="8"/>
  <c r="C315" i="8"/>
  <c r="O315" i="8"/>
  <c r="P315" i="8"/>
  <c r="Q315" i="8"/>
  <c r="S315" i="8" s="1"/>
  <c r="R315" i="8"/>
  <c r="C316" i="8"/>
  <c r="O316" i="8"/>
  <c r="P316" i="8"/>
  <c r="Q316" i="8"/>
  <c r="R316" i="8"/>
  <c r="S316" i="8"/>
  <c r="C317" i="8"/>
  <c r="O317" i="8"/>
  <c r="P317" i="8"/>
  <c r="T317" i="8" s="1"/>
  <c r="Q317" i="8"/>
  <c r="S317" i="8" s="1"/>
  <c r="R317" i="8"/>
  <c r="C318" i="8"/>
  <c r="O318" i="8"/>
  <c r="P318" i="8"/>
  <c r="Q318" i="8"/>
  <c r="R318" i="8"/>
  <c r="S318" i="8"/>
  <c r="C319" i="8"/>
  <c r="O319" i="8"/>
  <c r="P319" i="8"/>
  <c r="Q319" i="8"/>
  <c r="S319" i="8" s="1"/>
  <c r="R319" i="8"/>
  <c r="C320" i="8"/>
  <c r="O320" i="8"/>
  <c r="P320" i="8"/>
  <c r="Q320" i="8"/>
  <c r="R320" i="8"/>
  <c r="S320" i="8"/>
  <c r="C321" i="8"/>
  <c r="O321" i="8"/>
  <c r="P321" i="8"/>
  <c r="Q321" i="8"/>
  <c r="S321" i="8" s="1"/>
  <c r="R321" i="8"/>
  <c r="C322" i="8"/>
  <c r="O322" i="8"/>
  <c r="P322" i="8"/>
  <c r="Q322" i="8"/>
  <c r="R322" i="8"/>
  <c r="T322" i="8" s="1"/>
  <c r="S322" i="8"/>
  <c r="C323" i="8"/>
  <c r="O323" i="8"/>
  <c r="P323" i="8"/>
  <c r="Q323" i="8"/>
  <c r="S323" i="8" s="1"/>
  <c r="R323" i="8"/>
  <c r="C324" i="8"/>
  <c r="O324" i="8"/>
  <c r="P324" i="8"/>
  <c r="Q324" i="8"/>
  <c r="R324" i="8"/>
  <c r="S324" i="8"/>
  <c r="C325" i="8"/>
  <c r="O325" i="8"/>
  <c r="P325" i="8"/>
  <c r="T325" i="8" s="1"/>
  <c r="Q325" i="8"/>
  <c r="S325" i="8" s="1"/>
  <c r="R325" i="8"/>
  <c r="C326" i="8"/>
  <c r="O326" i="8"/>
  <c r="P326" i="8"/>
  <c r="Q326" i="8"/>
  <c r="R326" i="8"/>
  <c r="S326" i="8"/>
  <c r="C327" i="8"/>
  <c r="O327" i="8"/>
  <c r="P327" i="8"/>
  <c r="Q327" i="8"/>
  <c r="S327" i="8" s="1"/>
  <c r="R327" i="8"/>
  <c r="C328" i="8"/>
  <c r="O328" i="8"/>
  <c r="P328" i="8"/>
  <c r="Q328" i="8"/>
  <c r="R328" i="8"/>
  <c r="S328" i="8"/>
  <c r="C329" i="8"/>
  <c r="O329" i="8"/>
  <c r="P329" i="8"/>
  <c r="Q329" i="8"/>
  <c r="S329" i="8" s="1"/>
  <c r="R329" i="8"/>
  <c r="T329" i="8" s="1"/>
  <c r="C330" i="8"/>
  <c r="O330" i="8"/>
  <c r="P330" i="8"/>
  <c r="Q330" i="8"/>
  <c r="R330" i="8"/>
  <c r="T330" i="8" s="1"/>
  <c r="S330" i="8"/>
  <c r="C331" i="8"/>
  <c r="O331" i="8"/>
  <c r="P331" i="8"/>
  <c r="Q331" i="8"/>
  <c r="S331" i="8" s="1"/>
  <c r="R331" i="8"/>
  <c r="C332" i="8"/>
  <c r="O332" i="8"/>
  <c r="P332" i="8"/>
  <c r="Q332" i="8"/>
  <c r="R332" i="8"/>
  <c r="S332" i="8"/>
  <c r="C333" i="8"/>
  <c r="O333" i="8"/>
  <c r="P333" i="8"/>
  <c r="T333" i="8" s="1"/>
  <c r="Q333" i="8"/>
  <c r="S333" i="8" s="1"/>
  <c r="R333" i="8"/>
  <c r="C334" i="8"/>
  <c r="O334" i="8"/>
  <c r="P334" i="8"/>
  <c r="Q334" i="8"/>
  <c r="R334" i="8"/>
  <c r="S334" i="8"/>
  <c r="C335" i="8"/>
  <c r="O335" i="8"/>
  <c r="P335" i="8"/>
  <c r="Q335" i="8"/>
  <c r="R335" i="8"/>
  <c r="S335" i="8"/>
  <c r="C336" i="8"/>
  <c r="O336" i="8"/>
  <c r="P336" i="8"/>
  <c r="Q336" i="8"/>
  <c r="R336" i="8"/>
  <c r="S336" i="8"/>
  <c r="C337" i="8"/>
  <c r="O337" i="8"/>
  <c r="P337" i="8"/>
  <c r="Q337" i="8"/>
  <c r="R337" i="8"/>
  <c r="T337" i="8" s="1"/>
  <c r="S337" i="8"/>
  <c r="C338" i="8"/>
  <c r="O338" i="8"/>
  <c r="P338" i="8"/>
  <c r="Q338" i="8"/>
  <c r="S338" i="8" s="1"/>
  <c r="R338" i="8"/>
  <c r="T338" i="8" s="1"/>
  <c r="C339" i="8"/>
  <c r="O339" i="8"/>
  <c r="P339" i="8"/>
  <c r="Q339" i="8"/>
  <c r="R339" i="8"/>
  <c r="S339" i="8"/>
  <c r="C340" i="8"/>
  <c r="O340" i="8"/>
  <c r="P340" i="8"/>
  <c r="Q340" i="8"/>
  <c r="R340" i="8"/>
  <c r="C341" i="8"/>
  <c r="O341" i="8"/>
  <c r="P341" i="8"/>
  <c r="Q341" i="8"/>
  <c r="R341" i="8"/>
  <c r="S341" i="8"/>
  <c r="C342" i="8"/>
  <c r="O342" i="8"/>
  <c r="P342" i="8"/>
  <c r="T342" i="8" s="1"/>
  <c r="Q342" i="8"/>
  <c r="R342" i="8"/>
  <c r="S342" i="8"/>
  <c r="C343" i="8"/>
  <c r="O343" i="8"/>
  <c r="P343" i="8"/>
  <c r="T343" i="8" s="1"/>
  <c r="Q343" i="8"/>
  <c r="R343" i="8"/>
  <c r="S343" i="8"/>
  <c r="C344" i="8"/>
  <c r="O344" i="8"/>
  <c r="P344" i="8"/>
  <c r="Q344" i="8"/>
  <c r="R344" i="8"/>
  <c r="S344" i="8"/>
  <c r="C345" i="8"/>
  <c r="O345" i="8"/>
  <c r="P345" i="8"/>
  <c r="Q345" i="8"/>
  <c r="R345" i="8"/>
  <c r="S345" i="8"/>
  <c r="C346" i="8"/>
  <c r="O346" i="8"/>
  <c r="P346" i="8"/>
  <c r="T346" i="8" s="1"/>
  <c r="Q346" i="8"/>
  <c r="R346" i="8"/>
  <c r="S346" i="8"/>
  <c r="C347" i="8"/>
  <c r="O347" i="8"/>
  <c r="S347" i="8" s="1"/>
  <c r="P347" i="8"/>
  <c r="T347" i="8" s="1"/>
  <c r="Q347" i="8"/>
  <c r="R347" i="8"/>
  <c r="C348" i="8"/>
  <c r="O348" i="8"/>
  <c r="S348" i="8" s="1"/>
  <c r="P348" i="8"/>
  <c r="T348" i="8" s="1"/>
  <c r="Q348" i="8"/>
  <c r="R348" i="8"/>
  <c r="C349" i="8"/>
  <c r="O349" i="8"/>
  <c r="P349" i="8"/>
  <c r="Q349" i="8"/>
  <c r="S349" i="8" s="1"/>
  <c r="R349" i="8"/>
  <c r="C350" i="8"/>
  <c r="O350" i="8"/>
  <c r="P350" i="8"/>
  <c r="Q350" i="8"/>
  <c r="S350" i="8" s="1"/>
  <c r="R350" i="8"/>
  <c r="C351" i="8"/>
  <c r="O351" i="8"/>
  <c r="P351" i="8"/>
  <c r="T351" i="8" s="1"/>
  <c r="Q351" i="8"/>
  <c r="R351" i="8"/>
  <c r="C352" i="8"/>
  <c r="O352" i="8"/>
  <c r="P352" i="8"/>
  <c r="T352" i="8" s="1"/>
  <c r="Q352" i="8"/>
  <c r="R352" i="8"/>
  <c r="S352" i="8"/>
  <c r="C353" i="8"/>
  <c r="O353" i="8"/>
  <c r="P353" i="8"/>
  <c r="T353" i="8" s="1"/>
  <c r="Q353" i="8"/>
  <c r="R353" i="8"/>
  <c r="S353" i="8"/>
  <c r="C354" i="8"/>
  <c r="O354" i="8"/>
  <c r="S354" i="8" s="1"/>
  <c r="P354" i="8"/>
  <c r="Q354" i="8"/>
  <c r="R354" i="8"/>
  <c r="C355" i="8"/>
  <c r="O355" i="8"/>
  <c r="P355" i="8"/>
  <c r="T355" i="8" s="1"/>
  <c r="Q355" i="8"/>
  <c r="R355" i="8"/>
  <c r="C356" i="8"/>
  <c r="O356" i="8"/>
  <c r="P356" i="8"/>
  <c r="Q356" i="8"/>
  <c r="S356" i="8" s="1"/>
  <c r="R356" i="8"/>
  <c r="C357" i="8"/>
  <c r="O357" i="8"/>
  <c r="P357" i="8"/>
  <c r="Q357" i="8"/>
  <c r="S357" i="8" s="1"/>
  <c r="R357" i="8"/>
  <c r="C358" i="8"/>
  <c r="O358" i="8"/>
  <c r="P358" i="8"/>
  <c r="Q358" i="8"/>
  <c r="R358" i="8"/>
  <c r="C359" i="8"/>
  <c r="O359" i="8"/>
  <c r="P359" i="8"/>
  <c r="Q359" i="8"/>
  <c r="R359" i="8"/>
  <c r="S359" i="8"/>
  <c r="C360" i="8"/>
  <c r="O360" i="8"/>
  <c r="S360" i="8" s="1"/>
  <c r="P360" i="8"/>
  <c r="Q360" i="8"/>
  <c r="R360" i="8"/>
  <c r="C361" i="8"/>
  <c r="O361" i="8"/>
  <c r="P361" i="8"/>
  <c r="T361" i="8" s="1"/>
  <c r="Q361" i="8"/>
  <c r="R361" i="8"/>
  <c r="S361" i="8"/>
  <c r="C362" i="8"/>
  <c r="O362" i="8"/>
  <c r="S362" i="8" s="1"/>
  <c r="P362" i="8"/>
  <c r="T362" i="8" s="1"/>
  <c r="Q362" i="8"/>
  <c r="R362" i="8"/>
  <c r="C363" i="8"/>
  <c r="O363" i="8"/>
  <c r="P363" i="8"/>
  <c r="T363" i="8" s="1"/>
  <c r="Q363" i="8"/>
  <c r="S363" i="8" s="1"/>
  <c r="R363" i="8"/>
  <c r="C364" i="8"/>
  <c r="O364" i="8"/>
  <c r="P364" i="8"/>
  <c r="T364" i="8" s="1"/>
  <c r="Q364" i="8"/>
  <c r="S364" i="8" s="1"/>
  <c r="R364" i="8"/>
  <c r="C365" i="8"/>
  <c r="O365" i="8"/>
  <c r="P365" i="8"/>
  <c r="T365" i="8" s="1"/>
  <c r="Q365" i="8"/>
  <c r="R365" i="8"/>
  <c r="C366" i="8"/>
  <c r="O366" i="8"/>
  <c r="P366" i="8"/>
  <c r="Q366" i="8"/>
  <c r="S366" i="8" s="1"/>
  <c r="R366" i="8"/>
  <c r="C367" i="8"/>
  <c r="O367" i="8"/>
  <c r="P367" i="8"/>
  <c r="Q367" i="8"/>
  <c r="S367" i="8" s="1"/>
  <c r="R367" i="8"/>
  <c r="C368" i="8"/>
  <c r="O368" i="8"/>
  <c r="P368" i="8"/>
  <c r="Q368" i="8"/>
  <c r="S368" i="8" s="1"/>
  <c r="R368" i="8"/>
  <c r="C369" i="8"/>
  <c r="O369" i="8"/>
  <c r="P369" i="8"/>
  <c r="T369" i="8" s="1"/>
  <c r="Q369" i="8"/>
  <c r="R369" i="8"/>
  <c r="T368" i="8" l="1"/>
  <c r="T367" i="8"/>
  <c r="T366" i="8"/>
  <c r="S365" i="8"/>
  <c r="T358" i="8"/>
  <c r="T357" i="8"/>
  <c r="T356" i="8"/>
  <c r="S355" i="8"/>
  <c r="T350" i="8"/>
  <c r="T345" i="8"/>
  <c r="T341" i="8"/>
  <c r="S369" i="8"/>
  <c r="T360" i="8"/>
  <c r="T359" i="8"/>
  <c r="S358" i="8"/>
  <c r="T349" i="8"/>
  <c r="T344" i="8"/>
  <c r="S340" i="8"/>
  <c r="T309" i="8"/>
  <c r="T334" i="8"/>
  <c r="T326" i="8"/>
  <c r="T318" i="8"/>
  <c r="T310" i="8"/>
  <c r="T303" i="8"/>
  <c r="S351" i="8"/>
  <c r="T340" i="8"/>
  <c r="T339" i="8"/>
  <c r="T336" i="8"/>
  <c r="T335" i="8"/>
  <c r="T332" i="8"/>
  <c r="T331" i="8"/>
  <c r="T328" i="8"/>
  <c r="T327" i="8"/>
  <c r="T324" i="8"/>
  <c r="T323" i="8"/>
  <c r="T320" i="8"/>
  <c r="T319" i="8"/>
  <c r="T316" i="8"/>
  <c r="T315" i="8"/>
  <c r="T312" i="8"/>
  <c r="T311" i="8"/>
  <c r="T308" i="8"/>
  <c r="T307" i="8"/>
  <c r="T304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S209" i="8" s="1"/>
  <c r="R209" i="8"/>
  <c r="T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S210" i="8" s="1"/>
  <c r="R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Q211" i="8"/>
  <c r="R211" i="8"/>
  <c r="S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R212" i="8"/>
  <c r="S212" i="8"/>
  <c r="T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S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R214" i="8"/>
  <c r="S214" i="8"/>
  <c r="T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Q215" i="8"/>
  <c r="R215" i="8"/>
  <c r="S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R217" i="8"/>
  <c r="S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R218" i="8"/>
  <c r="S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Q219" i="8"/>
  <c r="R219" i="8"/>
  <c r="S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Q220" i="8"/>
  <c r="R220" i="8"/>
  <c r="S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R221" i="8"/>
  <c r="S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R222" i="8"/>
  <c r="S222" i="8"/>
  <c r="T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Q224" i="8"/>
  <c r="R224" i="8"/>
  <c r="S224" i="8"/>
  <c r="T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S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Q226" i="8"/>
  <c r="R226" i="8"/>
  <c r="S226" i="8"/>
  <c r="T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Q227" i="8"/>
  <c r="R227" i="8"/>
  <c r="S227" i="8"/>
  <c r="T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Q228" i="8"/>
  <c r="R228" i="8"/>
  <c r="S228" i="8"/>
  <c r="T228" i="8"/>
  <c r="D229" i="8"/>
  <c r="E229" i="8"/>
  <c r="F229" i="8"/>
  <c r="G229" i="8"/>
  <c r="H229" i="8"/>
  <c r="I229" i="8"/>
  <c r="J229" i="8"/>
  <c r="K229" i="8"/>
  <c r="L229" i="8"/>
  <c r="M229" i="8"/>
  <c r="O229" i="8"/>
  <c r="P229" i="8"/>
  <c r="Q229" i="8"/>
  <c r="R229" i="8"/>
  <c r="S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Q230" i="8"/>
  <c r="R230" i="8"/>
  <c r="S230" i="8"/>
  <c r="T230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Q231" i="8"/>
  <c r="R231" i="8"/>
  <c r="S231" i="8"/>
  <c r="T231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Q232" i="8"/>
  <c r="R232" i="8"/>
  <c r="S232" i="8"/>
  <c r="T232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Q233" i="8"/>
  <c r="R233" i="8"/>
  <c r="S233" i="8"/>
  <c r="T233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Q234" i="8"/>
  <c r="R234" i="8"/>
  <c r="S234" i="8"/>
  <c r="T234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Q235" i="8"/>
  <c r="R235" i="8"/>
  <c r="S235" i="8"/>
  <c r="T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Q236" i="8"/>
  <c r="R236" i="8"/>
  <c r="S236" i="8"/>
  <c r="T236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S237" i="8"/>
  <c r="T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Q238" i="8"/>
  <c r="R238" i="8"/>
  <c r="S238" i="8"/>
  <c r="T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R239" i="8"/>
  <c r="S239" i="8"/>
  <c r="T239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Q241" i="8"/>
  <c r="R241" i="8"/>
  <c r="S241" i="8"/>
  <c r="T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Q242" i="8"/>
  <c r="R242" i="8"/>
  <c r="S242" i="8"/>
  <c r="T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Q243" i="8"/>
  <c r="R243" i="8"/>
  <c r="S243" i="8"/>
  <c r="T243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S245" i="8"/>
  <c r="T245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R246" i="8"/>
  <c r="S246" i="8"/>
  <c r="T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Q247" i="8"/>
  <c r="R247" i="8"/>
  <c r="S247" i="8"/>
  <c r="T247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Q248" i="8"/>
  <c r="R248" i="8"/>
  <c r="S248" i="8"/>
  <c r="T248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R249" i="8"/>
  <c r="S249" i="8"/>
  <c r="T249" i="8"/>
  <c r="D250" i="8"/>
  <c r="E250" i="8"/>
  <c r="F250" i="8"/>
  <c r="G250" i="8"/>
  <c r="H250" i="8"/>
  <c r="I250" i="8"/>
  <c r="J250" i="8"/>
  <c r="K250" i="8"/>
  <c r="L250" i="8"/>
  <c r="M250" i="8"/>
  <c r="O250" i="8"/>
  <c r="P250" i="8"/>
  <c r="Q250" i="8"/>
  <c r="R250" i="8"/>
  <c r="S250" i="8"/>
  <c r="T250" i="8"/>
  <c r="D251" i="8"/>
  <c r="E251" i="8"/>
  <c r="F251" i="8"/>
  <c r="G251" i="8"/>
  <c r="H251" i="8"/>
  <c r="I251" i="8"/>
  <c r="J251" i="8"/>
  <c r="K251" i="8"/>
  <c r="L251" i="8"/>
  <c r="M251" i="8"/>
  <c r="O251" i="8"/>
  <c r="P251" i="8"/>
  <c r="Q251" i="8"/>
  <c r="R251" i="8"/>
  <c r="S251" i="8"/>
  <c r="T251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Q252" i="8"/>
  <c r="R252" i="8"/>
  <c r="S252" i="8"/>
  <c r="T252" i="8"/>
  <c r="D253" i="8"/>
  <c r="E253" i="8"/>
  <c r="F253" i="8"/>
  <c r="G253" i="8"/>
  <c r="H253" i="8"/>
  <c r="I253" i="8"/>
  <c r="J253" i="8"/>
  <c r="K253" i="8"/>
  <c r="L253" i="8"/>
  <c r="M253" i="8"/>
  <c r="O253" i="8"/>
  <c r="P253" i="8"/>
  <c r="Q253" i="8"/>
  <c r="R253" i="8"/>
  <c r="S253" i="8"/>
  <c r="T253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Q254" i="8"/>
  <c r="R254" i="8"/>
  <c r="S254" i="8"/>
  <c r="T254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R255" i="8"/>
  <c r="S255" i="8"/>
  <c r="T255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Q256" i="8"/>
  <c r="R256" i="8"/>
  <c r="S256" i="8"/>
  <c r="T256" i="8"/>
  <c r="D257" i="8"/>
  <c r="E257" i="8"/>
  <c r="F257" i="8"/>
  <c r="G257" i="8"/>
  <c r="H257" i="8"/>
  <c r="I257" i="8"/>
  <c r="J257" i="8"/>
  <c r="K257" i="8"/>
  <c r="L257" i="8"/>
  <c r="M257" i="8"/>
  <c r="O257" i="8"/>
  <c r="P257" i="8"/>
  <c r="Q257" i="8"/>
  <c r="R257" i="8"/>
  <c r="S257" i="8"/>
  <c r="T257" i="8"/>
  <c r="D258" i="8"/>
  <c r="E258" i="8"/>
  <c r="F258" i="8"/>
  <c r="G258" i="8"/>
  <c r="H258" i="8"/>
  <c r="I258" i="8"/>
  <c r="J258" i="8"/>
  <c r="K258" i="8"/>
  <c r="L258" i="8"/>
  <c r="M258" i="8"/>
  <c r="O258" i="8"/>
  <c r="P258" i="8"/>
  <c r="Q258" i="8"/>
  <c r="R258" i="8"/>
  <c r="S258" i="8"/>
  <c r="T258" i="8"/>
  <c r="D259" i="8"/>
  <c r="E259" i="8"/>
  <c r="F259" i="8"/>
  <c r="G259" i="8"/>
  <c r="H259" i="8"/>
  <c r="I259" i="8"/>
  <c r="J259" i="8"/>
  <c r="K259" i="8"/>
  <c r="L259" i="8"/>
  <c r="M259" i="8"/>
  <c r="O259" i="8"/>
  <c r="P259" i="8"/>
  <c r="Q259" i="8"/>
  <c r="R259" i="8"/>
  <c r="S259" i="8"/>
  <c r="T259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Q260" i="8"/>
  <c r="R260" i="8"/>
  <c r="S260" i="8"/>
  <c r="T260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Q261" i="8"/>
  <c r="R261" i="8"/>
  <c r="S261" i="8"/>
  <c r="T261" i="8"/>
  <c r="D262" i="8"/>
  <c r="E262" i="8"/>
  <c r="F262" i="8"/>
  <c r="G262" i="8"/>
  <c r="H262" i="8"/>
  <c r="I262" i="8"/>
  <c r="J262" i="8"/>
  <c r="K262" i="8"/>
  <c r="L262" i="8"/>
  <c r="M262" i="8"/>
  <c r="O262" i="8"/>
  <c r="P262" i="8"/>
  <c r="Q262" i="8"/>
  <c r="R262" i="8"/>
  <c r="S262" i="8"/>
  <c r="T262" i="8"/>
  <c r="D263" i="8"/>
  <c r="E263" i="8"/>
  <c r="F263" i="8"/>
  <c r="G263" i="8"/>
  <c r="H263" i="8"/>
  <c r="I263" i="8"/>
  <c r="J263" i="8"/>
  <c r="K263" i="8"/>
  <c r="L263" i="8"/>
  <c r="M263" i="8"/>
  <c r="O263" i="8"/>
  <c r="P263" i="8"/>
  <c r="Q263" i="8"/>
  <c r="R263" i="8"/>
  <c r="S263" i="8"/>
  <c r="T263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Q264" i="8"/>
  <c r="R264" i="8"/>
  <c r="S264" i="8"/>
  <c r="T264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S265" i="8"/>
  <c r="T265" i="8"/>
  <c r="D266" i="8"/>
  <c r="E266" i="8"/>
  <c r="F266" i="8"/>
  <c r="G266" i="8"/>
  <c r="H266" i="8"/>
  <c r="I266" i="8"/>
  <c r="J266" i="8"/>
  <c r="K266" i="8"/>
  <c r="L266" i="8"/>
  <c r="M266" i="8"/>
  <c r="O266" i="8"/>
  <c r="P266" i="8"/>
  <c r="Q266" i="8"/>
  <c r="R266" i="8"/>
  <c r="S266" i="8"/>
  <c r="T266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Q267" i="8"/>
  <c r="R267" i="8"/>
  <c r="S267" i="8"/>
  <c r="T267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Q268" i="8"/>
  <c r="R268" i="8"/>
  <c r="S268" i="8"/>
  <c r="T268" i="8"/>
  <c r="D269" i="8"/>
  <c r="E269" i="8"/>
  <c r="F269" i="8"/>
  <c r="G269" i="8"/>
  <c r="H269" i="8"/>
  <c r="I269" i="8"/>
  <c r="J269" i="8"/>
  <c r="K269" i="8"/>
  <c r="L269" i="8"/>
  <c r="M269" i="8"/>
  <c r="O269" i="8"/>
  <c r="P269" i="8"/>
  <c r="Q269" i="8"/>
  <c r="R269" i="8"/>
  <c r="S269" i="8"/>
  <c r="T269" i="8"/>
  <c r="D270" i="8"/>
  <c r="E270" i="8"/>
  <c r="F270" i="8"/>
  <c r="G270" i="8"/>
  <c r="H270" i="8"/>
  <c r="I270" i="8"/>
  <c r="J270" i="8"/>
  <c r="K270" i="8"/>
  <c r="L270" i="8"/>
  <c r="M270" i="8"/>
  <c r="O270" i="8"/>
  <c r="P270" i="8"/>
  <c r="Q270" i="8"/>
  <c r="R270" i="8"/>
  <c r="S270" i="8"/>
  <c r="T270" i="8"/>
  <c r="D271" i="8"/>
  <c r="E271" i="8"/>
  <c r="F271" i="8"/>
  <c r="G271" i="8"/>
  <c r="H271" i="8"/>
  <c r="I271" i="8"/>
  <c r="J271" i="8"/>
  <c r="K271" i="8"/>
  <c r="L271" i="8"/>
  <c r="M271" i="8"/>
  <c r="O271" i="8"/>
  <c r="P271" i="8"/>
  <c r="Q271" i="8"/>
  <c r="R271" i="8"/>
  <c r="S271" i="8"/>
  <c r="T271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Q272" i="8"/>
  <c r="R272" i="8"/>
  <c r="S272" i="8"/>
  <c r="T272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Q273" i="8"/>
  <c r="R273" i="8"/>
  <c r="S273" i="8"/>
  <c r="T273" i="8"/>
  <c r="D274" i="8"/>
  <c r="E274" i="8"/>
  <c r="F274" i="8"/>
  <c r="G274" i="8"/>
  <c r="H274" i="8"/>
  <c r="I274" i="8"/>
  <c r="J274" i="8"/>
  <c r="K274" i="8"/>
  <c r="L274" i="8"/>
  <c r="M274" i="8"/>
  <c r="O274" i="8"/>
  <c r="P274" i="8"/>
  <c r="Q274" i="8"/>
  <c r="R274" i="8"/>
  <c r="S274" i="8"/>
  <c r="T274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Q275" i="8"/>
  <c r="R275" i="8"/>
  <c r="S275" i="8"/>
  <c r="T275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Q276" i="8"/>
  <c r="R276" i="8"/>
  <c r="S276" i="8"/>
  <c r="T276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Q277" i="8"/>
  <c r="R277" i="8"/>
  <c r="S277" i="8"/>
  <c r="T277" i="8"/>
  <c r="D278" i="8"/>
  <c r="E278" i="8"/>
  <c r="F278" i="8"/>
  <c r="G278" i="8"/>
  <c r="H278" i="8"/>
  <c r="I278" i="8"/>
  <c r="J278" i="8"/>
  <c r="K278" i="8"/>
  <c r="L278" i="8"/>
  <c r="M278" i="8"/>
  <c r="O278" i="8"/>
  <c r="P278" i="8"/>
  <c r="Q278" i="8"/>
  <c r="R278" i="8"/>
  <c r="S278" i="8"/>
  <c r="T278" i="8"/>
  <c r="D279" i="8"/>
  <c r="E279" i="8"/>
  <c r="F279" i="8"/>
  <c r="G279" i="8"/>
  <c r="H279" i="8"/>
  <c r="I279" i="8"/>
  <c r="J279" i="8"/>
  <c r="K279" i="8"/>
  <c r="L279" i="8"/>
  <c r="M279" i="8"/>
  <c r="O279" i="8"/>
  <c r="P279" i="8"/>
  <c r="Q279" i="8"/>
  <c r="R279" i="8"/>
  <c r="S279" i="8"/>
  <c r="T279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Q280" i="8"/>
  <c r="R280" i="8"/>
  <c r="S280" i="8"/>
  <c r="T280" i="8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R281" i="8"/>
  <c r="S281" i="8"/>
  <c r="T281" i="8"/>
  <c r="D282" i="8"/>
  <c r="E282" i="8"/>
  <c r="F282" i="8"/>
  <c r="G282" i="8"/>
  <c r="H282" i="8"/>
  <c r="I282" i="8"/>
  <c r="J282" i="8"/>
  <c r="K282" i="8"/>
  <c r="L282" i="8"/>
  <c r="M282" i="8"/>
  <c r="O282" i="8"/>
  <c r="P282" i="8"/>
  <c r="Q282" i="8"/>
  <c r="R282" i="8"/>
  <c r="S282" i="8"/>
  <c r="T282" i="8"/>
  <c r="D283" i="8"/>
  <c r="E283" i="8"/>
  <c r="F283" i="8"/>
  <c r="G283" i="8"/>
  <c r="H283" i="8"/>
  <c r="I283" i="8"/>
  <c r="J283" i="8"/>
  <c r="K283" i="8"/>
  <c r="L283" i="8"/>
  <c r="M283" i="8"/>
  <c r="O283" i="8"/>
  <c r="P283" i="8"/>
  <c r="Q283" i="8"/>
  <c r="R283" i="8"/>
  <c r="S283" i="8"/>
  <c r="T283" i="8"/>
  <c r="D284" i="8"/>
  <c r="E284" i="8"/>
  <c r="F284" i="8"/>
  <c r="G284" i="8"/>
  <c r="H284" i="8"/>
  <c r="I284" i="8"/>
  <c r="J284" i="8"/>
  <c r="K284" i="8"/>
  <c r="L284" i="8"/>
  <c r="M284" i="8"/>
  <c r="O284" i="8"/>
  <c r="P284" i="8"/>
  <c r="Q284" i="8"/>
  <c r="R284" i="8"/>
  <c r="S284" i="8"/>
  <c r="T284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S285" i="8"/>
  <c r="T285" i="8"/>
  <c r="D286" i="8"/>
  <c r="E286" i="8"/>
  <c r="F286" i="8"/>
  <c r="G286" i="8"/>
  <c r="H286" i="8"/>
  <c r="I286" i="8"/>
  <c r="J286" i="8"/>
  <c r="K286" i="8"/>
  <c r="L286" i="8"/>
  <c r="M286" i="8"/>
  <c r="O286" i="8"/>
  <c r="P286" i="8"/>
  <c r="Q286" i="8"/>
  <c r="R286" i="8"/>
  <c r="S286" i="8"/>
  <c r="T286" i="8"/>
  <c r="D287" i="8"/>
  <c r="E287" i="8"/>
  <c r="F287" i="8"/>
  <c r="G287" i="8"/>
  <c r="H287" i="8"/>
  <c r="I287" i="8"/>
  <c r="J287" i="8"/>
  <c r="K287" i="8"/>
  <c r="L287" i="8"/>
  <c r="M287" i="8"/>
  <c r="O287" i="8"/>
  <c r="P287" i="8"/>
  <c r="Q287" i="8"/>
  <c r="R287" i="8"/>
  <c r="S287" i="8"/>
  <c r="T287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Q288" i="8"/>
  <c r="R288" i="8"/>
  <c r="S288" i="8"/>
  <c r="T288" i="8"/>
  <c r="D289" i="8"/>
  <c r="E289" i="8"/>
  <c r="F289" i="8"/>
  <c r="G289" i="8"/>
  <c r="H289" i="8"/>
  <c r="I289" i="8"/>
  <c r="J289" i="8"/>
  <c r="K289" i="8"/>
  <c r="L289" i="8"/>
  <c r="M289" i="8"/>
  <c r="O289" i="8"/>
  <c r="P289" i="8"/>
  <c r="Q289" i="8"/>
  <c r="R289" i="8"/>
  <c r="S289" i="8"/>
  <c r="T289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D8" i="8" l="1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R87" i="8"/>
  <c r="S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R96" i="8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S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R123" i="8"/>
  <c r="S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R139" i="8"/>
  <c r="S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R148" i="8"/>
  <c r="S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T164" i="8" s="1"/>
  <c r="Q164" i="8"/>
  <c r="R164" i="8"/>
  <c r="S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T171" i="8" s="1"/>
  <c r="Q171" i="8"/>
  <c r="R171" i="8"/>
  <c r="S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R174" i="8"/>
  <c r="S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R179" i="8"/>
  <c r="S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R183" i="8"/>
  <c r="S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R185" i="8"/>
  <c r="S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4" i="8"/>
  <c r="E4" i="8"/>
  <c r="F4" i="8"/>
  <c r="G4" i="8"/>
  <c r="H4" i="8"/>
  <c r="I4" i="8"/>
  <c r="J4" i="8"/>
  <c r="K4" i="8"/>
  <c r="L4" i="8"/>
  <c r="M4" i="8"/>
  <c r="O4" i="8"/>
  <c r="P4" i="8"/>
  <c r="T4" i="8" s="1"/>
  <c r="Q4" i="8"/>
  <c r="R4" i="8"/>
  <c r="S4" i="8"/>
  <c r="D5" i="8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U189" i="2"/>
  <c r="V189" i="2"/>
  <c r="W189" i="2"/>
  <c r="X189" i="2"/>
  <c r="AA189" i="2" s="1"/>
  <c r="Y189" i="2"/>
  <c r="Z189" i="2"/>
  <c r="AB189" i="2"/>
  <c r="AC189" i="2"/>
  <c r="U190" i="2"/>
  <c r="V190" i="2"/>
  <c r="W190" i="2"/>
  <c r="AC190" i="2" s="1"/>
  <c r="X190" i="2"/>
  <c r="Y190" i="2"/>
  <c r="Z190" i="2"/>
  <c r="AA190" i="2"/>
  <c r="AB190" i="2"/>
  <c r="U191" i="2"/>
  <c r="V191" i="2"/>
  <c r="AB191" i="2" s="1"/>
  <c r="W191" i="2"/>
  <c r="X191" i="2"/>
  <c r="Y191" i="2"/>
  <c r="Z191" i="2"/>
  <c r="AC191" i="2" s="1"/>
  <c r="AA191" i="2"/>
  <c r="U192" i="2"/>
  <c r="AA192" i="2" s="1"/>
  <c r="V192" i="2"/>
  <c r="W192" i="2"/>
  <c r="X192" i="2"/>
  <c r="Y192" i="2"/>
  <c r="AB192" i="2" s="1"/>
  <c r="Z192" i="2"/>
  <c r="AC192" i="2"/>
  <c r="U193" i="2"/>
  <c r="V193" i="2"/>
  <c r="W193" i="2"/>
  <c r="X193" i="2"/>
  <c r="AA193" i="2" s="1"/>
  <c r="Y193" i="2"/>
  <c r="Z193" i="2"/>
  <c r="AB193" i="2"/>
  <c r="AC193" i="2"/>
  <c r="U194" i="2"/>
  <c r="V194" i="2"/>
  <c r="W194" i="2"/>
  <c r="AC194" i="2" s="1"/>
  <c r="X194" i="2"/>
  <c r="Y194" i="2"/>
  <c r="Z194" i="2"/>
  <c r="AA194" i="2"/>
  <c r="AB194" i="2"/>
  <c r="U195" i="2"/>
  <c r="V195" i="2"/>
  <c r="AB195" i="2" s="1"/>
  <c r="W195" i="2"/>
  <c r="X195" i="2"/>
  <c r="Y195" i="2"/>
  <c r="Z195" i="2"/>
  <c r="AC195" i="2" s="1"/>
  <c r="AA195" i="2"/>
  <c r="U196" i="2"/>
  <c r="AA196" i="2" s="1"/>
  <c r="V196" i="2"/>
  <c r="W196" i="2"/>
  <c r="X196" i="2"/>
  <c r="Y196" i="2"/>
  <c r="AB196" i="2" s="1"/>
  <c r="Z196" i="2"/>
  <c r="AC196" i="2"/>
  <c r="U197" i="2"/>
  <c r="V197" i="2"/>
  <c r="W197" i="2"/>
  <c r="X197" i="2"/>
  <c r="AA197" i="2" s="1"/>
  <c r="Y197" i="2"/>
  <c r="Z197" i="2"/>
  <c r="AB197" i="2"/>
  <c r="AC197" i="2"/>
  <c r="U198" i="2"/>
  <c r="V198" i="2"/>
  <c r="W198" i="2"/>
  <c r="AC198" i="2" s="1"/>
  <c r="X198" i="2"/>
  <c r="Y198" i="2"/>
  <c r="AB198" i="2" s="1"/>
  <c r="Z198" i="2"/>
  <c r="AA198" i="2"/>
  <c r="U199" i="2"/>
  <c r="V199" i="2"/>
  <c r="AB199" i="2" s="1"/>
  <c r="W199" i="2"/>
  <c r="X199" i="2"/>
  <c r="AA199" i="2" s="1"/>
  <c r="Y199" i="2"/>
  <c r="Z199" i="2"/>
  <c r="AC199" i="2" s="1"/>
  <c r="U200" i="2"/>
  <c r="AA200" i="2" s="1"/>
  <c r="V200" i="2"/>
  <c r="W200" i="2"/>
  <c r="X200" i="2"/>
  <c r="Y200" i="2"/>
  <c r="AB200" i="2" s="1"/>
  <c r="Z200" i="2"/>
  <c r="AC200" i="2"/>
  <c r="U201" i="2"/>
  <c r="V201" i="2"/>
  <c r="W201" i="2"/>
  <c r="X201" i="2"/>
  <c r="AA201" i="2" s="1"/>
  <c r="Y201" i="2"/>
  <c r="Z201" i="2"/>
  <c r="AB201" i="2"/>
  <c r="AC201" i="2"/>
  <c r="U202" i="2"/>
  <c r="V202" i="2"/>
  <c r="W202" i="2"/>
  <c r="AC202" i="2" s="1"/>
  <c r="X202" i="2"/>
  <c r="Y202" i="2"/>
  <c r="AB202" i="2" s="1"/>
  <c r="Z202" i="2"/>
  <c r="AA202" i="2"/>
  <c r="U203" i="2"/>
  <c r="V203" i="2"/>
  <c r="AB203" i="2" s="1"/>
  <c r="W203" i="2"/>
  <c r="X203" i="2"/>
  <c r="Y203" i="2"/>
  <c r="Z203" i="2"/>
  <c r="AC203" i="2" s="1"/>
  <c r="AA203" i="2"/>
  <c r="U204" i="2"/>
  <c r="AA204" i="2" s="1"/>
  <c r="V204" i="2"/>
  <c r="W204" i="2"/>
  <c r="X204" i="2"/>
  <c r="Y204" i="2"/>
  <c r="AB204" i="2" s="1"/>
  <c r="Z204" i="2"/>
  <c r="AC204" i="2"/>
  <c r="U205" i="2"/>
  <c r="V205" i="2"/>
  <c r="W205" i="2"/>
  <c r="X205" i="2"/>
  <c r="AA205" i="2" s="1"/>
  <c r="Y205" i="2"/>
  <c r="Z205" i="2"/>
  <c r="AB205" i="2"/>
  <c r="AC205" i="2"/>
  <c r="U206" i="2"/>
  <c r="V206" i="2"/>
  <c r="W206" i="2"/>
  <c r="AC206" i="2" s="1"/>
  <c r="X206" i="2"/>
  <c r="Y206" i="2"/>
  <c r="AB206" i="2" s="1"/>
  <c r="Z206" i="2"/>
  <c r="AA206" i="2"/>
  <c r="U207" i="2"/>
  <c r="V207" i="2"/>
  <c r="AB207" i="2" s="1"/>
  <c r="W207" i="2"/>
  <c r="X207" i="2"/>
  <c r="AA207" i="2" s="1"/>
  <c r="Y207" i="2"/>
  <c r="Z207" i="2"/>
  <c r="AC207" i="2" s="1"/>
  <c r="U208" i="2"/>
  <c r="AA208" i="2" s="1"/>
  <c r="V208" i="2"/>
  <c r="W208" i="2"/>
  <c r="X208" i="2"/>
  <c r="Y208" i="2"/>
  <c r="AB208" i="2" s="1"/>
  <c r="Z208" i="2"/>
  <c r="AC208" i="2"/>
  <c r="U209" i="2"/>
  <c r="V209" i="2"/>
  <c r="W209" i="2"/>
  <c r="X209" i="2"/>
  <c r="AA209" i="2" s="1"/>
  <c r="Y209" i="2"/>
  <c r="Z209" i="2"/>
  <c r="AC209" i="2" s="1"/>
  <c r="AB209" i="2"/>
  <c r="U210" i="2"/>
  <c r="V210" i="2"/>
  <c r="W210" i="2"/>
  <c r="AC210" i="2" s="1"/>
  <c r="X210" i="2"/>
  <c r="Y210" i="2"/>
  <c r="AB210" i="2" s="1"/>
  <c r="Z210" i="2"/>
  <c r="AA210" i="2"/>
  <c r="U211" i="2"/>
  <c r="AA211" i="2" s="1"/>
  <c r="V211" i="2"/>
  <c r="AB211" i="2" s="1"/>
  <c r="W211" i="2"/>
  <c r="X211" i="2"/>
  <c r="Y211" i="2"/>
  <c r="Z211" i="2"/>
  <c r="AC211" i="2" s="1"/>
  <c r="U212" i="2"/>
  <c r="AA212" i="2" s="1"/>
  <c r="V212" i="2"/>
  <c r="W212" i="2"/>
  <c r="X212" i="2"/>
  <c r="Y212" i="2"/>
  <c r="AB212" i="2" s="1"/>
  <c r="Z212" i="2"/>
  <c r="AC212" i="2"/>
  <c r="U213" i="2"/>
  <c r="V213" i="2"/>
  <c r="W213" i="2"/>
  <c r="X213" i="2"/>
  <c r="AA213" i="2" s="1"/>
  <c r="Y213" i="2"/>
  <c r="Z213" i="2"/>
  <c r="AC213" i="2" s="1"/>
  <c r="AB213" i="2"/>
  <c r="U214" i="2"/>
  <c r="V214" i="2"/>
  <c r="W214" i="2"/>
  <c r="AC214" i="2" s="1"/>
  <c r="X214" i="2"/>
  <c r="Y214" i="2"/>
  <c r="AB214" i="2" s="1"/>
  <c r="Z214" i="2"/>
  <c r="AA214" i="2"/>
  <c r="U215" i="2"/>
  <c r="V215" i="2"/>
  <c r="AB215" i="2" s="1"/>
  <c r="W215" i="2"/>
  <c r="X215" i="2"/>
  <c r="AA215" i="2" s="1"/>
  <c r="Y215" i="2"/>
  <c r="Z215" i="2"/>
  <c r="AC215" i="2" s="1"/>
  <c r="U216" i="2"/>
  <c r="AA216" i="2" s="1"/>
  <c r="V216" i="2"/>
  <c r="W216" i="2"/>
  <c r="X216" i="2"/>
  <c r="Y216" i="2"/>
  <c r="AB216" i="2" s="1"/>
  <c r="Z216" i="2"/>
  <c r="AC216" i="2"/>
  <c r="U217" i="2"/>
  <c r="V217" i="2"/>
  <c r="W217" i="2"/>
  <c r="X217" i="2"/>
  <c r="AA217" i="2" s="1"/>
  <c r="Y217" i="2"/>
  <c r="Z217" i="2"/>
  <c r="AC217" i="2" s="1"/>
  <c r="AB217" i="2"/>
  <c r="U218" i="2"/>
  <c r="V218" i="2"/>
  <c r="W218" i="2"/>
  <c r="AC218" i="2" s="1"/>
  <c r="X218" i="2"/>
  <c r="Y218" i="2"/>
  <c r="AB218" i="2" s="1"/>
  <c r="Z218" i="2"/>
  <c r="AA218" i="2"/>
  <c r="U219" i="2"/>
  <c r="V219" i="2"/>
  <c r="AB219" i="2" s="1"/>
  <c r="W219" i="2"/>
  <c r="X219" i="2"/>
  <c r="AA219" i="2" s="1"/>
  <c r="Y219" i="2"/>
  <c r="Z219" i="2"/>
  <c r="AC219" i="2" s="1"/>
  <c r="U220" i="2"/>
  <c r="AA220" i="2" s="1"/>
  <c r="V220" i="2"/>
  <c r="W220" i="2"/>
  <c r="X220" i="2"/>
  <c r="Y220" i="2"/>
  <c r="AB220" i="2" s="1"/>
  <c r="Z220" i="2"/>
  <c r="AC220" i="2"/>
  <c r="U221" i="2"/>
  <c r="V221" i="2"/>
  <c r="W221" i="2"/>
  <c r="X221" i="2"/>
  <c r="AA221" i="2" s="1"/>
  <c r="Y221" i="2"/>
  <c r="Z221" i="2"/>
  <c r="AC221" i="2" s="1"/>
  <c r="AB221" i="2"/>
  <c r="U222" i="2"/>
  <c r="V222" i="2"/>
  <c r="W222" i="2"/>
  <c r="AC222" i="2" s="1"/>
  <c r="X222" i="2"/>
  <c r="Y222" i="2"/>
  <c r="AB222" i="2" s="1"/>
  <c r="Z222" i="2"/>
  <c r="AA222" i="2"/>
  <c r="U223" i="2"/>
  <c r="AA223" i="2" s="1"/>
  <c r="V223" i="2"/>
  <c r="AB223" i="2" s="1"/>
  <c r="W223" i="2"/>
  <c r="X223" i="2"/>
  <c r="Y223" i="2"/>
  <c r="Z223" i="2"/>
  <c r="AC223" i="2" s="1"/>
  <c r="U224" i="2"/>
  <c r="AA224" i="2" s="1"/>
  <c r="V224" i="2"/>
  <c r="W224" i="2"/>
  <c r="X224" i="2"/>
  <c r="Y224" i="2"/>
  <c r="AB224" i="2" s="1"/>
  <c r="Z224" i="2"/>
  <c r="AC224" i="2"/>
  <c r="U225" i="2"/>
  <c r="V225" i="2"/>
  <c r="W225" i="2"/>
  <c r="AC225" i="2" s="1"/>
  <c r="X225" i="2"/>
  <c r="AA225" i="2" s="1"/>
  <c r="Y225" i="2"/>
  <c r="Z225" i="2"/>
  <c r="AB225" i="2"/>
  <c r="U226" i="2"/>
  <c r="V226" i="2"/>
  <c r="W226" i="2"/>
  <c r="AC226" i="2" s="1"/>
  <c r="X226" i="2"/>
  <c r="Y226" i="2"/>
  <c r="AB226" i="2" s="1"/>
  <c r="Z226" i="2"/>
  <c r="AA226" i="2"/>
  <c r="U227" i="2"/>
  <c r="V227" i="2"/>
  <c r="AB227" i="2" s="1"/>
  <c r="W227" i="2"/>
  <c r="X227" i="2"/>
  <c r="AA227" i="2" s="1"/>
  <c r="Y227" i="2"/>
  <c r="Z227" i="2"/>
  <c r="AC227" i="2" s="1"/>
  <c r="U228" i="2"/>
  <c r="AA228" i="2" s="1"/>
  <c r="V228" i="2"/>
  <c r="W228" i="2"/>
  <c r="X228" i="2"/>
  <c r="Y228" i="2"/>
  <c r="AB228" i="2" s="1"/>
  <c r="Z228" i="2"/>
  <c r="AC228" i="2"/>
  <c r="U229" i="2"/>
  <c r="V229" i="2"/>
  <c r="W229" i="2"/>
  <c r="X229" i="2"/>
  <c r="AA229" i="2" s="1"/>
  <c r="Y229" i="2"/>
  <c r="Z229" i="2"/>
  <c r="AC229" i="2" s="1"/>
  <c r="AB229" i="2"/>
  <c r="U230" i="2"/>
  <c r="V230" i="2"/>
  <c r="W230" i="2"/>
  <c r="AC230" i="2" s="1"/>
  <c r="X230" i="2"/>
  <c r="Y230" i="2"/>
  <c r="AB230" i="2" s="1"/>
  <c r="Z230" i="2"/>
  <c r="AA230" i="2"/>
  <c r="U231" i="2"/>
  <c r="V231" i="2"/>
  <c r="AB231" i="2" s="1"/>
  <c r="W231" i="2"/>
  <c r="X231" i="2"/>
  <c r="AA231" i="2" s="1"/>
  <c r="Y231" i="2"/>
  <c r="Z231" i="2"/>
  <c r="AC231" i="2" s="1"/>
  <c r="U232" i="2"/>
  <c r="AA232" i="2" s="1"/>
  <c r="V232" i="2"/>
  <c r="W232" i="2"/>
  <c r="X232" i="2"/>
  <c r="Y232" i="2"/>
  <c r="AB232" i="2" s="1"/>
  <c r="Z232" i="2"/>
  <c r="AC232" i="2"/>
  <c r="U233" i="2"/>
  <c r="V233" i="2"/>
  <c r="W233" i="2"/>
  <c r="X233" i="2"/>
  <c r="AA233" i="2" s="1"/>
  <c r="Y233" i="2"/>
  <c r="Z233" i="2"/>
  <c r="AC233" i="2" s="1"/>
  <c r="AB233" i="2"/>
  <c r="U234" i="2"/>
  <c r="V234" i="2"/>
  <c r="W234" i="2"/>
  <c r="AC234" i="2" s="1"/>
  <c r="X234" i="2"/>
  <c r="Y234" i="2"/>
  <c r="AB234" i="2" s="1"/>
  <c r="Z234" i="2"/>
  <c r="AA234" i="2"/>
  <c r="U235" i="2"/>
  <c r="AA235" i="2" s="1"/>
  <c r="V235" i="2"/>
  <c r="AB235" i="2" s="1"/>
  <c r="W235" i="2"/>
  <c r="X235" i="2"/>
  <c r="Y235" i="2"/>
  <c r="Z235" i="2"/>
  <c r="AC235" i="2" s="1"/>
  <c r="U236" i="2"/>
  <c r="AA236" i="2" s="1"/>
  <c r="V236" i="2"/>
  <c r="W236" i="2"/>
  <c r="X236" i="2"/>
  <c r="Y236" i="2"/>
  <c r="AB236" i="2" s="1"/>
  <c r="Z236" i="2"/>
  <c r="AC236" i="2"/>
  <c r="U237" i="2"/>
  <c r="V237" i="2"/>
  <c r="W237" i="2"/>
  <c r="X237" i="2"/>
  <c r="AA237" i="2" s="1"/>
  <c r="Y237" i="2"/>
  <c r="Z237" i="2"/>
  <c r="AC237" i="2" s="1"/>
  <c r="AB237" i="2"/>
  <c r="U238" i="2"/>
  <c r="V238" i="2"/>
  <c r="AB238" i="2" s="1"/>
  <c r="W238" i="2"/>
  <c r="AC238" i="2" s="1"/>
  <c r="X238" i="2"/>
  <c r="Y238" i="2"/>
  <c r="Z238" i="2"/>
  <c r="AA238" i="2"/>
  <c r="U239" i="2"/>
  <c r="AA239" i="2" s="1"/>
  <c r="V239" i="2"/>
  <c r="AB239" i="2" s="1"/>
  <c r="W239" i="2"/>
  <c r="X239" i="2"/>
  <c r="Y239" i="2"/>
  <c r="Z239" i="2"/>
  <c r="AC239" i="2" s="1"/>
  <c r="U240" i="2"/>
  <c r="AA240" i="2" s="1"/>
  <c r="V240" i="2"/>
  <c r="W240" i="2"/>
  <c r="X240" i="2"/>
  <c r="Y240" i="2"/>
  <c r="AB240" i="2" s="1"/>
  <c r="Z240" i="2"/>
  <c r="AC240" i="2"/>
  <c r="U241" i="2"/>
  <c r="V241" i="2"/>
  <c r="W241" i="2"/>
  <c r="X241" i="2"/>
  <c r="AA241" i="2" s="1"/>
  <c r="Y241" i="2"/>
  <c r="Z241" i="2"/>
  <c r="AC241" i="2" s="1"/>
  <c r="AB241" i="2"/>
  <c r="U242" i="2"/>
  <c r="V242" i="2"/>
  <c r="W242" i="2"/>
  <c r="AC242" i="2" s="1"/>
  <c r="X242" i="2"/>
  <c r="Y242" i="2"/>
  <c r="AB242" i="2" s="1"/>
  <c r="Z242" i="2"/>
  <c r="AA242" i="2"/>
  <c r="U243" i="2"/>
  <c r="V243" i="2"/>
  <c r="AB243" i="2" s="1"/>
  <c r="W243" i="2"/>
  <c r="X243" i="2"/>
  <c r="AA243" i="2" s="1"/>
  <c r="Y243" i="2"/>
  <c r="Z243" i="2"/>
  <c r="AC243" i="2" s="1"/>
  <c r="U244" i="2"/>
  <c r="AA244" i="2" s="1"/>
  <c r="V244" i="2"/>
  <c r="W244" i="2"/>
  <c r="X244" i="2"/>
  <c r="Y244" i="2"/>
  <c r="AB244" i="2" s="1"/>
  <c r="Z244" i="2"/>
  <c r="AC244" i="2"/>
  <c r="U245" i="2"/>
  <c r="V245" i="2"/>
  <c r="W245" i="2"/>
  <c r="X245" i="2"/>
  <c r="AA245" i="2" s="1"/>
  <c r="Y245" i="2"/>
  <c r="Z245" i="2"/>
  <c r="AC245" i="2" s="1"/>
  <c r="AB245" i="2"/>
  <c r="U246" i="2"/>
  <c r="V246" i="2"/>
  <c r="W246" i="2"/>
  <c r="AC246" i="2" s="1"/>
  <c r="X246" i="2"/>
  <c r="Y246" i="2"/>
  <c r="AB246" i="2" s="1"/>
  <c r="Z246" i="2"/>
  <c r="AA246" i="2"/>
  <c r="U247" i="2"/>
  <c r="V247" i="2"/>
  <c r="AB247" i="2" s="1"/>
  <c r="W247" i="2"/>
  <c r="X247" i="2"/>
  <c r="AA247" i="2" s="1"/>
  <c r="Y247" i="2"/>
  <c r="Z247" i="2"/>
  <c r="AC247" i="2" s="1"/>
  <c r="U248" i="2"/>
  <c r="AA248" i="2" s="1"/>
  <c r="V248" i="2"/>
  <c r="W248" i="2"/>
  <c r="X248" i="2"/>
  <c r="Y248" i="2"/>
  <c r="AB248" i="2" s="1"/>
  <c r="Z248" i="2"/>
  <c r="AC248" i="2"/>
  <c r="U249" i="2"/>
  <c r="V249" i="2"/>
  <c r="W249" i="2"/>
  <c r="X249" i="2"/>
  <c r="AA249" i="2" s="1"/>
  <c r="Y249" i="2"/>
  <c r="Z249" i="2"/>
  <c r="AC249" i="2" s="1"/>
  <c r="AB249" i="2"/>
  <c r="U250" i="2"/>
  <c r="V250" i="2"/>
  <c r="W250" i="2"/>
  <c r="AC250" i="2" s="1"/>
  <c r="X250" i="2"/>
  <c r="Y250" i="2"/>
  <c r="AB250" i="2" s="1"/>
  <c r="Z250" i="2"/>
  <c r="AA250" i="2"/>
  <c r="U251" i="2"/>
  <c r="V251" i="2"/>
  <c r="AB251" i="2" s="1"/>
  <c r="W251" i="2"/>
  <c r="X251" i="2"/>
  <c r="AA251" i="2" s="1"/>
  <c r="Y251" i="2"/>
  <c r="Z251" i="2"/>
  <c r="AC251" i="2" s="1"/>
  <c r="U252" i="2"/>
  <c r="AA252" i="2" s="1"/>
  <c r="V252" i="2"/>
  <c r="W252" i="2"/>
  <c r="X252" i="2"/>
  <c r="Y252" i="2"/>
  <c r="AB252" i="2" s="1"/>
  <c r="Z252" i="2"/>
  <c r="AC252" i="2"/>
  <c r="U253" i="2"/>
  <c r="V253" i="2"/>
  <c r="W253" i="2"/>
  <c r="X253" i="2"/>
  <c r="AA253" i="2" s="1"/>
  <c r="Y253" i="2"/>
  <c r="Z253" i="2"/>
  <c r="AC253" i="2" s="1"/>
  <c r="AB253" i="2"/>
  <c r="U254" i="2"/>
  <c r="V254" i="2"/>
  <c r="W254" i="2"/>
  <c r="AC254" i="2" s="1"/>
  <c r="X254" i="2"/>
  <c r="Y254" i="2"/>
  <c r="AB254" i="2" s="1"/>
  <c r="Z254" i="2"/>
  <c r="AA254" i="2"/>
  <c r="U255" i="2"/>
  <c r="V255" i="2"/>
  <c r="AB255" i="2" s="1"/>
  <c r="W255" i="2"/>
  <c r="X255" i="2"/>
  <c r="AA255" i="2" s="1"/>
  <c r="Y255" i="2"/>
  <c r="Z255" i="2"/>
  <c r="AC255" i="2" s="1"/>
  <c r="U256" i="2"/>
  <c r="AA256" i="2" s="1"/>
  <c r="V256" i="2"/>
  <c r="W256" i="2"/>
  <c r="X256" i="2"/>
  <c r="Y256" i="2"/>
  <c r="AB256" i="2" s="1"/>
  <c r="Z256" i="2"/>
  <c r="AC256" i="2"/>
  <c r="U257" i="2"/>
  <c r="V257" i="2"/>
  <c r="W257" i="2"/>
  <c r="X257" i="2"/>
  <c r="AA257" i="2" s="1"/>
  <c r="Y257" i="2"/>
  <c r="Z257" i="2"/>
  <c r="AC257" i="2" s="1"/>
  <c r="AB257" i="2"/>
  <c r="U258" i="2"/>
  <c r="V258" i="2"/>
  <c r="W258" i="2"/>
  <c r="AC258" i="2" s="1"/>
  <c r="X258" i="2"/>
  <c r="Y258" i="2"/>
  <c r="AB258" i="2" s="1"/>
  <c r="Z258" i="2"/>
  <c r="AA258" i="2"/>
  <c r="U259" i="2"/>
  <c r="V259" i="2"/>
  <c r="AB259" i="2" s="1"/>
  <c r="W259" i="2"/>
  <c r="X259" i="2"/>
  <c r="AA259" i="2" s="1"/>
  <c r="Y259" i="2"/>
  <c r="Z259" i="2"/>
  <c r="AC259" i="2" s="1"/>
  <c r="U260" i="2"/>
  <c r="AA260" i="2" s="1"/>
  <c r="V260" i="2"/>
  <c r="W260" i="2"/>
  <c r="X260" i="2"/>
  <c r="Y260" i="2"/>
  <c r="AB260" i="2" s="1"/>
  <c r="Z260" i="2"/>
  <c r="AC260" i="2"/>
  <c r="U261" i="2"/>
  <c r="V261" i="2"/>
  <c r="W261" i="2"/>
  <c r="X261" i="2"/>
  <c r="AA261" i="2" s="1"/>
  <c r="Y261" i="2"/>
  <c r="Z261" i="2"/>
  <c r="AC261" i="2" s="1"/>
  <c r="AB261" i="2"/>
  <c r="U262" i="2"/>
  <c r="V262" i="2"/>
  <c r="W262" i="2"/>
  <c r="AC262" i="2" s="1"/>
  <c r="X262" i="2"/>
  <c r="Y262" i="2"/>
  <c r="AB262" i="2" s="1"/>
  <c r="Z262" i="2"/>
  <c r="AA262" i="2"/>
  <c r="U263" i="2"/>
  <c r="AA263" i="2" s="1"/>
  <c r="V263" i="2"/>
  <c r="AB263" i="2" s="1"/>
  <c r="W263" i="2"/>
  <c r="X263" i="2"/>
  <c r="Y263" i="2"/>
  <c r="Z263" i="2"/>
  <c r="AC263" i="2" s="1"/>
  <c r="U264" i="2"/>
  <c r="AA264" i="2" s="1"/>
  <c r="V264" i="2"/>
  <c r="W264" i="2"/>
  <c r="X264" i="2"/>
  <c r="Y264" i="2"/>
  <c r="AB264" i="2" s="1"/>
  <c r="Z264" i="2"/>
  <c r="AC264" i="2"/>
  <c r="U265" i="2"/>
  <c r="V265" i="2"/>
  <c r="W265" i="2"/>
  <c r="X265" i="2"/>
  <c r="AA265" i="2" s="1"/>
  <c r="Y265" i="2"/>
  <c r="Z265" i="2"/>
  <c r="AC265" i="2" s="1"/>
  <c r="AB265" i="2"/>
  <c r="U266" i="2"/>
  <c r="V266" i="2"/>
  <c r="W266" i="2"/>
  <c r="AC266" i="2" s="1"/>
  <c r="X266" i="2"/>
  <c r="Y266" i="2"/>
  <c r="AB266" i="2" s="1"/>
  <c r="Z266" i="2"/>
  <c r="AA266" i="2"/>
  <c r="U267" i="2"/>
  <c r="AA267" i="2" s="1"/>
  <c r="V267" i="2"/>
  <c r="AB267" i="2" s="1"/>
  <c r="W267" i="2"/>
  <c r="X267" i="2"/>
  <c r="Y267" i="2"/>
  <c r="Z267" i="2"/>
  <c r="AC267" i="2" s="1"/>
  <c r="U268" i="2"/>
  <c r="AA268" i="2" s="1"/>
  <c r="V268" i="2"/>
  <c r="W268" i="2"/>
  <c r="X268" i="2"/>
  <c r="Y268" i="2"/>
  <c r="AB268" i="2" s="1"/>
  <c r="Z268" i="2"/>
  <c r="AC268" i="2"/>
  <c r="U269" i="2"/>
  <c r="V269" i="2"/>
  <c r="W269" i="2"/>
  <c r="X269" i="2"/>
  <c r="AA269" i="2" s="1"/>
  <c r="Y269" i="2"/>
  <c r="Z269" i="2"/>
  <c r="AC269" i="2" s="1"/>
  <c r="AB269" i="2"/>
  <c r="U270" i="2"/>
  <c r="V270" i="2"/>
  <c r="W270" i="2"/>
  <c r="AC270" i="2" s="1"/>
  <c r="X270" i="2"/>
  <c r="Y270" i="2"/>
  <c r="AB270" i="2" s="1"/>
  <c r="Z270" i="2"/>
  <c r="AA270" i="2"/>
  <c r="U271" i="2"/>
  <c r="AA271" i="2" s="1"/>
  <c r="V271" i="2"/>
  <c r="AB271" i="2" s="1"/>
  <c r="W271" i="2"/>
  <c r="X271" i="2"/>
  <c r="Y271" i="2"/>
  <c r="Z271" i="2"/>
  <c r="AC271" i="2" s="1"/>
  <c r="U272" i="2"/>
  <c r="AA272" i="2" s="1"/>
  <c r="V272" i="2"/>
  <c r="W272" i="2"/>
  <c r="X272" i="2"/>
  <c r="Y272" i="2"/>
  <c r="AB272" i="2" s="1"/>
  <c r="Z272" i="2"/>
  <c r="AC272" i="2"/>
  <c r="U273" i="2"/>
  <c r="V273" i="2"/>
  <c r="W273" i="2"/>
  <c r="AC273" i="2" s="1"/>
  <c r="X273" i="2"/>
  <c r="AA273" i="2" s="1"/>
  <c r="Y273" i="2"/>
  <c r="Z273" i="2"/>
  <c r="AB273" i="2"/>
  <c r="U274" i="2"/>
  <c r="V274" i="2"/>
  <c r="AB274" i="2" s="1"/>
  <c r="W274" i="2"/>
  <c r="AC274" i="2" s="1"/>
  <c r="X274" i="2"/>
  <c r="Y274" i="2"/>
  <c r="Z274" i="2"/>
  <c r="AA274" i="2"/>
  <c r="U275" i="2"/>
  <c r="AA275" i="2" s="1"/>
  <c r="V275" i="2"/>
  <c r="AB275" i="2" s="1"/>
  <c r="W275" i="2"/>
  <c r="X275" i="2"/>
  <c r="Y275" i="2"/>
  <c r="Z275" i="2"/>
  <c r="AC275" i="2" s="1"/>
  <c r="U276" i="2"/>
  <c r="AA276" i="2" s="1"/>
  <c r="V276" i="2"/>
  <c r="W276" i="2"/>
  <c r="X276" i="2"/>
  <c r="Y276" i="2"/>
  <c r="AB276" i="2" s="1"/>
  <c r="Z276" i="2"/>
  <c r="AC276" i="2"/>
  <c r="U277" i="2"/>
  <c r="V277" i="2"/>
  <c r="W277" i="2"/>
  <c r="AC277" i="2" s="1"/>
  <c r="X277" i="2"/>
  <c r="AA277" i="2" s="1"/>
  <c r="Y277" i="2"/>
  <c r="Z277" i="2"/>
  <c r="AB277" i="2"/>
  <c r="U278" i="2"/>
  <c r="V278" i="2"/>
  <c r="AB278" i="2" s="1"/>
  <c r="W278" i="2"/>
  <c r="AC278" i="2" s="1"/>
  <c r="X278" i="2"/>
  <c r="Y278" i="2"/>
  <c r="Z278" i="2"/>
  <c r="AA278" i="2"/>
  <c r="U279" i="2"/>
  <c r="AA279" i="2" s="1"/>
  <c r="V279" i="2"/>
  <c r="AB279" i="2" s="1"/>
  <c r="W279" i="2"/>
  <c r="X279" i="2"/>
  <c r="Y279" i="2"/>
  <c r="Z279" i="2"/>
  <c r="AC279" i="2" s="1"/>
  <c r="U280" i="2"/>
  <c r="AA280" i="2" s="1"/>
  <c r="V280" i="2"/>
  <c r="W280" i="2"/>
  <c r="X280" i="2"/>
  <c r="Y280" i="2"/>
  <c r="AB280" i="2" s="1"/>
  <c r="Z280" i="2"/>
  <c r="AC280" i="2"/>
  <c r="U281" i="2"/>
  <c r="V281" i="2"/>
  <c r="W281" i="2"/>
  <c r="AC281" i="2" s="1"/>
  <c r="X281" i="2"/>
  <c r="AA281" i="2" s="1"/>
  <c r="Y281" i="2"/>
  <c r="Z281" i="2"/>
  <c r="AB281" i="2"/>
  <c r="U282" i="2"/>
  <c r="V282" i="2"/>
  <c r="AB282" i="2" s="1"/>
  <c r="W282" i="2"/>
  <c r="AC282" i="2" s="1"/>
  <c r="X282" i="2"/>
  <c r="Y282" i="2"/>
  <c r="Z282" i="2"/>
  <c r="AA282" i="2"/>
  <c r="U283" i="2"/>
  <c r="AA283" i="2" s="1"/>
  <c r="V283" i="2"/>
  <c r="AB283" i="2" s="1"/>
  <c r="W283" i="2"/>
  <c r="X283" i="2"/>
  <c r="Y283" i="2"/>
  <c r="Z283" i="2"/>
  <c r="AC283" i="2" s="1"/>
  <c r="U284" i="2"/>
  <c r="AA284" i="2" s="1"/>
  <c r="V284" i="2"/>
  <c r="W284" i="2"/>
  <c r="X284" i="2"/>
  <c r="Y284" i="2"/>
  <c r="AB284" i="2" s="1"/>
  <c r="Z284" i="2"/>
  <c r="AC284" i="2"/>
  <c r="U285" i="2"/>
  <c r="V285" i="2"/>
  <c r="W285" i="2"/>
  <c r="AC285" i="2" s="1"/>
  <c r="X285" i="2"/>
  <c r="AA285" i="2" s="1"/>
  <c r="Y285" i="2"/>
  <c r="Z285" i="2"/>
  <c r="AB285" i="2"/>
  <c r="U286" i="2"/>
  <c r="V286" i="2"/>
  <c r="AB286" i="2" s="1"/>
  <c r="W286" i="2"/>
  <c r="AC286" i="2" s="1"/>
  <c r="X286" i="2"/>
  <c r="Y286" i="2"/>
  <c r="Z286" i="2"/>
  <c r="AA286" i="2"/>
  <c r="U287" i="2"/>
  <c r="AA287" i="2" s="1"/>
  <c r="V287" i="2"/>
  <c r="AB287" i="2" s="1"/>
  <c r="W287" i="2"/>
  <c r="X287" i="2"/>
  <c r="Y287" i="2"/>
  <c r="Z287" i="2"/>
  <c r="AC287" i="2" s="1"/>
  <c r="U288" i="2"/>
  <c r="AA288" i="2" s="1"/>
  <c r="V288" i="2"/>
  <c r="W288" i="2"/>
  <c r="X288" i="2"/>
  <c r="Y288" i="2"/>
  <c r="AB288" i="2" s="1"/>
  <c r="Z288" i="2"/>
  <c r="AC288" i="2"/>
  <c r="U289" i="2"/>
  <c r="V289" i="2"/>
  <c r="W289" i="2"/>
  <c r="AC289" i="2" s="1"/>
  <c r="X289" i="2"/>
  <c r="AA289" i="2" s="1"/>
  <c r="Y289" i="2"/>
  <c r="Z289" i="2"/>
  <c r="AB289" i="2"/>
  <c r="U290" i="2"/>
  <c r="V290" i="2"/>
  <c r="AB290" i="2" s="1"/>
  <c r="W290" i="2"/>
  <c r="AC290" i="2" s="1"/>
  <c r="X290" i="2"/>
  <c r="Y290" i="2"/>
  <c r="Z290" i="2"/>
  <c r="AA290" i="2"/>
  <c r="U291" i="2"/>
  <c r="AA291" i="2" s="1"/>
  <c r="V291" i="2"/>
  <c r="AB291" i="2" s="1"/>
  <c r="W291" i="2"/>
  <c r="X291" i="2"/>
  <c r="Y291" i="2"/>
  <c r="Z291" i="2"/>
  <c r="AC291" i="2" s="1"/>
  <c r="U292" i="2"/>
  <c r="AA292" i="2" s="1"/>
  <c r="V292" i="2"/>
  <c r="W292" i="2"/>
  <c r="X292" i="2"/>
  <c r="Y292" i="2"/>
  <c r="AB292" i="2" s="1"/>
  <c r="Z292" i="2"/>
  <c r="AC292" i="2"/>
  <c r="U293" i="2"/>
  <c r="V293" i="2"/>
  <c r="W293" i="2"/>
  <c r="AC293" i="2" s="1"/>
  <c r="X293" i="2"/>
  <c r="AA293" i="2" s="1"/>
  <c r="Y293" i="2"/>
  <c r="Z293" i="2"/>
  <c r="AB293" i="2"/>
  <c r="U294" i="2"/>
  <c r="V294" i="2"/>
  <c r="AB294" i="2" s="1"/>
  <c r="W294" i="2"/>
  <c r="AC294" i="2" s="1"/>
  <c r="X294" i="2"/>
  <c r="Y294" i="2"/>
  <c r="Z294" i="2"/>
  <c r="AA294" i="2"/>
  <c r="U295" i="2"/>
  <c r="AA295" i="2" s="1"/>
  <c r="V295" i="2"/>
  <c r="AB295" i="2" s="1"/>
  <c r="W295" i="2"/>
  <c r="X295" i="2"/>
  <c r="Y295" i="2"/>
  <c r="Z295" i="2"/>
  <c r="AC295" i="2" s="1"/>
  <c r="U296" i="2"/>
  <c r="AA296" i="2" s="1"/>
  <c r="V296" i="2"/>
  <c r="W296" i="2"/>
  <c r="X296" i="2"/>
  <c r="Y296" i="2"/>
  <c r="AB296" i="2" s="1"/>
  <c r="Z296" i="2"/>
  <c r="AC296" i="2"/>
  <c r="U297" i="2"/>
  <c r="V297" i="2"/>
  <c r="W297" i="2"/>
  <c r="AC297" i="2" s="1"/>
  <c r="X297" i="2"/>
  <c r="AA297" i="2" s="1"/>
  <c r="Y297" i="2"/>
  <c r="Z297" i="2"/>
  <c r="AB297" i="2"/>
  <c r="U298" i="2"/>
  <c r="V298" i="2"/>
  <c r="AB298" i="2" s="1"/>
  <c r="W298" i="2"/>
  <c r="AC298" i="2" s="1"/>
  <c r="X298" i="2"/>
  <c r="Y298" i="2"/>
  <c r="Z298" i="2"/>
  <c r="AA298" i="2"/>
  <c r="U299" i="2"/>
  <c r="AA299" i="2" s="1"/>
  <c r="V299" i="2"/>
  <c r="AB299" i="2" s="1"/>
  <c r="W299" i="2"/>
  <c r="X299" i="2"/>
  <c r="Y299" i="2"/>
  <c r="Z299" i="2"/>
  <c r="AC299" i="2" s="1"/>
  <c r="U300" i="2"/>
  <c r="AA300" i="2" s="1"/>
  <c r="V300" i="2"/>
  <c r="W300" i="2"/>
  <c r="X300" i="2"/>
  <c r="Y300" i="2"/>
  <c r="AB300" i="2" s="1"/>
  <c r="Z300" i="2"/>
  <c r="AC300" i="2"/>
  <c r="U301" i="2"/>
  <c r="V301" i="2"/>
  <c r="W301" i="2"/>
  <c r="AC301" i="2" s="1"/>
  <c r="X301" i="2"/>
  <c r="AA301" i="2" s="1"/>
  <c r="Y301" i="2"/>
  <c r="Z301" i="2"/>
  <c r="AB301" i="2"/>
  <c r="U302" i="2"/>
  <c r="V302" i="2"/>
  <c r="W302" i="2"/>
  <c r="AC302" i="2" s="1"/>
  <c r="X302" i="2"/>
  <c r="Y302" i="2"/>
  <c r="Z302" i="2"/>
  <c r="AA302" i="2"/>
  <c r="U303" i="2"/>
  <c r="AA303" i="2" s="1"/>
  <c r="V303" i="2"/>
  <c r="W303" i="2"/>
  <c r="X303" i="2"/>
  <c r="Y303" i="2"/>
  <c r="Z303" i="2"/>
  <c r="AC303" i="2" s="1"/>
  <c r="AB303" i="2"/>
  <c r="U304" i="2"/>
  <c r="V304" i="2"/>
  <c r="AB304" i="2" s="1"/>
  <c r="W304" i="2"/>
  <c r="AC304" i="2" s="1"/>
  <c r="X304" i="2"/>
  <c r="Y304" i="2"/>
  <c r="Z304" i="2"/>
  <c r="AA304" i="2"/>
  <c r="U305" i="2"/>
  <c r="AA305" i="2" s="1"/>
  <c r="V305" i="2"/>
  <c r="AB305" i="2" s="1"/>
  <c r="W305" i="2"/>
  <c r="X305" i="2"/>
  <c r="Y305" i="2"/>
  <c r="Z305" i="2"/>
  <c r="AC305" i="2" s="1"/>
  <c r="U306" i="2"/>
  <c r="AA306" i="2" s="1"/>
  <c r="V306" i="2"/>
  <c r="W306" i="2"/>
  <c r="X306" i="2"/>
  <c r="Y306" i="2"/>
  <c r="AB306" i="2" s="1"/>
  <c r="Z306" i="2"/>
  <c r="AC306" i="2"/>
  <c r="U307" i="2"/>
  <c r="V307" i="2"/>
  <c r="W307" i="2"/>
  <c r="AC307" i="2" s="1"/>
  <c r="X307" i="2"/>
  <c r="AA307" i="2" s="1"/>
  <c r="Y307" i="2"/>
  <c r="Z307" i="2"/>
  <c r="AB307" i="2"/>
  <c r="U308" i="2"/>
  <c r="V308" i="2"/>
  <c r="AB308" i="2" s="1"/>
  <c r="W308" i="2"/>
  <c r="AC308" i="2" s="1"/>
  <c r="X308" i="2"/>
  <c r="Y308" i="2"/>
  <c r="Z308" i="2"/>
  <c r="AA308" i="2"/>
  <c r="U309" i="2"/>
  <c r="AA309" i="2" s="1"/>
  <c r="V309" i="2"/>
  <c r="AB309" i="2" s="1"/>
  <c r="W309" i="2"/>
  <c r="X309" i="2"/>
  <c r="Y309" i="2"/>
  <c r="Z309" i="2"/>
  <c r="AC309" i="2" s="1"/>
  <c r="U310" i="2"/>
  <c r="AA310" i="2" s="1"/>
  <c r="V310" i="2"/>
  <c r="W310" i="2"/>
  <c r="X310" i="2"/>
  <c r="Y310" i="2"/>
  <c r="AB310" i="2" s="1"/>
  <c r="Z310" i="2"/>
  <c r="AC310" i="2"/>
  <c r="U311" i="2"/>
  <c r="V311" i="2"/>
  <c r="W311" i="2"/>
  <c r="AC311" i="2" s="1"/>
  <c r="X311" i="2"/>
  <c r="AA311" i="2" s="1"/>
  <c r="Y311" i="2"/>
  <c r="Z311" i="2"/>
  <c r="AB311" i="2"/>
  <c r="U312" i="2"/>
  <c r="V312" i="2"/>
  <c r="AB312" i="2" s="1"/>
  <c r="W312" i="2"/>
  <c r="AC312" i="2" s="1"/>
  <c r="X312" i="2"/>
  <c r="Y312" i="2"/>
  <c r="Z312" i="2"/>
  <c r="AA312" i="2"/>
  <c r="U313" i="2"/>
  <c r="AA313" i="2" s="1"/>
  <c r="V313" i="2"/>
  <c r="AB313" i="2" s="1"/>
  <c r="W313" i="2"/>
  <c r="X313" i="2"/>
  <c r="Y313" i="2"/>
  <c r="Z313" i="2"/>
  <c r="AC313" i="2" s="1"/>
  <c r="U314" i="2"/>
  <c r="AA314" i="2" s="1"/>
  <c r="V314" i="2"/>
  <c r="W314" i="2"/>
  <c r="X314" i="2"/>
  <c r="Y314" i="2"/>
  <c r="AB314" i="2" s="1"/>
  <c r="Z314" i="2"/>
  <c r="AC314" i="2"/>
  <c r="U315" i="2"/>
  <c r="V315" i="2"/>
  <c r="W315" i="2"/>
  <c r="AC315" i="2" s="1"/>
  <c r="X315" i="2"/>
  <c r="AA315" i="2" s="1"/>
  <c r="Y315" i="2"/>
  <c r="Z315" i="2"/>
  <c r="AB315" i="2"/>
  <c r="U316" i="2"/>
  <c r="V316" i="2"/>
  <c r="AB316" i="2" s="1"/>
  <c r="W316" i="2"/>
  <c r="AC316" i="2" s="1"/>
  <c r="X316" i="2"/>
  <c r="Y316" i="2"/>
  <c r="Z316" i="2"/>
  <c r="AA316" i="2"/>
  <c r="U317" i="2"/>
  <c r="AA317" i="2" s="1"/>
  <c r="V317" i="2"/>
  <c r="AB317" i="2" s="1"/>
  <c r="W317" i="2"/>
  <c r="X317" i="2"/>
  <c r="Y317" i="2"/>
  <c r="Z317" i="2"/>
  <c r="AC317" i="2" s="1"/>
  <c r="U318" i="2"/>
  <c r="AA318" i="2" s="1"/>
  <c r="V318" i="2"/>
  <c r="W318" i="2"/>
  <c r="X318" i="2"/>
  <c r="Y318" i="2"/>
  <c r="AB318" i="2" s="1"/>
  <c r="Z318" i="2"/>
  <c r="AC318" i="2"/>
  <c r="U319" i="2"/>
  <c r="V319" i="2"/>
  <c r="W319" i="2"/>
  <c r="AC319" i="2" s="1"/>
  <c r="X319" i="2"/>
  <c r="AA319" i="2" s="1"/>
  <c r="Y319" i="2"/>
  <c r="Z319" i="2"/>
  <c r="AB319" i="2"/>
  <c r="U320" i="2"/>
  <c r="V320" i="2"/>
  <c r="AB320" i="2" s="1"/>
  <c r="W320" i="2"/>
  <c r="AC320" i="2" s="1"/>
  <c r="X320" i="2"/>
  <c r="Y320" i="2"/>
  <c r="Z320" i="2"/>
  <c r="AA320" i="2"/>
  <c r="U321" i="2"/>
  <c r="AA321" i="2" s="1"/>
  <c r="V321" i="2"/>
  <c r="AB321" i="2" s="1"/>
  <c r="W321" i="2"/>
  <c r="X321" i="2"/>
  <c r="Y321" i="2"/>
  <c r="Z321" i="2"/>
  <c r="AC321" i="2" s="1"/>
  <c r="U322" i="2"/>
  <c r="AA322" i="2" s="1"/>
  <c r="V322" i="2"/>
  <c r="W322" i="2"/>
  <c r="X322" i="2"/>
  <c r="Y322" i="2"/>
  <c r="AB322" i="2" s="1"/>
  <c r="Z322" i="2"/>
  <c r="AC322" i="2"/>
  <c r="U323" i="2"/>
  <c r="V323" i="2"/>
  <c r="W323" i="2"/>
  <c r="AC323" i="2" s="1"/>
  <c r="X323" i="2"/>
  <c r="AA323" i="2" s="1"/>
  <c r="Y323" i="2"/>
  <c r="Z323" i="2"/>
  <c r="AB323" i="2"/>
  <c r="U324" i="2"/>
  <c r="V324" i="2"/>
  <c r="AB324" i="2" s="1"/>
  <c r="W324" i="2"/>
  <c r="AC324" i="2" s="1"/>
  <c r="X324" i="2"/>
  <c r="Y324" i="2"/>
  <c r="Z324" i="2"/>
  <c r="AA324" i="2"/>
  <c r="U325" i="2"/>
  <c r="AA325" i="2" s="1"/>
  <c r="V325" i="2"/>
  <c r="AB325" i="2" s="1"/>
  <c r="W325" i="2"/>
  <c r="X325" i="2"/>
  <c r="Y325" i="2"/>
  <c r="Z325" i="2"/>
  <c r="AC325" i="2" s="1"/>
  <c r="U326" i="2"/>
  <c r="AA326" i="2" s="1"/>
  <c r="V326" i="2"/>
  <c r="W326" i="2"/>
  <c r="X326" i="2"/>
  <c r="Y326" i="2"/>
  <c r="AB326" i="2" s="1"/>
  <c r="Z326" i="2"/>
  <c r="AC326" i="2"/>
  <c r="U327" i="2"/>
  <c r="V327" i="2"/>
  <c r="W327" i="2"/>
  <c r="AC327" i="2" s="1"/>
  <c r="X327" i="2"/>
  <c r="AA327" i="2" s="1"/>
  <c r="Y327" i="2"/>
  <c r="Z327" i="2"/>
  <c r="AB327" i="2"/>
  <c r="U328" i="2"/>
  <c r="V328" i="2"/>
  <c r="AB328" i="2" s="1"/>
  <c r="W328" i="2"/>
  <c r="AC328" i="2" s="1"/>
  <c r="X328" i="2"/>
  <c r="Y328" i="2"/>
  <c r="Z328" i="2"/>
  <c r="AA328" i="2"/>
  <c r="U329" i="2"/>
  <c r="AA329" i="2" s="1"/>
  <c r="V329" i="2"/>
  <c r="AB329" i="2" s="1"/>
  <c r="W329" i="2"/>
  <c r="X329" i="2"/>
  <c r="Y329" i="2"/>
  <c r="Z329" i="2"/>
  <c r="AC329" i="2" s="1"/>
  <c r="U330" i="2"/>
  <c r="AA330" i="2" s="1"/>
  <c r="V330" i="2"/>
  <c r="W330" i="2"/>
  <c r="X330" i="2"/>
  <c r="Y330" i="2"/>
  <c r="AB330" i="2" s="1"/>
  <c r="Z330" i="2"/>
  <c r="AC330" i="2"/>
  <c r="U331" i="2"/>
  <c r="V331" i="2"/>
  <c r="W331" i="2"/>
  <c r="AC331" i="2" s="1"/>
  <c r="X331" i="2"/>
  <c r="AA331" i="2" s="1"/>
  <c r="Y331" i="2"/>
  <c r="Z331" i="2"/>
  <c r="AB331" i="2"/>
  <c r="U332" i="2"/>
  <c r="V332" i="2"/>
  <c r="AB332" i="2" s="1"/>
  <c r="W332" i="2"/>
  <c r="AC332" i="2" s="1"/>
  <c r="X332" i="2"/>
  <c r="Y332" i="2"/>
  <c r="Z332" i="2"/>
  <c r="AA332" i="2"/>
  <c r="U333" i="2"/>
  <c r="AA333" i="2" s="1"/>
  <c r="V333" i="2"/>
  <c r="AB333" i="2" s="1"/>
  <c r="W333" i="2"/>
  <c r="X333" i="2"/>
  <c r="Y333" i="2"/>
  <c r="Z333" i="2"/>
  <c r="AC333" i="2" s="1"/>
  <c r="U334" i="2"/>
  <c r="AA334" i="2" s="1"/>
  <c r="V334" i="2"/>
  <c r="W334" i="2"/>
  <c r="X334" i="2"/>
  <c r="Y334" i="2"/>
  <c r="AB334" i="2" s="1"/>
  <c r="Z334" i="2"/>
  <c r="AC334" i="2"/>
  <c r="U335" i="2"/>
  <c r="V335" i="2"/>
  <c r="W335" i="2"/>
  <c r="AC335" i="2" s="1"/>
  <c r="X335" i="2"/>
  <c r="AA335" i="2" s="1"/>
  <c r="Y335" i="2"/>
  <c r="Z335" i="2"/>
  <c r="AB335" i="2"/>
  <c r="U336" i="2"/>
  <c r="V336" i="2"/>
  <c r="AB336" i="2" s="1"/>
  <c r="W336" i="2"/>
  <c r="AC336" i="2" s="1"/>
  <c r="X336" i="2"/>
  <c r="Y336" i="2"/>
  <c r="Z336" i="2"/>
  <c r="AA336" i="2"/>
  <c r="U337" i="2"/>
  <c r="AA337" i="2" s="1"/>
  <c r="V337" i="2"/>
  <c r="AB337" i="2" s="1"/>
  <c r="W337" i="2"/>
  <c r="X337" i="2"/>
  <c r="Y337" i="2"/>
  <c r="Z337" i="2"/>
  <c r="AC337" i="2" s="1"/>
  <c r="U338" i="2"/>
  <c r="AA338" i="2" s="1"/>
  <c r="V338" i="2"/>
  <c r="W338" i="2"/>
  <c r="X338" i="2"/>
  <c r="Y338" i="2"/>
  <c r="AB338" i="2" s="1"/>
  <c r="Z338" i="2"/>
  <c r="AC338" i="2"/>
  <c r="U339" i="2"/>
  <c r="V339" i="2"/>
  <c r="W339" i="2"/>
  <c r="AC339" i="2" s="1"/>
  <c r="X339" i="2"/>
  <c r="AA339" i="2" s="1"/>
  <c r="Y339" i="2"/>
  <c r="Z339" i="2"/>
  <c r="AB339" i="2"/>
  <c r="U340" i="2"/>
  <c r="V340" i="2"/>
  <c r="AB340" i="2" s="1"/>
  <c r="W340" i="2"/>
  <c r="AC340" i="2" s="1"/>
  <c r="X340" i="2"/>
  <c r="Y340" i="2"/>
  <c r="Z340" i="2"/>
  <c r="AA340" i="2"/>
  <c r="U341" i="2"/>
  <c r="AA341" i="2" s="1"/>
  <c r="V341" i="2"/>
  <c r="AB341" i="2" s="1"/>
  <c r="W341" i="2"/>
  <c r="X341" i="2"/>
  <c r="Y341" i="2"/>
  <c r="Z341" i="2"/>
  <c r="AC341" i="2" s="1"/>
  <c r="U342" i="2"/>
  <c r="AA342" i="2" s="1"/>
  <c r="V342" i="2"/>
  <c r="W342" i="2"/>
  <c r="X342" i="2"/>
  <c r="Y342" i="2"/>
  <c r="AB342" i="2" s="1"/>
  <c r="Z342" i="2"/>
  <c r="AC342" i="2"/>
  <c r="U343" i="2"/>
  <c r="V343" i="2"/>
  <c r="W343" i="2"/>
  <c r="AC343" i="2" s="1"/>
  <c r="X343" i="2"/>
  <c r="AA343" i="2" s="1"/>
  <c r="Y343" i="2"/>
  <c r="Z343" i="2"/>
  <c r="AB343" i="2"/>
  <c r="U344" i="2"/>
  <c r="V344" i="2"/>
  <c r="AB344" i="2" s="1"/>
  <c r="W344" i="2"/>
  <c r="AC344" i="2" s="1"/>
  <c r="X344" i="2"/>
  <c r="Y344" i="2"/>
  <c r="Z344" i="2"/>
  <c r="AA344" i="2"/>
  <c r="U345" i="2"/>
  <c r="AA345" i="2" s="1"/>
  <c r="V345" i="2"/>
  <c r="AB345" i="2" s="1"/>
  <c r="W345" i="2"/>
  <c r="X345" i="2"/>
  <c r="Y345" i="2"/>
  <c r="Z345" i="2"/>
  <c r="AC345" i="2" s="1"/>
  <c r="U346" i="2"/>
  <c r="AA346" i="2" s="1"/>
  <c r="V346" i="2"/>
  <c r="W346" i="2"/>
  <c r="X346" i="2"/>
  <c r="Y346" i="2"/>
  <c r="AB346" i="2" s="1"/>
  <c r="Z346" i="2"/>
  <c r="AC346" i="2"/>
  <c r="U347" i="2"/>
  <c r="V347" i="2"/>
  <c r="W347" i="2"/>
  <c r="AC347" i="2" s="1"/>
  <c r="X347" i="2"/>
  <c r="AA347" i="2" s="1"/>
  <c r="Y347" i="2"/>
  <c r="Z347" i="2"/>
  <c r="AB347" i="2"/>
  <c r="U348" i="2"/>
  <c r="V348" i="2"/>
  <c r="AB348" i="2" s="1"/>
  <c r="W348" i="2"/>
  <c r="AC348" i="2" s="1"/>
  <c r="X348" i="2"/>
  <c r="Y348" i="2"/>
  <c r="Z348" i="2"/>
  <c r="AA348" i="2"/>
  <c r="U349" i="2"/>
  <c r="AA349" i="2" s="1"/>
  <c r="V349" i="2"/>
  <c r="AB349" i="2" s="1"/>
  <c r="W349" i="2"/>
  <c r="X349" i="2"/>
  <c r="Y349" i="2"/>
  <c r="Z349" i="2"/>
  <c r="AC349" i="2" s="1"/>
  <c r="U350" i="2"/>
  <c r="AA350" i="2" s="1"/>
  <c r="V350" i="2"/>
  <c r="W350" i="2"/>
  <c r="X350" i="2"/>
  <c r="Y350" i="2"/>
  <c r="AB350" i="2" s="1"/>
  <c r="Z350" i="2"/>
  <c r="AC350" i="2"/>
  <c r="U351" i="2"/>
  <c r="V351" i="2"/>
  <c r="W351" i="2"/>
  <c r="AC351" i="2" s="1"/>
  <c r="X351" i="2"/>
  <c r="AA351" i="2" s="1"/>
  <c r="Y351" i="2"/>
  <c r="Z351" i="2"/>
  <c r="AB351" i="2"/>
  <c r="U352" i="2"/>
  <c r="V352" i="2"/>
  <c r="AB352" i="2" s="1"/>
  <c r="W352" i="2"/>
  <c r="AC352" i="2" s="1"/>
  <c r="X352" i="2"/>
  <c r="Y352" i="2"/>
  <c r="Z352" i="2"/>
  <c r="AA352" i="2"/>
  <c r="U353" i="2"/>
  <c r="AA353" i="2" s="1"/>
  <c r="V353" i="2"/>
  <c r="AB353" i="2" s="1"/>
  <c r="W353" i="2"/>
  <c r="X353" i="2"/>
  <c r="Y353" i="2"/>
  <c r="Z353" i="2"/>
  <c r="AC353" i="2" s="1"/>
  <c r="U354" i="2"/>
  <c r="AA354" i="2" s="1"/>
  <c r="V354" i="2"/>
  <c r="W354" i="2"/>
  <c r="X354" i="2"/>
  <c r="Y354" i="2"/>
  <c r="AB354" i="2" s="1"/>
  <c r="Z354" i="2"/>
  <c r="AC354" i="2"/>
  <c r="U355" i="2"/>
  <c r="V355" i="2"/>
  <c r="W355" i="2"/>
  <c r="AC355" i="2" s="1"/>
  <c r="X355" i="2"/>
  <c r="AA355" i="2" s="1"/>
  <c r="Y355" i="2"/>
  <c r="Z355" i="2"/>
  <c r="AB355" i="2"/>
  <c r="U356" i="2"/>
  <c r="V356" i="2"/>
  <c r="AB356" i="2" s="1"/>
  <c r="W356" i="2"/>
  <c r="AC356" i="2" s="1"/>
  <c r="X356" i="2"/>
  <c r="Y356" i="2"/>
  <c r="Z356" i="2"/>
  <c r="AA356" i="2"/>
  <c r="U357" i="2"/>
  <c r="AA357" i="2" s="1"/>
  <c r="V357" i="2"/>
  <c r="AB357" i="2" s="1"/>
  <c r="W357" i="2"/>
  <c r="X357" i="2"/>
  <c r="Y357" i="2"/>
  <c r="Z357" i="2"/>
  <c r="AC357" i="2" s="1"/>
  <c r="U358" i="2"/>
  <c r="AA358" i="2" s="1"/>
  <c r="V358" i="2"/>
  <c r="W358" i="2"/>
  <c r="X358" i="2"/>
  <c r="Y358" i="2"/>
  <c r="AB358" i="2" s="1"/>
  <c r="Z358" i="2"/>
  <c r="AC358" i="2"/>
  <c r="U359" i="2"/>
  <c r="V359" i="2"/>
  <c r="W359" i="2"/>
  <c r="AC359" i="2" s="1"/>
  <c r="X359" i="2"/>
  <c r="AA359" i="2" s="1"/>
  <c r="Y359" i="2"/>
  <c r="Z359" i="2"/>
  <c r="AB359" i="2"/>
  <c r="U360" i="2"/>
  <c r="V360" i="2"/>
  <c r="AB360" i="2" s="1"/>
  <c r="W360" i="2"/>
  <c r="AC360" i="2" s="1"/>
  <c r="X360" i="2"/>
  <c r="Y360" i="2"/>
  <c r="Z360" i="2"/>
  <c r="AA360" i="2"/>
  <c r="U361" i="2"/>
  <c r="AA361" i="2" s="1"/>
  <c r="V361" i="2"/>
  <c r="AB361" i="2" s="1"/>
  <c r="W361" i="2"/>
  <c r="X361" i="2"/>
  <c r="Y361" i="2"/>
  <c r="Z361" i="2"/>
  <c r="AC361" i="2" s="1"/>
  <c r="U362" i="2"/>
  <c r="AA362" i="2" s="1"/>
  <c r="V362" i="2"/>
  <c r="W362" i="2"/>
  <c r="X362" i="2"/>
  <c r="Y362" i="2"/>
  <c r="AB362" i="2" s="1"/>
  <c r="Z362" i="2"/>
  <c r="AC362" i="2"/>
  <c r="U363" i="2"/>
  <c r="V363" i="2"/>
  <c r="W363" i="2"/>
  <c r="AC363" i="2" s="1"/>
  <c r="X363" i="2"/>
  <c r="AA363" i="2" s="1"/>
  <c r="Y363" i="2"/>
  <c r="Z363" i="2"/>
  <c r="AB363" i="2"/>
  <c r="U364" i="2"/>
  <c r="V364" i="2"/>
  <c r="AB364" i="2" s="1"/>
  <c r="W364" i="2"/>
  <c r="AC364" i="2" s="1"/>
  <c r="X364" i="2"/>
  <c r="Y364" i="2"/>
  <c r="Z364" i="2"/>
  <c r="AA364" i="2"/>
  <c r="U365" i="2"/>
  <c r="AA365" i="2" s="1"/>
  <c r="V365" i="2"/>
  <c r="AB365" i="2" s="1"/>
  <c r="W365" i="2"/>
  <c r="X365" i="2"/>
  <c r="Y365" i="2"/>
  <c r="Z365" i="2"/>
  <c r="AC365" i="2" s="1"/>
  <c r="U366" i="2"/>
  <c r="AA366" i="2" s="1"/>
  <c r="V366" i="2"/>
  <c r="W366" i="2"/>
  <c r="X366" i="2"/>
  <c r="Y366" i="2"/>
  <c r="AB366" i="2" s="1"/>
  <c r="Z366" i="2"/>
  <c r="AC366" i="2"/>
  <c r="U367" i="2"/>
  <c r="V367" i="2"/>
  <c r="W367" i="2"/>
  <c r="AC367" i="2" s="1"/>
  <c r="X367" i="2"/>
  <c r="AA367" i="2" s="1"/>
  <c r="Y367" i="2"/>
  <c r="Z367" i="2"/>
  <c r="AB367" i="2"/>
  <c r="U368" i="2"/>
  <c r="V368" i="2"/>
  <c r="AB368" i="2" s="1"/>
  <c r="W368" i="2"/>
  <c r="AC368" i="2" s="1"/>
  <c r="X368" i="2"/>
  <c r="Y368" i="2"/>
  <c r="Z368" i="2"/>
  <c r="AA368" i="2"/>
  <c r="U369" i="2"/>
  <c r="AA369" i="2" s="1"/>
  <c r="V369" i="2"/>
  <c r="AB369" i="2" s="1"/>
  <c r="W369" i="2"/>
  <c r="X369" i="2"/>
  <c r="Y369" i="2"/>
  <c r="Z369" i="2"/>
  <c r="AC369" i="2" s="1"/>
  <c r="U187" i="2"/>
  <c r="V187" i="2"/>
  <c r="W187" i="2"/>
  <c r="X187" i="2"/>
  <c r="AA187" i="2" s="1"/>
  <c r="Y187" i="2"/>
  <c r="Z187" i="2"/>
  <c r="AC187" i="2" s="1"/>
  <c r="AB187" i="2"/>
  <c r="U188" i="2"/>
  <c r="V188" i="2"/>
  <c r="W188" i="2"/>
  <c r="AC188" i="2" s="1"/>
  <c r="X188" i="2"/>
  <c r="Y188" i="2"/>
  <c r="AB188" i="2" s="1"/>
  <c r="Z188" i="2"/>
  <c r="AA188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E239" i="2"/>
  <c r="F239" i="2"/>
  <c r="O239" i="2" s="1"/>
  <c r="G239" i="2"/>
  <c r="H239" i="2"/>
  <c r="I239" i="2"/>
  <c r="J239" i="2"/>
  <c r="K239" i="2"/>
  <c r="L239" i="2"/>
  <c r="M239" i="2"/>
  <c r="N239" i="2"/>
  <c r="P239" i="2"/>
  <c r="E240" i="2"/>
  <c r="F240" i="2"/>
  <c r="O240" i="2" s="1"/>
  <c r="G240" i="2"/>
  <c r="H240" i="2"/>
  <c r="I240" i="2"/>
  <c r="J240" i="2"/>
  <c r="K240" i="2"/>
  <c r="L240" i="2"/>
  <c r="M240" i="2"/>
  <c r="N240" i="2"/>
  <c r="P240" i="2"/>
  <c r="E241" i="2"/>
  <c r="F241" i="2"/>
  <c r="O241" i="2" s="1"/>
  <c r="G241" i="2"/>
  <c r="H241" i="2"/>
  <c r="I241" i="2"/>
  <c r="J241" i="2"/>
  <c r="K241" i="2"/>
  <c r="L241" i="2"/>
  <c r="M241" i="2"/>
  <c r="N241" i="2"/>
  <c r="P241" i="2"/>
  <c r="E242" i="2"/>
  <c r="F242" i="2"/>
  <c r="O242" i="2" s="1"/>
  <c r="G242" i="2"/>
  <c r="H242" i="2"/>
  <c r="I242" i="2"/>
  <c r="J242" i="2"/>
  <c r="K242" i="2"/>
  <c r="L242" i="2"/>
  <c r="M242" i="2"/>
  <c r="N242" i="2"/>
  <c r="P242" i="2"/>
  <c r="E243" i="2"/>
  <c r="F243" i="2"/>
  <c r="O243" i="2" s="1"/>
  <c r="G243" i="2"/>
  <c r="H243" i="2"/>
  <c r="I243" i="2"/>
  <c r="J243" i="2"/>
  <c r="K243" i="2"/>
  <c r="L243" i="2"/>
  <c r="M243" i="2"/>
  <c r="N243" i="2"/>
  <c r="P243" i="2"/>
  <c r="E244" i="2"/>
  <c r="F244" i="2"/>
  <c r="O244" i="2" s="1"/>
  <c r="G244" i="2"/>
  <c r="H244" i="2"/>
  <c r="I244" i="2"/>
  <c r="J244" i="2"/>
  <c r="K244" i="2"/>
  <c r="L244" i="2"/>
  <c r="M244" i="2"/>
  <c r="N244" i="2"/>
  <c r="P244" i="2"/>
  <c r="E245" i="2"/>
  <c r="F245" i="2"/>
  <c r="O245" i="2" s="1"/>
  <c r="G245" i="2"/>
  <c r="H245" i="2"/>
  <c r="I245" i="2"/>
  <c r="J245" i="2"/>
  <c r="K245" i="2"/>
  <c r="L245" i="2"/>
  <c r="M245" i="2"/>
  <c r="N245" i="2"/>
  <c r="P245" i="2"/>
  <c r="E246" i="2"/>
  <c r="F246" i="2"/>
  <c r="O246" i="2" s="1"/>
  <c r="G246" i="2"/>
  <c r="H246" i="2"/>
  <c r="I246" i="2"/>
  <c r="J246" i="2"/>
  <c r="K246" i="2"/>
  <c r="L246" i="2"/>
  <c r="M246" i="2"/>
  <c r="N246" i="2"/>
  <c r="P246" i="2"/>
  <c r="E247" i="2"/>
  <c r="F247" i="2"/>
  <c r="O247" i="2" s="1"/>
  <c r="G247" i="2"/>
  <c r="H247" i="2"/>
  <c r="I247" i="2"/>
  <c r="J247" i="2"/>
  <c r="K247" i="2"/>
  <c r="L247" i="2"/>
  <c r="M247" i="2"/>
  <c r="N247" i="2"/>
  <c r="P247" i="2"/>
  <c r="E248" i="2"/>
  <c r="F248" i="2"/>
  <c r="O248" i="2" s="1"/>
  <c r="G248" i="2"/>
  <c r="H248" i="2"/>
  <c r="I248" i="2"/>
  <c r="J248" i="2"/>
  <c r="K248" i="2"/>
  <c r="L248" i="2"/>
  <c r="M248" i="2"/>
  <c r="N248" i="2"/>
  <c r="P248" i="2"/>
  <c r="E249" i="2"/>
  <c r="F249" i="2"/>
  <c r="O249" i="2" s="1"/>
  <c r="G249" i="2"/>
  <c r="H249" i="2"/>
  <c r="I249" i="2"/>
  <c r="J249" i="2"/>
  <c r="K249" i="2"/>
  <c r="L249" i="2"/>
  <c r="M249" i="2"/>
  <c r="N249" i="2"/>
  <c r="P249" i="2"/>
  <c r="E250" i="2"/>
  <c r="F250" i="2"/>
  <c r="O250" i="2" s="1"/>
  <c r="G250" i="2"/>
  <c r="H250" i="2"/>
  <c r="I250" i="2"/>
  <c r="J250" i="2"/>
  <c r="K250" i="2"/>
  <c r="L250" i="2"/>
  <c r="M250" i="2"/>
  <c r="N250" i="2"/>
  <c r="P250" i="2"/>
  <c r="E251" i="2"/>
  <c r="F251" i="2"/>
  <c r="O251" i="2" s="1"/>
  <c r="G251" i="2"/>
  <c r="H251" i="2"/>
  <c r="I251" i="2"/>
  <c r="J251" i="2"/>
  <c r="K251" i="2"/>
  <c r="L251" i="2"/>
  <c r="M251" i="2"/>
  <c r="N251" i="2"/>
  <c r="P251" i="2"/>
  <c r="E252" i="2"/>
  <c r="F252" i="2"/>
  <c r="O252" i="2" s="1"/>
  <c r="G252" i="2"/>
  <c r="H252" i="2"/>
  <c r="I252" i="2"/>
  <c r="J252" i="2"/>
  <c r="K252" i="2"/>
  <c r="L252" i="2"/>
  <c r="M252" i="2"/>
  <c r="N252" i="2"/>
  <c r="P252" i="2"/>
  <c r="E253" i="2"/>
  <c r="F253" i="2"/>
  <c r="O253" i="2" s="1"/>
  <c r="G253" i="2"/>
  <c r="H253" i="2"/>
  <c r="I253" i="2"/>
  <c r="J253" i="2"/>
  <c r="K253" i="2"/>
  <c r="L253" i="2"/>
  <c r="M253" i="2"/>
  <c r="N253" i="2"/>
  <c r="P253" i="2"/>
  <c r="E254" i="2"/>
  <c r="F254" i="2"/>
  <c r="O254" i="2" s="1"/>
  <c r="G254" i="2"/>
  <c r="H254" i="2"/>
  <c r="I254" i="2"/>
  <c r="J254" i="2"/>
  <c r="K254" i="2"/>
  <c r="L254" i="2"/>
  <c r="M254" i="2"/>
  <c r="N254" i="2"/>
  <c r="P254" i="2"/>
  <c r="E255" i="2"/>
  <c r="F255" i="2"/>
  <c r="O255" i="2" s="1"/>
  <c r="G255" i="2"/>
  <c r="H255" i="2"/>
  <c r="I255" i="2"/>
  <c r="J255" i="2"/>
  <c r="K255" i="2"/>
  <c r="L255" i="2"/>
  <c r="M255" i="2"/>
  <c r="N255" i="2"/>
  <c r="P255" i="2"/>
  <c r="E256" i="2"/>
  <c r="F256" i="2"/>
  <c r="O256" i="2" s="1"/>
  <c r="G256" i="2"/>
  <c r="H256" i="2"/>
  <c r="I256" i="2"/>
  <c r="J256" i="2"/>
  <c r="K256" i="2"/>
  <c r="L256" i="2"/>
  <c r="M256" i="2"/>
  <c r="N256" i="2"/>
  <c r="P256" i="2"/>
  <c r="E257" i="2"/>
  <c r="F257" i="2"/>
  <c r="O257" i="2" s="1"/>
  <c r="G257" i="2"/>
  <c r="H257" i="2"/>
  <c r="I257" i="2"/>
  <c r="J257" i="2"/>
  <c r="K257" i="2"/>
  <c r="L257" i="2"/>
  <c r="M257" i="2"/>
  <c r="N257" i="2"/>
  <c r="P257" i="2"/>
  <c r="E258" i="2"/>
  <c r="F258" i="2"/>
  <c r="O258" i="2" s="1"/>
  <c r="G258" i="2"/>
  <c r="H258" i="2"/>
  <c r="I258" i="2"/>
  <c r="J258" i="2"/>
  <c r="K258" i="2"/>
  <c r="L258" i="2"/>
  <c r="M258" i="2"/>
  <c r="N258" i="2"/>
  <c r="P258" i="2"/>
  <c r="E259" i="2"/>
  <c r="F259" i="2"/>
  <c r="O259" i="2" s="1"/>
  <c r="G259" i="2"/>
  <c r="H259" i="2"/>
  <c r="I259" i="2"/>
  <c r="J259" i="2"/>
  <c r="K259" i="2"/>
  <c r="L259" i="2"/>
  <c r="M259" i="2"/>
  <c r="N259" i="2"/>
  <c r="P259" i="2"/>
  <c r="E260" i="2"/>
  <c r="F260" i="2"/>
  <c r="O260" i="2" s="1"/>
  <c r="G260" i="2"/>
  <c r="H260" i="2"/>
  <c r="I260" i="2"/>
  <c r="J260" i="2"/>
  <c r="K260" i="2"/>
  <c r="L260" i="2"/>
  <c r="M260" i="2"/>
  <c r="N260" i="2"/>
  <c r="P260" i="2"/>
  <c r="E261" i="2"/>
  <c r="F261" i="2"/>
  <c r="O261" i="2" s="1"/>
  <c r="G261" i="2"/>
  <c r="H261" i="2"/>
  <c r="I261" i="2"/>
  <c r="J261" i="2"/>
  <c r="K261" i="2"/>
  <c r="L261" i="2"/>
  <c r="M261" i="2"/>
  <c r="N261" i="2"/>
  <c r="P261" i="2"/>
  <c r="E262" i="2"/>
  <c r="F262" i="2"/>
  <c r="O262" i="2" s="1"/>
  <c r="G262" i="2"/>
  <c r="H262" i="2"/>
  <c r="I262" i="2"/>
  <c r="J262" i="2"/>
  <c r="K262" i="2"/>
  <c r="L262" i="2"/>
  <c r="M262" i="2"/>
  <c r="N262" i="2"/>
  <c r="P262" i="2"/>
  <c r="E263" i="2"/>
  <c r="F263" i="2"/>
  <c r="O263" i="2" s="1"/>
  <c r="G263" i="2"/>
  <c r="H263" i="2"/>
  <c r="I263" i="2"/>
  <c r="J263" i="2"/>
  <c r="K263" i="2"/>
  <c r="L263" i="2"/>
  <c r="M263" i="2"/>
  <c r="N263" i="2"/>
  <c r="P263" i="2"/>
  <c r="E264" i="2"/>
  <c r="F264" i="2"/>
  <c r="O264" i="2" s="1"/>
  <c r="G264" i="2"/>
  <c r="H264" i="2"/>
  <c r="I264" i="2"/>
  <c r="J264" i="2"/>
  <c r="K264" i="2"/>
  <c r="L264" i="2"/>
  <c r="M264" i="2"/>
  <c r="N264" i="2"/>
  <c r="P264" i="2"/>
  <c r="E265" i="2"/>
  <c r="F265" i="2"/>
  <c r="O265" i="2" s="1"/>
  <c r="G265" i="2"/>
  <c r="H265" i="2"/>
  <c r="I265" i="2"/>
  <c r="J265" i="2"/>
  <c r="K265" i="2"/>
  <c r="L265" i="2"/>
  <c r="M265" i="2"/>
  <c r="N265" i="2"/>
  <c r="P265" i="2"/>
  <c r="E266" i="2"/>
  <c r="F266" i="2"/>
  <c r="O266" i="2" s="1"/>
  <c r="G266" i="2"/>
  <c r="H266" i="2"/>
  <c r="I266" i="2"/>
  <c r="J266" i="2"/>
  <c r="K266" i="2"/>
  <c r="L266" i="2"/>
  <c r="M266" i="2"/>
  <c r="N266" i="2"/>
  <c r="P266" i="2"/>
  <c r="E267" i="2"/>
  <c r="F267" i="2"/>
  <c r="O267" i="2" s="1"/>
  <c r="G267" i="2"/>
  <c r="H267" i="2"/>
  <c r="I267" i="2"/>
  <c r="J267" i="2"/>
  <c r="K267" i="2"/>
  <c r="L267" i="2"/>
  <c r="M267" i="2"/>
  <c r="N267" i="2"/>
  <c r="P267" i="2"/>
  <c r="E268" i="2"/>
  <c r="F268" i="2"/>
  <c r="O268" i="2" s="1"/>
  <c r="G268" i="2"/>
  <c r="H268" i="2"/>
  <c r="I268" i="2"/>
  <c r="J268" i="2"/>
  <c r="K268" i="2"/>
  <c r="L268" i="2"/>
  <c r="M268" i="2"/>
  <c r="N268" i="2"/>
  <c r="P268" i="2"/>
  <c r="E269" i="2"/>
  <c r="F269" i="2"/>
  <c r="O269" i="2" s="1"/>
  <c r="G269" i="2"/>
  <c r="H269" i="2"/>
  <c r="I269" i="2"/>
  <c r="J269" i="2"/>
  <c r="K269" i="2"/>
  <c r="L269" i="2"/>
  <c r="M269" i="2"/>
  <c r="N269" i="2"/>
  <c r="P269" i="2"/>
  <c r="E270" i="2"/>
  <c r="F270" i="2"/>
  <c r="O270" i="2" s="1"/>
  <c r="G270" i="2"/>
  <c r="H270" i="2"/>
  <c r="I270" i="2"/>
  <c r="J270" i="2"/>
  <c r="K270" i="2"/>
  <c r="L270" i="2"/>
  <c r="M270" i="2"/>
  <c r="N270" i="2"/>
  <c r="P270" i="2"/>
  <c r="E271" i="2"/>
  <c r="F271" i="2"/>
  <c r="O271" i="2" s="1"/>
  <c r="G271" i="2"/>
  <c r="H271" i="2"/>
  <c r="I271" i="2"/>
  <c r="J271" i="2"/>
  <c r="K271" i="2"/>
  <c r="L271" i="2"/>
  <c r="M271" i="2"/>
  <c r="N271" i="2"/>
  <c r="P271" i="2"/>
  <c r="E272" i="2"/>
  <c r="F272" i="2"/>
  <c r="O272" i="2" s="1"/>
  <c r="G272" i="2"/>
  <c r="H272" i="2"/>
  <c r="I272" i="2"/>
  <c r="J272" i="2"/>
  <c r="K272" i="2"/>
  <c r="L272" i="2"/>
  <c r="M272" i="2"/>
  <c r="N272" i="2"/>
  <c r="P272" i="2"/>
  <c r="E273" i="2"/>
  <c r="F273" i="2"/>
  <c r="O273" i="2" s="1"/>
  <c r="G273" i="2"/>
  <c r="H273" i="2"/>
  <c r="I273" i="2"/>
  <c r="J273" i="2"/>
  <c r="K273" i="2"/>
  <c r="L273" i="2"/>
  <c r="M273" i="2"/>
  <c r="N273" i="2"/>
  <c r="P273" i="2"/>
  <c r="E274" i="2"/>
  <c r="F274" i="2"/>
  <c r="O274" i="2" s="1"/>
  <c r="G274" i="2"/>
  <c r="H274" i="2"/>
  <c r="I274" i="2"/>
  <c r="J274" i="2"/>
  <c r="K274" i="2"/>
  <c r="L274" i="2"/>
  <c r="M274" i="2"/>
  <c r="N274" i="2"/>
  <c r="P274" i="2"/>
  <c r="E275" i="2"/>
  <c r="F275" i="2"/>
  <c r="O275" i="2" s="1"/>
  <c r="G275" i="2"/>
  <c r="H275" i="2"/>
  <c r="I275" i="2"/>
  <c r="J275" i="2"/>
  <c r="K275" i="2"/>
  <c r="L275" i="2"/>
  <c r="M275" i="2"/>
  <c r="N275" i="2"/>
  <c r="P275" i="2"/>
  <c r="E276" i="2"/>
  <c r="F276" i="2"/>
  <c r="O276" i="2" s="1"/>
  <c r="G276" i="2"/>
  <c r="H276" i="2"/>
  <c r="I276" i="2"/>
  <c r="J276" i="2"/>
  <c r="K276" i="2"/>
  <c r="L276" i="2"/>
  <c r="M276" i="2"/>
  <c r="N276" i="2"/>
  <c r="P276" i="2"/>
  <c r="E277" i="2"/>
  <c r="F277" i="2"/>
  <c r="O277" i="2" s="1"/>
  <c r="G277" i="2"/>
  <c r="H277" i="2"/>
  <c r="I277" i="2"/>
  <c r="J277" i="2"/>
  <c r="K277" i="2"/>
  <c r="L277" i="2"/>
  <c r="M277" i="2"/>
  <c r="N277" i="2"/>
  <c r="P277" i="2"/>
  <c r="E278" i="2"/>
  <c r="F278" i="2"/>
  <c r="O278" i="2" s="1"/>
  <c r="G278" i="2"/>
  <c r="H278" i="2"/>
  <c r="I278" i="2"/>
  <c r="J278" i="2"/>
  <c r="K278" i="2"/>
  <c r="L278" i="2"/>
  <c r="M278" i="2"/>
  <c r="N278" i="2"/>
  <c r="P278" i="2"/>
  <c r="E279" i="2"/>
  <c r="F279" i="2"/>
  <c r="O279" i="2" s="1"/>
  <c r="G279" i="2"/>
  <c r="H279" i="2"/>
  <c r="I279" i="2"/>
  <c r="J279" i="2"/>
  <c r="K279" i="2"/>
  <c r="L279" i="2"/>
  <c r="M279" i="2"/>
  <c r="N279" i="2"/>
  <c r="P279" i="2"/>
  <c r="E280" i="2"/>
  <c r="F280" i="2"/>
  <c r="O280" i="2" s="1"/>
  <c r="G280" i="2"/>
  <c r="H280" i="2"/>
  <c r="I280" i="2"/>
  <c r="J280" i="2"/>
  <c r="K280" i="2"/>
  <c r="L280" i="2"/>
  <c r="M280" i="2"/>
  <c r="N280" i="2"/>
  <c r="P280" i="2"/>
  <c r="E281" i="2"/>
  <c r="F281" i="2"/>
  <c r="O281" i="2" s="1"/>
  <c r="G281" i="2"/>
  <c r="H281" i="2"/>
  <c r="I281" i="2"/>
  <c r="J281" i="2"/>
  <c r="K281" i="2"/>
  <c r="L281" i="2"/>
  <c r="M281" i="2"/>
  <c r="N281" i="2"/>
  <c r="P281" i="2"/>
  <c r="E282" i="2"/>
  <c r="F282" i="2"/>
  <c r="O282" i="2" s="1"/>
  <c r="G282" i="2"/>
  <c r="H282" i="2"/>
  <c r="I282" i="2"/>
  <c r="J282" i="2"/>
  <c r="K282" i="2"/>
  <c r="L282" i="2"/>
  <c r="M282" i="2"/>
  <c r="N282" i="2"/>
  <c r="P282" i="2"/>
  <c r="E283" i="2"/>
  <c r="F283" i="2"/>
  <c r="O283" i="2" s="1"/>
  <c r="G283" i="2"/>
  <c r="H283" i="2"/>
  <c r="I283" i="2"/>
  <c r="J283" i="2"/>
  <c r="K283" i="2"/>
  <c r="L283" i="2"/>
  <c r="M283" i="2"/>
  <c r="N283" i="2"/>
  <c r="P283" i="2"/>
  <c r="E284" i="2"/>
  <c r="F284" i="2"/>
  <c r="O284" i="2" s="1"/>
  <c r="G284" i="2"/>
  <c r="H284" i="2"/>
  <c r="I284" i="2"/>
  <c r="J284" i="2"/>
  <c r="K284" i="2"/>
  <c r="L284" i="2"/>
  <c r="M284" i="2"/>
  <c r="N284" i="2"/>
  <c r="P284" i="2"/>
  <c r="E285" i="2"/>
  <c r="F285" i="2"/>
  <c r="O285" i="2" s="1"/>
  <c r="G285" i="2"/>
  <c r="H285" i="2"/>
  <c r="I285" i="2"/>
  <c r="J285" i="2"/>
  <c r="K285" i="2"/>
  <c r="L285" i="2"/>
  <c r="M285" i="2"/>
  <c r="N285" i="2"/>
  <c r="P285" i="2"/>
  <c r="E286" i="2"/>
  <c r="F286" i="2"/>
  <c r="O286" i="2" s="1"/>
  <c r="G286" i="2"/>
  <c r="H286" i="2"/>
  <c r="I286" i="2"/>
  <c r="J286" i="2"/>
  <c r="K286" i="2"/>
  <c r="L286" i="2"/>
  <c r="M286" i="2"/>
  <c r="N286" i="2"/>
  <c r="P286" i="2"/>
  <c r="E287" i="2"/>
  <c r="F287" i="2"/>
  <c r="O287" i="2" s="1"/>
  <c r="G287" i="2"/>
  <c r="H287" i="2"/>
  <c r="I287" i="2"/>
  <c r="J287" i="2"/>
  <c r="K287" i="2"/>
  <c r="L287" i="2"/>
  <c r="M287" i="2"/>
  <c r="N287" i="2"/>
  <c r="P287" i="2"/>
  <c r="E288" i="2"/>
  <c r="F288" i="2"/>
  <c r="O288" i="2" s="1"/>
  <c r="G288" i="2"/>
  <c r="H288" i="2"/>
  <c r="I288" i="2"/>
  <c r="J288" i="2"/>
  <c r="K288" i="2"/>
  <c r="L288" i="2"/>
  <c r="M288" i="2"/>
  <c r="N288" i="2"/>
  <c r="P288" i="2"/>
  <c r="E289" i="2"/>
  <c r="F289" i="2"/>
  <c r="O289" i="2" s="1"/>
  <c r="G289" i="2"/>
  <c r="H289" i="2"/>
  <c r="I289" i="2"/>
  <c r="J289" i="2"/>
  <c r="K289" i="2"/>
  <c r="L289" i="2"/>
  <c r="M289" i="2"/>
  <c r="N289" i="2"/>
  <c r="P289" i="2"/>
  <c r="E290" i="2"/>
  <c r="F290" i="2"/>
  <c r="O290" i="2" s="1"/>
  <c r="G290" i="2"/>
  <c r="H290" i="2"/>
  <c r="I290" i="2"/>
  <c r="J290" i="2"/>
  <c r="K290" i="2"/>
  <c r="L290" i="2"/>
  <c r="M290" i="2"/>
  <c r="N290" i="2"/>
  <c r="P290" i="2"/>
  <c r="E291" i="2"/>
  <c r="F291" i="2"/>
  <c r="O291" i="2" s="1"/>
  <c r="G291" i="2"/>
  <c r="H291" i="2"/>
  <c r="I291" i="2"/>
  <c r="J291" i="2"/>
  <c r="K291" i="2"/>
  <c r="L291" i="2"/>
  <c r="M291" i="2"/>
  <c r="N291" i="2"/>
  <c r="P291" i="2"/>
  <c r="E292" i="2"/>
  <c r="F292" i="2"/>
  <c r="O292" i="2" s="1"/>
  <c r="G292" i="2"/>
  <c r="H292" i="2"/>
  <c r="I292" i="2"/>
  <c r="J292" i="2"/>
  <c r="K292" i="2"/>
  <c r="L292" i="2"/>
  <c r="M292" i="2"/>
  <c r="N292" i="2"/>
  <c r="P292" i="2"/>
  <c r="E293" i="2"/>
  <c r="F293" i="2"/>
  <c r="O293" i="2" s="1"/>
  <c r="G293" i="2"/>
  <c r="H293" i="2"/>
  <c r="I293" i="2"/>
  <c r="J293" i="2"/>
  <c r="K293" i="2"/>
  <c r="L293" i="2"/>
  <c r="M293" i="2"/>
  <c r="N293" i="2"/>
  <c r="P293" i="2"/>
  <c r="E294" i="2"/>
  <c r="F294" i="2"/>
  <c r="O294" i="2" s="1"/>
  <c r="G294" i="2"/>
  <c r="H294" i="2"/>
  <c r="I294" i="2"/>
  <c r="J294" i="2"/>
  <c r="K294" i="2"/>
  <c r="L294" i="2"/>
  <c r="M294" i="2"/>
  <c r="N294" i="2"/>
  <c r="P294" i="2"/>
  <c r="E295" i="2"/>
  <c r="F295" i="2"/>
  <c r="O295" i="2" s="1"/>
  <c r="G295" i="2"/>
  <c r="H295" i="2"/>
  <c r="I295" i="2"/>
  <c r="J295" i="2"/>
  <c r="K295" i="2"/>
  <c r="L295" i="2"/>
  <c r="M295" i="2"/>
  <c r="N295" i="2"/>
  <c r="P295" i="2"/>
  <c r="E296" i="2"/>
  <c r="F296" i="2"/>
  <c r="O296" i="2" s="1"/>
  <c r="G296" i="2"/>
  <c r="H296" i="2"/>
  <c r="I296" i="2"/>
  <c r="J296" i="2"/>
  <c r="K296" i="2"/>
  <c r="L296" i="2"/>
  <c r="M296" i="2"/>
  <c r="N296" i="2"/>
  <c r="P296" i="2"/>
  <c r="E297" i="2"/>
  <c r="F297" i="2"/>
  <c r="O297" i="2" s="1"/>
  <c r="G297" i="2"/>
  <c r="H297" i="2"/>
  <c r="I297" i="2"/>
  <c r="J297" i="2"/>
  <c r="K297" i="2"/>
  <c r="L297" i="2"/>
  <c r="M297" i="2"/>
  <c r="N297" i="2"/>
  <c r="P297" i="2"/>
  <c r="E298" i="2"/>
  <c r="F298" i="2"/>
  <c r="O298" i="2" s="1"/>
  <c r="G298" i="2"/>
  <c r="H298" i="2"/>
  <c r="I298" i="2"/>
  <c r="J298" i="2"/>
  <c r="K298" i="2"/>
  <c r="L298" i="2"/>
  <c r="M298" i="2"/>
  <c r="N298" i="2"/>
  <c r="P298" i="2"/>
  <c r="E299" i="2"/>
  <c r="F299" i="2"/>
  <c r="O299" i="2" s="1"/>
  <c r="G299" i="2"/>
  <c r="H299" i="2"/>
  <c r="I299" i="2"/>
  <c r="J299" i="2"/>
  <c r="K299" i="2"/>
  <c r="L299" i="2"/>
  <c r="M299" i="2"/>
  <c r="N299" i="2"/>
  <c r="P299" i="2"/>
  <c r="E300" i="2"/>
  <c r="F300" i="2"/>
  <c r="O300" i="2" s="1"/>
  <c r="G300" i="2"/>
  <c r="H300" i="2"/>
  <c r="I300" i="2"/>
  <c r="J300" i="2"/>
  <c r="K300" i="2"/>
  <c r="L300" i="2"/>
  <c r="M300" i="2"/>
  <c r="N300" i="2"/>
  <c r="P300" i="2"/>
  <c r="E301" i="2"/>
  <c r="F301" i="2"/>
  <c r="O301" i="2" s="1"/>
  <c r="G301" i="2"/>
  <c r="H301" i="2"/>
  <c r="I301" i="2"/>
  <c r="J301" i="2"/>
  <c r="K301" i="2"/>
  <c r="L301" i="2"/>
  <c r="M301" i="2"/>
  <c r="N301" i="2"/>
  <c r="P301" i="2"/>
  <c r="E302" i="2"/>
  <c r="F302" i="2"/>
  <c r="O302" i="2" s="1"/>
  <c r="G302" i="2"/>
  <c r="H302" i="2"/>
  <c r="I302" i="2"/>
  <c r="J302" i="2"/>
  <c r="K302" i="2"/>
  <c r="L302" i="2"/>
  <c r="M302" i="2"/>
  <c r="N302" i="2"/>
  <c r="P302" i="2"/>
  <c r="E303" i="2"/>
  <c r="F303" i="2"/>
  <c r="O303" i="2" s="1"/>
  <c r="G303" i="2"/>
  <c r="H303" i="2"/>
  <c r="I303" i="2"/>
  <c r="J303" i="2"/>
  <c r="K303" i="2"/>
  <c r="L303" i="2"/>
  <c r="M303" i="2"/>
  <c r="N303" i="2"/>
  <c r="P303" i="2"/>
  <c r="E304" i="2"/>
  <c r="F304" i="2"/>
  <c r="O304" i="2" s="1"/>
  <c r="G304" i="2"/>
  <c r="H304" i="2"/>
  <c r="I304" i="2"/>
  <c r="J304" i="2"/>
  <c r="K304" i="2"/>
  <c r="L304" i="2"/>
  <c r="M304" i="2"/>
  <c r="N304" i="2"/>
  <c r="P304" i="2"/>
  <c r="E305" i="2"/>
  <c r="F305" i="2"/>
  <c r="O305" i="2" s="1"/>
  <c r="G305" i="2"/>
  <c r="H305" i="2"/>
  <c r="I305" i="2"/>
  <c r="J305" i="2"/>
  <c r="K305" i="2"/>
  <c r="L305" i="2"/>
  <c r="M305" i="2"/>
  <c r="N305" i="2"/>
  <c r="P305" i="2"/>
  <c r="E306" i="2"/>
  <c r="F306" i="2"/>
  <c r="O306" i="2" s="1"/>
  <c r="G306" i="2"/>
  <c r="H306" i="2"/>
  <c r="I306" i="2"/>
  <c r="J306" i="2"/>
  <c r="K306" i="2"/>
  <c r="L306" i="2"/>
  <c r="M306" i="2"/>
  <c r="N306" i="2"/>
  <c r="P306" i="2"/>
  <c r="E307" i="2"/>
  <c r="F307" i="2"/>
  <c r="O307" i="2" s="1"/>
  <c r="G307" i="2"/>
  <c r="H307" i="2"/>
  <c r="I307" i="2"/>
  <c r="J307" i="2"/>
  <c r="K307" i="2"/>
  <c r="L307" i="2"/>
  <c r="M307" i="2"/>
  <c r="N307" i="2"/>
  <c r="P307" i="2"/>
  <c r="E308" i="2"/>
  <c r="F308" i="2"/>
  <c r="O308" i="2" s="1"/>
  <c r="G308" i="2"/>
  <c r="H308" i="2"/>
  <c r="I308" i="2"/>
  <c r="J308" i="2"/>
  <c r="K308" i="2"/>
  <c r="L308" i="2"/>
  <c r="M308" i="2"/>
  <c r="N308" i="2"/>
  <c r="P308" i="2"/>
  <c r="E309" i="2"/>
  <c r="F309" i="2"/>
  <c r="O309" i="2" s="1"/>
  <c r="G309" i="2"/>
  <c r="H309" i="2"/>
  <c r="I309" i="2"/>
  <c r="J309" i="2"/>
  <c r="K309" i="2"/>
  <c r="L309" i="2"/>
  <c r="M309" i="2"/>
  <c r="N309" i="2"/>
  <c r="P309" i="2"/>
  <c r="E310" i="2"/>
  <c r="F310" i="2"/>
  <c r="O310" i="2" s="1"/>
  <c r="G310" i="2"/>
  <c r="H310" i="2"/>
  <c r="I310" i="2"/>
  <c r="J310" i="2"/>
  <c r="K310" i="2"/>
  <c r="L310" i="2"/>
  <c r="M310" i="2"/>
  <c r="N310" i="2"/>
  <c r="P310" i="2"/>
  <c r="E311" i="2"/>
  <c r="F311" i="2"/>
  <c r="O311" i="2" s="1"/>
  <c r="G311" i="2"/>
  <c r="H311" i="2"/>
  <c r="I311" i="2"/>
  <c r="J311" i="2"/>
  <c r="K311" i="2"/>
  <c r="L311" i="2"/>
  <c r="M311" i="2"/>
  <c r="N311" i="2"/>
  <c r="P311" i="2"/>
  <c r="E312" i="2"/>
  <c r="F312" i="2"/>
  <c r="O312" i="2" s="1"/>
  <c r="G312" i="2"/>
  <c r="H312" i="2"/>
  <c r="I312" i="2"/>
  <c r="J312" i="2"/>
  <c r="K312" i="2"/>
  <c r="L312" i="2"/>
  <c r="M312" i="2"/>
  <c r="N312" i="2"/>
  <c r="P312" i="2"/>
  <c r="E313" i="2"/>
  <c r="F313" i="2"/>
  <c r="O313" i="2" s="1"/>
  <c r="G313" i="2"/>
  <c r="H313" i="2"/>
  <c r="I313" i="2"/>
  <c r="J313" i="2"/>
  <c r="K313" i="2"/>
  <c r="L313" i="2"/>
  <c r="M313" i="2"/>
  <c r="N313" i="2"/>
  <c r="P313" i="2"/>
  <c r="E314" i="2"/>
  <c r="F314" i="2"/>
  <c r="O314" i="2" s="1"/>
  <c r="G314" i="2"/>
  <c r="H314" i="2"/>
  <c r="I314" i="2"/>
  <c r="J314" i="2"/>
  <c r="K314" i="2"/>
  <c r="L314" i="2"/>
  <c r="M314" i="2"/>
  <c r="N314" i="2"/>
  <c r="P314" i="2"/>
  <c r="E315" i="2"/>
  <c r="F315" i="2"/>
  <c r="O315" i="2" s="1"/>
  <c r="G315" i="2"/>
  <c r="H315" i="2"/>
  <c r="I315" i="2"/>
  <c r="J315" i="2"/>
  <c r="K315" i="2"/>
  <c r="L315" i="2"/>
  <c r="M315" i="2"/>
  <c r="N315" i="2"/>
  <c r="P315" i="2"/>
  <c r="E316" i="2"/>
  <c r="F316" i="2"/>
  <c r="O316" i="2" s="1"/>
  <c r="G316" i="2"/>
  <c r="H316" i="2"/>
  <c r="I316" i="2"/>
  <c r="J316" i="2"/>
  <c r="K316" i="2"/>
  <c r="L316" i="2"/>
  <c r="M316" i="2"/>
  <c r="N316" i="2"/>
  <c r="P316" i="2"/>
  <c r="E317" i="2"/>
  <c r="F317" i="2"/>
  <c r="O317" i="2" s="1"/>
  <c r="G317" i="2"/>
  <c r="H317" i="2"/>
  <c r="I317" i="2"/>
  <c r="J317" i="2"/>
  <c r="K317" i="2"/>
  <c r="L317" i="2"/>
  <c r="M317" i="2"/>
  <c r="N317" i="2"/>
  <c r="P317" i="2"/>
  <c r="E318" i="2"/>
  <c r="F318" i="2"/>
  <c r="O318" i="2" s="1"/>
  <c r="G318" i="2"/>
  <c r="H318" i="2"/>
  <c r="I318" i="2"/>
  <c r="J318" i="2"/>
  <c r="K318" i="2"/>
  <c r="L318" i="2"/>
  <c r="M318" i="2"/>
  <c r="N318" i="2"/>
  <c r="P318" i="2"/>
  <c r="E319" i="2"/>
  <c r="F319" i="2"/>
  <c r="O319" i="2" s="1"/>
  <c r="G319" i="2"/>
  <c r="H319" i="2"/>
  <c r="I319" i="2"/>
  <c r="J319" i="2"/>
  <c r="K319" i="2"/>
  <c r="L319" i="2"/>
  <c r="M319" i="2"/>
  <c r="N319" i="2"/>
  <c r="P319" i="2"/>
  <c r="E320" i="2"/>
  <c r="F320" i="2"/>
  <c r="O320" i="2" s="1"/>
  <c r="G320" i="2"/>
  <c r="H320" i="2"/>
  <c r="I320" i="2"/>
  <c r="J320" i="2"/>
  <c r="K320" i="2"/>
  <c r="L320" i="2"/>
  <c r="M320" i="2"/>
  <c r="N320" i="2"/>
  <c r="P320" i="2"/>
  <c r="E321" i="2"/>
  <c r="F321" i="2"/>
  <c r="O321" i="2" s="1"/>
  <c r="G321" i="2"/>
  <c r="H321" i="2"/>
  <c r="I321" i="2"/>
  <c r="J321" i="2"/>
  <c r="K321" i="2"/>
  <c r="L321" i="2"/>
  <c r="M321" i="2"/>
  <c r="N321" i="2"/>
  <c r="P321" i="2"/>
  <c r="E322" i="2"/>
  <c r="F322" i="2"/>
  <c r="O322" i="2" s="1"/>
  <c r="G322" i="2"/>
  <c r="H322" i="2"/>
  <c r="I322" i="2"/>
  <c r="J322" i="2"/>
  <c r="K322" i="2"/>
  <c r="L322" i="2"/>
  <c r="M322" i="2"/>
  <c r="N322" i="2"/>
  <c r="P322" i="2"/>
  <c r="E323" i="2"/>
  <c r="F323" i="2"/>
  <c r="O323" i="2" s="1"/>
  <c r="G323" i="2"/>
  <c r="H323" i="2"/>
  <c r="I323" i="2"/>
  <c r="J323" i="2"/>
  <c r="K323" i="2"/>
  <c r="L323" i="2"/>
  <c r="M323" i="2"/>
  <c r="N323" i="2"/>
  <c r="P323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E348" i="2"/>
  <c r="N348" i="2" s="1"/>
  <c r="F348" i="2"/>
  <c r="G348" i="2"/>
  <c r="H348" i="2"/>
  <c r="I348" i="2"/>
  <c r="J348" i="2"/>
  <c r="K348" i="2"/>
  <c r="L348" i="2"/>
  <c r="M348" i="2"/>
  <c r="O348" i="2"/>
  <c r="P348" i="2"/>
  <c r="E349" i="2"/>
  <c r="N349" i="2" s="1"/>
  <c r="F349" i="2"/>
  <c r="G349" i="2"/>
  <c r="H349" i="2"/>
  <c r="I349" i="2"/>
  <c r="J349" i="2"/>
  <c r="K349" i="2"/>
  <c r="L349" i="2"/>
  <c r="M349" i="2"/>
  <c r="O349" i="2"/>
  <c r="P349" i="2"/>
  <c r="E350" i="2"/>
  <c r="N350" i="2" s="1"/>
  <c r="F350" i="2"/>
  <c r="G350" i="2"/>
  <c r="H350" i="2"/>
  <c r="I350" i="2"/>
  <c r="J350" i="2"/>
  <c r="K350" i="2"/>
  <c r="L350" i="2"/>
  <c r="M350" i="2"/>
  <c r="O350" i="2"/>
  <c r="P350" i="2"/>
  <c r="E351" i="2"/>
  <c r="N351" i="2" s="1"/>
  <c r="F351" i="2"/>
  <c r="G351" i="2"/>
  <c r="H351" i="2"/>
  <c r="I351" i="2"/>
  <c r="J351" i="2"/>
  <c r="K351" i="2"/>
  <c r="L351" i="2"/>
  <c r="M351" i="2"/>
  <c r="O351" i="2"/>
  <c r="P351" i="2"/>
  <c r="E352" i="2"/>
  <c r="N352" i="2" s="1"/>
  <c r="F352" i="2"/>
  <c r="G352" i="2"/>
  <c r="H352" i="2"/>
  <c r="I352" i="2"/>
  <c r="J352" i="2"/>
  <c r="K352" i="2"/>
  <c r="L352" i="2"/>
  <c r="M352" i="2"/>
  <c r="O352" i="2"/>
  <c r="P352" i="2"/>
  <c r="E353" i="2"/>
  <c r="N353" i="2" s="1"/>
  <c r="F353" i="2"/>
  <c r="G353" i="2"/>
  <c r="H353" i="2"/>
  <c r="I353" i="2"/>
  <c r="J353" i="2"/>
  <c r="K353" i="2"/>
  <c r="L353" i="2"/>
  <c r="M353" i="2"/>
  <c r="O353" i="2"/>
  <c r="P353" i="2"/>
  <c r="E354" i="2"/>
  <c r="N354" i="2" s="1"/>
  <c r="F354" i="2"/>
  <c r="G354" i="2"/>
  <c r="H354" i="2"/>
  <c r="I354" i="2"/>
  <c r="J354" i="2"/>
  <c r="K354" i="2"/>
  <c r="L354" i="2"/>
  <c r="M354" i="2"/>
  <c r="O354" i="2"/>
  <c r="P354" i="2"/>
  <c r="E355" i="2"/>
  <c r="N355" i="2" s="1"/>
  <c r="F355" i="2"/>
  <c r="G355" i="2"/>
  <c r="H355" i="2"/>
  <c r="I355" i="2"/>
  <c r="J355" i="2"/>
  <c r="K355" i="2"/>
  <c r="L355" i="2"/>
  <c r="M355" i="2"/>
  <c r="O355" i="2"/>
  <c r="P355" i="2"/>
  <c r="E356" i="2"/>
  <c r="N356" i="2" s="1"/>
  <c r="F356" i="2"/>
  <c r="G356" i="2"/>
  <c r="H356" i="2"/>
  <c r="I356" i="2"/>
  <c r="J356" i="2"/>
  <c r="K356" i="2"/>
  <c r="L356" i="2"/>
  <c r="M356" i="2"/>
  <c r="O356" i="2"/>
  <c r="P356" i="2"/>
  <c r="E357" i="2"/>
  <c r="N357" i="2" s="1"/>
  <c r="F357" i="2"/>
  <c r="G357" i="2"/>
  <c r="H357" i="2"/>
  <c r="I357" i="2"/>
  <c r="J357" i="2"/>
  <c r="K357" i="2"/>
  <c r="L357" i="2"/>
  <c r="M357" i="2"/>
  <c r="O357" i="2"/>
  <c r="P357" i="2"/>
  <c r="E358" i="2"/>
  <c r="N358" i="2" s="1"/>
  <c r="F358" i="2"/>
  <c r="G358" i="2"/>
  <c r="H358" i="2"/>
  <c r="I358" i="2"/>
  <c r="J358" i="2"/>
  <c r="K358" i="2"/>
  <c r="L358" i="2"/>
  <c r="M358" i="2"/>
  <c r="O358" i="2"/>
  <c r="P358" i="2"/>
  <c r="E359" i="2"/>
  <c r="N359" i="2" s="1"/>
  <c r="F359" i="2"/>
  <c r="G359" i="2"/>
  <c r="H359" i="2"/>
  <c r="I359" i="2"/>
  <c r="J359" i="2"/>
  <c r="K359" i="2"/>
  <c r="L359" i="2"/>
  <c r="M359" i="2"/>
  <c r="O359" i="2"/>
  <c r="P359" i="2"/>
  <c r="E360" i="2"/>
  <c r="N360" i="2" s="1"/>
  <c r="F360" i="2"/>
  <c r="G360" i="2"/>
  <c r="H360" i="2"/>
  <c r="I360" i="2"/>
  <c r="J360" i="2"/>
  <c r="K360" i="2"/>
  <c r="L360" i="2"/>
  <c r="M360" i="2"/>
  <c r="O360" i="2"/>
  <c r="P360" i="2"/>
  <c r="E361" i="2"/>
  <c r="N361" i="2" s="1"/>
  <c r="F361" i="2"/>
  <c r="G361" i="2"/>
  <c r="H361" i="2"/>
  <c r="I361" i="2"/>
  <c r="J361" i="2"/>
  <c r="K361" i="2"/>
  <c r="L361" i="2"/>
  <c r="M361" i="2"/>
  <c r="O361" i="2"/>
  <c r="P361" i="2"/>
  <c r="E362" i="2"/>
  <c r="N362" i="2" s="1"/>
  <c r="F362" i="2"/>
  <c r="G362" i="2"/>
  <c r="H362" i="2"/>
  <c r="I362" i="2"/>
  <c r="J362" i="2"/>
  <c r="K362" i="2"/>
  <c r="L362" i="2"/>
  <c r="M362" i="2"/>
  <c r="O362" i="2"/>
  <c r="P362" i="2"/>
  <c r="E363" i="2"/>
  <c r="N363" i="2" s="1"/>
  <c r="F363" i="2"/>
  <c r="G363" i="2"/>
  <c r="H363" i="2"/>
  <c r="I363" i="2"/>
  <c r="J363" i="2"/>
  <c r="K363" i="2"/>
  <c r="L363" i="2"/>
  <c r="M363" i="2"/>
  <c r="O363" i="2"/>
  <c r="P363" i="2"/>
  <c r="E364" i="2"/>
  <c r="N364" i="2" s="1"/>
  <c r="F364" i="2"/>
  <c r="G364" i="2"/>
  <c r="H364" i="2"/>
  <c r="I364" i="2"/>
  <c r="J364" i="2"/>
  <c r="K364" i="2"/>
  <c r="L364" i="2"/>
  <c r="M364" i="2"/>
  <c r="O364" i="2"/>
  <c r="P364" i="2"/>
  <c r="E365" i="2"/>
  <c r="N365" i="2" s="1"/>
  <c r="F365" i="2"/>
  <c r="G365" i="2"/>
  <c r="H365" i="2"/>
  <c r="I365" i="2"/>
  <c r="J365" i="2"/>
  <c r="K365" i="2"/>
  <c r="L365" i="2"/>
  <c r="M365" i="2"/>
  <c r="O365" i="2"/>
  <c r="P365" i="2"/>
  <c r="E366" i="2"/>
  <c r="N366" i="2" s="1"/>
  <c r="F366" i="2"/>
  <c r="G366" i="2"/>
  <c r="H366" i="2"/>
  <c r="I366" i="2"/>
  <c r="J366" i="2"/>
  <c r="K366" i="2"/>
  <c r="L366" i="2"/>
  <c r="M366" i="2"/>
  <c r="O366" i="2"/>
  <c r="P366" i="2"/>
  <c r="E367" i="2"/>
  <c r="N367" i="2" s="1"/>
  <c r="F367" i="2"/>
  <c r="G367" i="2"/>
  <c r="H367" i="2"/>
  <c r="I367" i="2"/>
  <c r="J367" i="2"/>
  <c r="K367" i="2"/>
  <c r="L367" i="2"/>
  <c r="M367" i="2"/>
  <c r="O367" i="2"/>
  <c r="P367" i="2"/>
  <c r="E368" i="2"/>
  <c r="N368" i="2" s="1"/>
  <c r="F368" i="2"/>
  <c r="G368" i="2"/>
  <c r="H368" i="2"/>
  <c r="I368" i="2"/>
  <c r="J368" i="2"/>
  <c r="K368" i="2"/>
  <c r="L368" i="2"/>
  <c r="M368" i="2"/>
  <c r="O368" i="2"/>
  <c r="P368" i="2"/>
  <c r="E369" i="2"/>
  <c r="N369" i="2" s="1"/>
  <c r="F369" i="2"/>
  <c r="G369" i="2"/>
  <c r="H369" i="2"/>
  <c r="I369" i="2"/>
  <c r="J369" i="2"/>
  <c r="K369" i="2"/>
  <c r="L369" i="2"/>
  <c r="M369" i="2"/>
  <c r="O369" i="2"/>
  <c r="P369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187" i="2"/>
  <c r="D188" i="2"/>
  <c r="D189" i="2"/>
  <c r="D190" i="2"/>
  <c r="AB302" i="2" l="1"/>
  <c r="C5" i="8" l="1"/>
  <c r="C656" i="8" l="1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D656" i="8"/>
  <c r="E656" i="8"/>
  <c r="F656" i="8"/>
  <c r="G656" i="8"/>
  <c r="H656" i="8"/>
  <c r="I656" i="8"/>
  <c r="D657" i="8"/>
  <c r="E657" i="8"/>
  <c r="F657" i="8"/>
  <c r="G657" i="8"/>
  <c r="H657" i="8"/>
  <c r="I657" i="8"/>
  <c r="D658" i="8"/>
  <c r="E658" i="8"/>
  <c r="F658" i="8"/>
  <c r="G658" i="8"/>
  <c r="H658" i="8"/>
  <c r="I658" i="8"/>
  <c r="D659" i="8"/>
  <c r="E659" i="8"/>
  <c r="F659" i="8"/>
  <c r="G659" i="8"/>
  <c r="H659" i="8"/>
  <c r="I659" i="8"/>
  <c r="D660" i="8"/>
  <c r="E660" i="8"/>
  <c r="F660" i="8"/>
  <c r="G660" i="8"/>
  <c r="H660" i="8"/>
  <c r="I660" i="8"/>
  <c r="D661" i="8"/>
  <c r="E661" i="8"/>
  <c r="F661" i="8"/>
  <c r="G661" i="8"/>
  <c r="H661" i="8"/>
  <c r="I661" i="8"/>
  <c r="D662" i="8"/>
  <c r="E662" i="8"/>
  <c r="F662" i="8"/>
  <c r="G662" i="8"/>
  <c r="H662" i="8"/>
  <c r="I662" i="8"/>
  <c r="D663" i="8"/>
  <c r="E663" i="8"/>
  <c r="F663" i="8"/>
  <c r="G663" i="8"/>
  <c r="H663" i="8"/>
  <c r="I663" i="8"/>
  <c r="D664" i="8"/>
  <c r="E664" i="8"/>
  <c r="F664" i="8"/>
  <c r="G664" i="8"/>
  <c r="H664" i="8"/>
  <c r="I664" i="8"/>
  <c r="D665" i="8"/>
  <c r="E665" i="8"/>
  <c r="F665" i="8"/>
  <c r="G665" i="8"/>
  <c r="H665" i="8"/>
  <c r="I665" i="8"/>
  <c r="D666" i="8"/>
  <c r="E666" i="8"/>
  <c r="F666" i="8"/>
  <c r="G666" i="8"/>
  <c r="H666" i="8"/>
  <c r="I666" i="8"/>
  <c r="D667" i="8"/>
  <c r="E667" i="8"/>
  <c r="F667" i="8"/>
  <c r="G667" i="8"/>
  <c r="H667" i="8"/>
  <c r="I667" i="8"/>
  <c r="D668" i="8"/>
  <c r="E668" i="8"/>
  <c r="F668" i="8"/>
  <c r="G668" i="8"/>
  <c r="H668" i="8"/>
  <c r="I668" i="8"/>
  <c r="D669" i="8"/>
  <c r="E669" i="8"/>
  <c r="F669" i="8"/>
  <c r="G669" i="8"/>
  <c r="H669" i="8"/>
  <c r="I669" i="8"/>
  <c r="D670" i="8"/>
  <c r="E670" i="8"/>
  <c r="F670" i="8"/>
  <c r="G670" i="8"/>
  <c r="H670" i="8"/>
  <c r="I670" i="8"/>
  <c r="D671" i="8"/>
  <c r="E671" i="8"/>
  <c r="F671" i="8"/>
  <c r="G671" i="8"/>
  <c r="H671" i="8"/>
  <c r="I671" i="8"/>
  <c r="D672" i="8"/>
  <c r="E672" i="8"/>
  <c r="F672" i="8"/>
  <c r="G672" i="8"/>
  <c r="H672" i="8"/>
  <c r="I672" i="8"/>
  <c r="D673" i="8"/>
  <c r="E673" i="8"/>
  <c r="F673" i="8"/>
  <c r="G673" i="8"/>
  <c r="H673" i="8"/>
  <c r="I673" i="8"/>
  <c r="D674" i="8"/>
  <c r="E674" i="8"/>
  <c r="F674" i="8"/>
  <c r="G674" i="8"/>
  <c r="H674" i="8"/>
  <c r="I674" i="8"/>
  <c r="D675" i="8"/>
  <c r="E675" i="8"/>
  <c r="F675" i="8"/>
  <c r="G675" i="8"/>
  <c r="H675" i="8"/>
  <c r="I675" i="8"/>
  <c r="D676" i="8"/>
  <c r="E676" i="8"/>
  <c r="F676" i="8"/>
  <c r="G676" i="8"/>
  <c r="H676" i="8"/>
  <c r="I676" i="8"/>
  <c r="D677" i="8"/>
  <c r="E677" i="8"/>
  <c r="F677" i="8"/>
  <c r="G677" i="8"/>
  <c r="H677" i="8"/>
  <c r="I677" i="8"/>
  <c r="D678" i="8"/>
  <c r="E678" i="8"/>
  <c r="F678" i="8"/>
  <c r="G678" i="8"/>
  <c r="H678" i="8"/>
  <c r="I678" i="8"/>
  <c r="D679" i="8"/>
  <c r="E679" i="8"/>
  <c r="F679" i="8"/>
  <c r="G679" i="8"/>
  <c r="H679" i="8"/>
  <c r="I679" i="8"/>
  <c r="D680" i="8"/>
  <c r="E680" i="8"/>
  <c r="F680" i="8"/>
  <c r="G680" i="8"/>
  <c r="H680" i="8"/>
  <c r="I680" i="8"/>
  <c r="D681" i="8"/>
  <c r="E681" i="8"/>
  <c r="F681" i="8"/>
  <c r="G681" i="8"/>
  <c r="H681" i="8"/>
  <c r="I681" i="8"/>
  <c r="D682" i="8"/>
  <c r="E682" i="8"/>
  <c r="F682" i="8"/>
  <c r="G682" i="8"/>
  <c r="H682" i="8"/>
  <c r="I682" i="8"/>
  <c r="D683" i="8"/>
  <c r="E683" i="8"/>
  <c r="F683" i="8"/>
  <c r="G683" i="8"/>
  <c r="H683" i="8"/>
  <c r="I683" i="8"/>
  <c r="D684" i="8"/>
  <c r="E684" i="8"/>
  <c r="F684" i="8"/>
  <c r="G684" i="8"/>
  <c r="H684" i="8"/>
  <c r="I684" i="8"/>
  <c r="D685" i="8"/>
  <c r="E685" i="8"/>
  <c r="F685" i="8"/>
  <c r="G685" i="8"/>
  <c r="H685" i="8"/>
  <c r="I685" i="8"/>
  <c r="D686" i="8"/>
  <c r="E686" i="8"/>
  <c r="F686" i="8"/>
  <c r="G686" i="8"/>
  <c r="H686" i="8"/>
  <c r="I686" i="8"/>
  <c r="D687" i="8"/>
  <c r="E687" i="8"/>
  <c r="F687" i="8"/>
  <c r="G687" i="8"/>
  <c r="H687" i="8"/>
  <c r="I687" i="8"/>
  <c r="D688" i="8"/>
  <c r="E688" i="8"/>
  <c r="F688" i="8"/>
  <c r="G688" i="8"/>
  <c r="H688" i="8"/>
  <c r="I688" i="8"/>
  <c r="D689" i="8"/>
  <c r="E689" i="8"/>
  <c r="F689" i="8"/>
  <c r="G689" i="8"/>
  <c r="H689" i="8"/>
  <c r="I689" i="8"/>
  <c r="D690" i="8"/>
  <c r="E690" i="8"/>
  <c r="F690" i="8"/>
  <c r="G690" i="8"/>
  <c r="H690" i="8"/>
  <c r="I690" i="8"/>
  <c r="D691" i="8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 s="1"/>
  <c r="Y186" i="2"/>
  <c r="Z186" i="2"/>
  <c r="AC186" i="2" s="1"/>
  <c r="D997" i="2"/>
  <c r="U180" i="2"/>
  <c r="V180" i="2"/>
  <c r="W180" i="2"/>
  <c r="X180" i="2"/>
  <c r="Y180" i="2"/>
  <c r="AB180" i="2" s="1"/>
  <c r="Z180" i="2"/>
  <c r="U181" i="2"/>
  <c r="AA181" i="2" s="1"/>
  <c r="V181" i="2"/>
  <c r="W181" i="2"/>
  <c r="AC181" i="2" s="1"/>
  <c r="X181" i="2"/>
  <c r="Y181" i="2"/>
  <c r="Z181" i="2"/>
  <c r="U182" i="2"/>
  <c r="AA182" i="2" s="1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AC185" i="2" s="1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AC172" i="2" s="1"/>
  <c r="X172" i="2"/>
  <c r="Y172" i="2"/>
  <c r="Z172" i="2"/>
  <c r="U173" i="2"/>
  <c r="AA173" i="2" s="1"/>
  <c r="V173" i="2"/>
  <c r="W173" i="2"/>
  <c r="AC173" i="2" s="1"/>
  <c r="X173" i="2"/>
  <c r="Y173" i="2"/>
  <c r="Z173" i="2"/>
  <c r="U174" i="2"/>
  <c r="AA174" i="2" s="1"/>
  <c r="V174" i="2"/>
  <c r="W174" i="2"/>
  <c r="AC174" i="2" s="1"/>
  <c r="X174" i="2"/>
  <c r="Y174" i="2"/>
  <c r="Z174" i="2"/>
  <c r="U175" i="2"/>
  <c r="AA175" i="2" s="1"/>
  <c r="V175" i="2"/>
  <c r="W175" i="2"/>
  <c r="AC175" i="2" s="1"/>
  <c r="X175" i="2"/>
  <c r="Y175" i="2"/>
  <c r="Z175" i="2"/>
  <c r="U176" i="2"/>
  <c r="V176" i="2"/>
  <c r="W176" i="2"/>
  <c r="X176" i="2"/>
  <c r="Y176" i="2"/>
  <c r="AB176" i="2" s="1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 s="1"/>
  <c r="A351" i="11"/>
  <c r="C351" i="11" s="1"/>
  <c r="B352" i="11"/>
  <c r="D352" i="11" s="1"/>
  <c r="E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E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E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E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E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E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E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E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E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E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E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E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F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H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F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H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E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F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E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F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F332" i="11" s="1"/>
  <c r="B332" i="11"/>
  <c r="D332" i="11" s="1"/>
  <c r="A333" i="11"/>
  <c r="C333" i="11" s="1"/>
  <c r="B333" i="11"/>
  <c r="D333" i="11" s="1"/>
  <c r="A334" i="11"/>
  <c r="C334" i="11" s="1"/>
  <c r="F334" i="11" s="1"/>
  <c r="B334" i="11"/>
  <c r="D334" i="11" s="1"/>
  <c r="A335" i="11"/>
  <c r="C335" i="11" s="1"/>
  <c r="B335" i="11"/>
  <c r="D335" i="11" s="1"/>
  <c r="A336" i="11"/>
  <c r="C336" i="11" s="1"/>
  <c r="E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H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F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E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E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F506" i="11" s="1"/>
  <c r="B506" i="11"/>
  <c r="D506" i="11" s="1"/>
  <c r="A507" i="11"/>
  <c r="C507" i="11" s="1"/>
  <c r="B507" i="11"/>
  <c r="D507" i="11" s="1"/>
  <c r="A508" i="11"/>
  <c r="C508" i="11" s="1"/>
  <c r="H508" i="11" s="1"/>
  <c r="B508" i="11"/>
  <c r="D508" i="11" s="1"/>
  <c r="A509" i="11"/>
  <c r="C509" i="11" s="1"/>
  <c r="B509" i="11"/>
  <c r="D509" i="11" s="1"/>
  <c r="A510" i="11"/>
  <c r="C510" i="11" s="1"/>
  <c r="F510" i="11" s="1"/>
  <c r="B510" i="11"/>
  <c r="D510" i="11" s="1"/>
  <c r="A511" i="11"/>
  <c r="C511" i="11" s="1"/>
  <c r="B511" i="11"/>
  <c r="D511" i="11" s="1"/>
  <c r="A512" i="11"/>
  <c r="B512" i="11"/>
  <c r="D512" i="11"/>
  <c r="A513" i="11"/>
  <c r="C513" i="11" s="1"/>
  <c r="B513" i="11"/>
  <c r="D513" i="11" s="1"/>
  <c r="A514" i="11"/>
  <c r="C514" i="11" s="1"/>
  <c r="B514" i="11"/>
  <c r="D514" i="11" s="1"/>
  <c r="H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B533" i="11"/>
  <c r="D533" i="11" s="1"/>
  <c r="C533" i="11"/>
  <c r="A534" i="11"/>
  <c r="B534" i="11"/>
  <c r="D534" i="11" s="1"/>
  <c r="C534" i="1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E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E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E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H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F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E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F626" i="11" s="1"/>
  <c r="B626" i="11"/>
  <c r="D626" i="11" s="1"/>
  <c r="A627" i="11"/>
  <c r="C627" i="11" s="1"/>
  <c r="H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E630" i="11" s="1"/>
  <c r="B630" i="11"/>
  <c r="D630" i="11" s="1"/>
  <c r="A631" i="11"/>
  <c r="C631" i="11" s="1"/>
  <c r="B631" i="11"/>
  <c r="D631" i="11" s="1"/>
  <c r="A632" i="11"/>
  <c r="B632" i="11"/>
  <c r="D632" i="11" s="1"/>
  <c r="C632" i="11"/>
  <c r="F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E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B655" i="11"/>
  <c r="D655" i="11" s="1"/>
  <c r="C655" i="1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E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H664" i="11" s="1"/>
  <c r="A665" i="11"/>
  <c r="C665" i="11" s="1"/>
  <c r="F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F676" i="11" s="1"/>
  <c r="B676" i="11"/>
  <c r="D676" i="11" s="1"/>
  <c r="A677" i="11"/>
  <c r="C677" i="11" s="1"/>
  <c r="E677" i="11" s="1"/>
  <c r="B677" i="11"/>
  <c r="D677" i="11" s="1"/>
  <c r="A678" i="11"/>
  <c r="B678" i="11"/>
  <c r="D678" i="11" s="1"/>
  <c r="C678" i="1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E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B685" i="11"/>
  <c r="D685" i="11" s="1"/>
  <c r="C685" i="11"/>
  <c r="A686" i="11"/>
  <c r="C686" i="11" s="1"/>
  <c r="B686" i="11"/>
  <c r="D686" i="11" s="1"/>
  <c r="A687" i="11"/>
  <c r="C687" i="11" s="1"/>
  <c r="B687" i="11"/>
  <c r="D687" i="11" s="1"/>
  <c r="A688" i="11"/>
  <c r="B688" i="11"/>
  <c r="D688" i="11" s="1"/>
  <c r="C688" i="11"/>
  <c r="H688" i="11" s="1"/>
  <c r="A689" i="11"/>
  <c r="B689" i="11"/>
  <c r="D689" i="11" s="1"/>
  <c r="C689" i="11"/>
  <c r="A690" i="11"/>
  <c r="C690" i="11" s="1"/>
  <c r="E690" i="11" s="1"/>
  <c r="B690" i="11"/>
  <c r="D690" i="11" s="1"/>
  <c r="A691" i="11"/>
  <c r="C691" i="11" s="1"/>
  <c r="B691" i="11"/>
  <c r="D691" i="11" s="1"/>
  <c r="A692" i="11"/>
  <c r="C692" i="11" s="1"/>
  <c r="E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F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E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H709" i="11" s="1"/>
  <c r="A710" i="11"/>
  <c r="C710" i="11" s="1"/>
  <c r="H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H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E738" i="11" s="1"/>
  <c r="A739" i="11"/>
  <c r="C739" i="11" s="1"/>
  <c r="B739" i="11"/>
  <c r="D739" i="11" s="1"/>
  <c r="A740" i="11"/>
  <c r="C740" i="11" s="1"/>
  <c r="B740" i="11"/>
  <c r="D740" i="11" s="1"/>
  <c r="H740" i="11" s="1"/>
  <c r="A741" i="11"/>
  <c r="C741" i="11" s="1"/>
  <c r="B741" i="11"/>
  <c r="D741" i="11" s="1"/>
  <c r="A742" i="11"/>
  <c r="C742" i="11" s="1"/>
  <c r="B742" i="11"/>
  <c r="D742" i="11" s="1"/>
  <c r="F742" i="11" s="1"/>
  <c r="A743" i="11"/>
  <c r="C743" i="11" s="1"/>
  <c r="B743" i="11"/>
  <c r="D743" i="11" s="1"/>
  <c r="A744" i="11"/>
  <c r="C744" i="11" s="1"/>
  <c r="B744" i="11"/>
  <c r="D744" i="11" s="1"/>
  <c r="F744" i="11" s="1"/>
  <c r="A745" i="11"/>
  <c r="C745" i="11" s="1"/>
  <c r="B745" i="11"/>
  <c r="D745" i="11" s="1"/>
  <c r="A746" i="11"/>
  <c r="C746" i="11" s="1"/>
  <c r="B746" i="11"/>
  <c r="D746" i="11" s="1"/>
  <c r="E746" i="11" s="1"/>
  <c r="A747" i="11"/>
  <c r="C747" i="11" s="1"/>
  <c r="B747" i="11"/>
  <c r="D747" i="11" s="1"/>
  <c r="A748" i="11"/>
  <c r="C748" i="11" s="1"/>
  <c r="B748" i="11"/>
  <c r="D748" i="11" s="1"/>
  <c r="F748" i="11" s="1"/>
  <c r="A749" i="11"/>
  <c r="C749" i="11" s="1"/>
  <c r="B749" i="11"/>
  <c r="D749" i="11" s="1"/>
  <c r="A750" i="11"/>
  <c r="C750" i="11" s="1"/>
  <c r="B750" i="11"/>
  <c r="D750" i="11" s="1"/>
  <c r="F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E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H758" i="11" s="1"/>
  <c r="A759" i="11"/>
  <c r="C759" i="11" s="1"/>
  <c r="B759" i="11"/>
  <c r="D759" i="11" s="1"/>
  <c r="A760" i="11"/>
  <c r="C760" i="11" s="1"/>
  <c r="B760" i="11"/>
  <c r="D760" i="11" s="1"/>
  <c r="F760" i="11" s="1"/>
  <c r="A761" i="11"/>
  <c r="C761" i="11" s="1"/>
  <c r="B761" i="11"/>
  <c r="D761" i="11" s="1"/>
  <c r="A762" i="11"/>
  <c r="C762" i="11" s="1"/>
  <c r="B762" i="11"/>
  <c r="D762" i="11" s="1"/>
  <c r="H762" i="11" s="1"/>
  <c r="A763" i="11"/>
  <c r="C763" i="11" s="1"/>
  <c r="B763" i="11"/>
  <c r="D763" i="11" s="1"/>
  <c r="A764" i="11"/>
  <c r="C764" i="11" s="1"/>
  <c r="B764" i="11"/>
  <c r="D764" i="11" s="1"/>
  <c r="F764" i="11" s="1"/>
  <c r="A765" i="11"/>
  <c r="C765" i="11" s="1"/>
  <c r="B765" i="11"/>
  <c r="D765" i="11" s="1"/>
  <c r="A766" i="11"/>
  <c r="C766" i="11" s="1"/>
  <c r="B766" i="11"/>
  <c r="D766" i="11" s="1"/>
  <c r="E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E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H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H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E784" i="11" s="1"/>
  <c r="A785" i="11"/>
  <c r="C785" i="11" s="1"/>
  <c r="B785" i="11"/>
  <c r="D785" i="11" s="1"/>
  <c r="A786" i="11"/>
  <c r="C786" i="11" s="1"/>
  <c r="B786" i="11"/>
  <c r="D786" i="11" s="1"/>
  <c r="H786" i="11" s="1"/>
  <c r="A787" i="11"/>
  <c r="B787" i="11"/>
  <c r="D787" i="11" s="1"/>
  <c r="C787" i="1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E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H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B798" i="11"/>
  <c r="D798" i="11" s="1"/>
  <c r="C798" i="1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H802" i="11" s="1"/>
  <c r="B802" i="11"/>
  <c r="D802" i="11" s="1"/>
  <c r="A803" i="11"/>
  <c r="C803" i="11" s="1"/>
  <c r="B803" i="11"/>
  <c r="D803" i="11" s="1"/>
  <c r="A804" i="11"/>
  <c r="C804" i="11" s="1"/>
  <c r="F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E807" i="11" s="1"/>
  <c r="B807" i="11"/>
  <c r="D807" i="11" s="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H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B863" i="11"/>
  <c r="C863" i="11"/>
  <c r="A864" i="11"/>
  <c r="C864" i="11" s="1"/>
  <c r="B864" i="11"/>
  <c r="D864" i="11" s="1"/>
  <c r="A865" i="11"/>
  <c r="B865" i="11"/>
  <c r="D865" i="11" s="1"/>
  <c r="A866" i="11"/>
  <c r="C866" i="11"/>
  <c r="B866" i="11"/>
  <c r="D866" i="11"/>
  <c r="A867" i="11"/>
  <c r="C867" i="11" s="1"/>
  <c r="B867" i="11"/>
  <c r="A868" i="11"/>
  <c r="C868" i="11"/>
  <c r="B868" i="11"/>
  <c r="D868" i="11"/>
  <c r="A869" i="11"/>
  <c r="C869" i="11"/>
  <c r="B869" i="11"/>
  <c r="D869" i="11"/>
  <c r="F869" i="11" s="1"/>
  <c r="A870" i="11"/>
  <c r="C870" i="11"/>
  <c r="B870" i="11"/>
  <c r="D870" i="11"/>
  <c r="E870" i="11" s="1"/>
  <c r="A871" i="11"/>
  <c r="B871" i="11"/>
  <c r="D871" i="11" s="1"/>
  <c r="C871" i="11"/>
  <c r="A872" i="11"/>
  <c r="B872" i="11"/>
  <c r="D872" i="11" s="1"/>
  <c r="A873" i="11"/>
  <c r="B873" i="11"/>
  <c r="D873" i="11" s="1"/>
  <c r="A874" i="11"/>
  <c r="B874" i="11"/>
  <c r="D874" i="11" s="1"/>
  <c r="A875" i="11"/>
  <c r="B875" i="11"/>
  <c r="D875" i="11" s="1"/>
  <c r="A876" i="11"/>
  <c r="B876" i="11"/>
  <c r="D876" i="11" s="1"/>
  <c r="A877" i="11"/>
  <c r="B877" i="11"/>
  <c r="D877" i="11" s="1"/>
  <c r="A878" i="11"/>
  <c r="B878" i="11"/>
  <c r="D878" i="11" s="1"/>
  <c r="A879" i="11"/>
  <c r="C879" i="11" s="1"/>
  <c r="B879" i="11"/>
  <c r="A880" i="11"/>
  <c r="C880" i="11" s="1"/>
  <c r="B880" i="1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A884" i="11"/>
  <c r="C884" i="11"/>
  <c r="B884" i="11"/>
  <c r="D884" i="11"/>
  <c r="A885" i="11"/>
  <c r="C885" i="11"/>
  <c r="B885" i="11"/>
  <c r="D885" i="11"/>
  <c r="A886" i="11"/>
  <c r="C886" i="11" s="1"/>
  <c r="B886" i="11"/>
  <c r="A887" i="11"/>
  <c r="C887" i="11" s="1"/>
  <c r="B887" i="11"/>
  <c r="A888" i="11"/>
  <c r="C888" i="11" s="1"/>
  <c r="B888" i="11"/>
  <c r="A889" i="11"/>
  <c r="B889" i="11"/>
  <c r="D889" i="11" s="1"/>
  <c r="C889" i="11"/>
  <c r="H889" i="11" s="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F896" i="11" s="1"/>
  <c r="A897" i="11"/>
  <c r="C897" i="11"/>
  <c r="B897" i="11"/>
  <c r="D897" i="11"/>
  <c r="E897" i="11" s="1"/>
  <c r="A898" i="11"/>
  <c r="C898" i="11"/>
  <c r="B898" i="11"/>
  <c r="D898" i="11"/>
  <c r="H898" i="11" s="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F902" i="11" s="1"/>
  <c r="A903" i="11"/>
  <c r="C903" i="11"/>
  <c r="B903" i="11"/>
  <c r="D903" i="1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E907" i="11" s="1"/>
  <c r="A908" i="11"/>
  <c r="C908" i="11"/>
  <c r="B908" i="11"/>
  <c r="D908" i="1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B912" i="11"/>
  <c r="D912" i="11" s="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H915" i="11" s="1"/>
  <c r="A916" i="11"/>
  <c r="C916" i="11"/>
  <c r="B916" i="11"/>
  <c r="D916" i="11"/>
  <c r="H916" i="11" s="1"/>
  <c r="A917" i="11"/>
  <c r="C917" i="11"/>
  <c r="B917" i="11"/>
  <c r="D917" i="11"/>
  <c r="H917" i="11" s="1"/>
  <c r="A918" i="11"/>
  <c r="C918" i="11"/>
  <c r="B918" i="11"/>
  <c r="D918" i="11"/>
  <c r="E918" i="11" s="1"/>
  <c r="A919" i="11"/>
  <c r="C919" i="11"/>
  <c r="B919" i="11"/>
  <c r="D919" i="11"/>
  <c r="H919" i="11" s="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F927" i="11" s="1"/>
  <c r="A928" i="11"/>
  <c r="C928" i="11"/>
  <c r="B928" i="11"/>
  <c r="D928" i="11"/>
  <c r="F928" i="11" s="1"/>
  <c r="A929" i="11"/>
  <c r="C929" i="11"/>
  <c r="B929" i="11"/>
  <c r="D929" i="11"/>
  <c r="A930" i="11"/>
  <c r="C930" i="11"/>
  <c r="B930" i="11"/>
  <c r="D930" i="11"/>
  <c r="H930" i="11" s="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E934" i="11" s="1"/>
  <c r="A935" i="11"/>
  <c r="C935" i="11"/>
  <c r="B935" i="11"/>
  <c r="D935" i="11"/>
  <c r="A936" i="11"/>
  <c r="C936" i="11"/>
  <c r="B936" i="11"/>
  <c r="D936" i="11"/>
  <c r="E936" i="11" s="1"/>
  <c r="A937" i="11"/>
  <c r="C937" i="11"/>
  <c r="B937" i="11"/>
  <c r="D937" i="11"/>
  <c r="A938" i="11"/>
  <c r="C938" i="11"/>
  <c r="B938" i="11"/>
  <c r="D938" i="11"/>
  <c r="E938" i="11" s="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H941" i="11" s="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H947" i="11" s="1"/>
  <c r="A948" i="11"/>
  <c r="C948" i="11"/>
  <c r="B948" i="11"/>
  <c r="D948" i="11"/>
  <c r="A949" i="11"/>
  <c r="C949" i="11"/>
  <c r="B949" i="11"/>
  <c r="D949" i="11"/>
  <c r="H949" i="11" s="1"/>
  <c r="A950" i="11"/>
  <c r="C950" i="11"/>
  <c r="B950" i="11"/>
  <c r="D950" i="11"/>
  <c r="H950" i="11" s="1"/>
  <c r="A951" i="11"/>
  <c r="C951" i="11"/>
  <c r="B951" i="11"/>
  <c r="D951" i="11"/>
  <c r="H951" i="11" s="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E956" i="11" s="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H959" i="11" s="1"/>
  <c r="A960" i="11"/>
  <c r="C960" i="11"/>
  <c r="B960" i="11"/>
  <c r="D960" i="11"/>
  <c r="F960" i="11" s="1"/>
  <c r="A961" i="11"/>
  <c r="C961" i="11"/>
  <c r="B961" i="11"/>
  <c r="D961" i="11"/>
  <c r="A962" i="11"/>
  <c r="C962" i="11"/>
  <c r="B962" i="11"/>
  <c r="D962" i="11"/>
  <c r="H962" i="11" s="1"/>
  <c r="A963" i="11"/>
  <c r="C963" i="11"/>
  <c r="B963" i="11"/>
  <c r="L963" i="11" s="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 s="1"/>
  <c r="C967" i="11"/>
  <c r="A968" i="11"/>
  <c r="B968" i="11"/>
  <c r="D968" i="11" s="1"/>
  <c r="A969" i="11"/>
  <c r="B969" i="11"/>
  <c r="N969" i="11" s="1"/>
  <c r="A970" i="11"/>
  <c r="B970" i="11"/>
  <c r="N970" i="11" s="1"/>
  <c r="A971" i="11"/>
  <c r="K971" i="11" s="1"/>
  <c r="B971" i="11"/>
  <c r="D971" i="11" s="1"/>
  <c r="A972" i="11"/>
  <c r="B972" i="11"/>
  <c r="N972" i="11" s="1"/>
  <c r="A973" i="11"/>
  <c r="B973" i="11"/>
  <c r="N973" i="11" s="1"/>
  <c r="A974" i="11"/>
  <c r="B974" i="11"/>
  <c r="D974" i="11" s="1"/>
  <c r="A975" i="11"/>
  <c r="K975" i="11" s="1"/>
  <c r="B975" i="11"/>
  <c r="D975" i="11" s="1"/>
  <c r="A976" i="11"/>
  <c r="C976" i="11"/>
  <c r="B976" i="11"/>
  <c r="D976" i="11"/>
  <c r="A977" i="11"/>
  <c r="M977" i="11" s="1"/>
  <c r="C977" i="11"/>
  <c r="B977" i="11"/>
  <c r="D977" i="11"/>
  <c r="A978" i="11"/>
  <c r="C978" i="11"/>
  <c r="H978" i="11" s="1"/>
  <c r="B978" i="11"/>
  <c r="D978" i="11"/>
  <c r="A979" i="11"/>
  <c r="C979" i="11" s="1"/>
  <c r="B979" i="11"/>
  <c r="A980" i="11"/>
  <c r="B980" i="11"/>
  <c r="D980" i="11" s="1"/>
  <c r="A981" i="11"/>
  <c r="M981" i="11" s="1"/>
  <c r="B981" i="11"/>
  <c r="A982" i="11"/>
  <c r="M982" i="11" s="1"/>
  <c r="B982" i="11"/>
  <c r="N982" i="11" s="1"/>
  <c r="A983" i="11"/>
  <c r="B983" i="11"/>
  <c r="N983" i="11" s="1"/>
  <c r="A984" i="11"/>
  <c r="B984" i="11"/>
  <c r="A985" i="11"/>
  <c r="B985" i="11"/>
  <c r="N985" i="11" s="1"/>
  <c r="A986" i="11"/>
  <c r="B986" i="1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B991" i="11"/>
  <c r="N991" i="11" s="1"/>
  <c r="A992" i="11"/>
  <c r="C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B1000" i="11"/>
  <c r="D1000" i="11" s="1"/>
  <c r="A1001" i="11"/>
  <c r="M1001" i="11" s="1"/>
  <c r="B1001" i="11"/>
  <c r="B2" i="11"/>
  <c r="D2" i="11" s="1"/>
  <c r="A2" i="11"/>
  <c r="C2" i="11" s="1"/>
  <c r="E860" i="11"/>
  <c r="E564" i="11"/>
  <c r="H828" i="11"/>
  <c r="F773" i="11"/>
  <c r="F311" i="11"/>
  <c r="H658" i="11"/>
  <c r="H566" i="11"/>
  <c r="H544" i="11"/>
  <c r="N1000" i="11"/>
  <c r="N998" i="11"/>
  <c r="N996" i="11"/>
  <c r="M995" i="11"/>
  <c r="M993" i="11"/>
  <c r="D991" i="11"/>
  <c r="E991" i="11"/>
  <c r="L991" i="11"/>
  <c r="D989" i="11"/>
  <c r="E989" i="11" s="1"/>
  <c r="D987" i="11"/>
  <c r="N986" i="11"/>
  <c r="L985" i="11"/>
  <c r="M983" i="11"/>
  <c r="D982" i="11"/>
  <c r="L982" i="11"/>
  <c r="C981" i="11"/>
  <c r="K981" i="11"/>
  <c r="N979" i="11"/>
  <c r="N978" i="11"/>
  <c r="L978" i="11"/>
  <c r="K977" i="11"/>
  <c r="M976" i="11"/>
  <c r="K976" i="11"/>
  <c r="L974" i="11"/>
  <c r="L973" i="11"/>
  <c r="K970" i="11"/>
  <c r="L969" i="11"/>
  <c r="L968" i="11"/>
  <c r="M966" i="11"/>
  <c r="K966" i="11"/>
  <c r="M965" i="11"/>
  <c r="K965" i="11"/>
  <c r="N964" i="11"/>
  <c r="L964" i="11"/>
  <c r="N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N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M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N866" i="11"/>
  <c r="L866" i="11"/>
  <c r="M865" i="11"/>
  <c r="M864" i="11"/>
  <c r="K864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C1001" i="11"/>
  <c r="K1001" i="11"/>
  <c r="M1000" i="11"/>
  <c r="C999" i="11"/>
  <c r="K999" i="11"/>
  <c r="M998" i="11"/>
  <c r="C997" i="11"/>
  <c r="K997" i="11"/>
  <c r="M996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N980" i="11"/>
  <c r="M979" i="11"/>
  <c r="K979" i="11"/>
  <c r="M978" i="11"/>
  <c r="K978" i="11"/>
  <c r="N977" i="11"/>
  <c r="L977" i="11"/>
  <c r="N976" i="11"/>
  <c r="L976" i="11"/>
  <c r="N975" i="11"/>
  <c r="K973" i="11"/>
  <c r="L972" i="11"/>
  <c r="L971" i="11"/>
  <c r="L970" i="11"/>
  <c r="K969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L886" i="11"/>
  <c r="N885" i="11"/>
  <c r="L885" i="11"/>
  <c r="M884" i="11"/>
  <c r="K884" i="11"/>
  <c r="K883" i="11"/>
  <c r="M882" i="11"/>
  <c r="K882" i="11"/>
  <c r="N881" i="11"/>
  <c r="L881" i="11"/>
  <c r="L880" i="11"/>
  <c r="L879" i="11"/>
  <c r="K878" i="11"/>
  <c r="N876" i="11"/>
  <c r="L876" i="11"/>
  <c r="N875" i="11"/>
  <c r="L875" i="11"/>
  <c r="N874" i="11"/>
  <c r="L874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76" i="11"/>
  <c r="E660" i="11"/>
  <c r="H562" i="11"/>
  <c r="E514" i="11"/>
  <c r="F411" i="11"/>
  <c r="F916" i="11"/>
  <c r="F884" i="11"/>
  <c r="F868" i="11"/>
  <c r="E858" i="11"/>
  <c r="F826" i="11"/>
  <c r="E789" i="11"/>
  <c r="E771" i="11"/>
  <c r="E755" i="11"/>
  <c r="E749" i="11"/>
  <c r="F732" i="11"/>
  <c r="E727" i="11"/>
  <c r="E719" i="11"/>
  <c r="F712" i="11"/>
  <c r="H702" i="11"/>
  <c r="F976" i="11"/>
  <c r="J976" i="11" s="1"/>
  <c r="E950" i="11"/>
  <c r="F864" i="11"/>
  <c r="E854" i="11"/>
  <c r="E848" i="11"/>
  <c r="H846" i="11"/>
  <c r="E840" i="11"/>
  <c r="H838" i="11"/>
  <c r="E832" i="11"/>
  <c r="H830" i="11"/>
  <c r="E820" i="11"/>
  <c r="E809" i="11"/>
  <c r="E804" i="11"/>
  <c r="E785" i="11"/>
  <c r="E775" i="11"/>
  <c r="E759" i="11"/>
  <c r="E750" i="11"/>
  <c r="E739" i="11"/>
  <c r="E734" i="11"/>
  <c r="E723" i="11"/>
  <c r="E710" i="11"/>
  <c r="E700" i="11"/>
  <c r="F909" i="11"/>
  <c r="H866" i="11"/>
  <c r="E856" i="11"/>
  <c r="E850" i="11"/>
  <c r="E842" i="11"/>
  <c r="E834" i="11"/>
  <c r="E822" i="11"/>
  <c r="F803" i="11"/>
  <c r="E790" i="11"/>
  <c r="F769" i="11"/>
  <c r="E764" i="11"/>
  <c r="F753" i="11"/>
  <c r="F749" i="11"/>
  <c r="F741" i="11"/>
  <c r="E736" i="11"/>
  <c r="F725" i="11"/>
  <c r="E714" i="11"/>
  <c r="F708" i="11"/>
  <c r="E695" i="11"/>
  <c r="F684" i="11"/>
  <c r="E679" i="11"/>
  <c r="E674" i="11"/>
  <c r="E658" i="11"/>
  <c r="H636" i="11"/>
  <c r="F616" i="11"/>
  <c r="J616" i="11" s="1"/>
  <c r="E557" i="11"/>
  <c r="F554" i="11"/>
  <c r="E544" i="11"/>
  <c r="F538" i="11"/>
  <c r="E401" i="11"/>
  <c r="E393" i="11"/>
  <c r="E385" i="11"/>
  <c r="E377" i="11"/>
  <c r="E369" i="11"/>
  <c r="E361" i="11"/>
  <c r="E353" i="11"/>
  <c r="E683" i="11"/>
  <c r="E662" i="11"/>
  <c r="F656" i="11"/>
  <c r="J656" i="11" s="1"/>
  <c r="E583" i="11"/>
  <c r="F564" i="11"/>
  <c r="E532" i="11"/>
  <c r="F526" i="11"/>
  <c r="E513" i="11"/>
  <c r="E389" i="11"/>
  <c r="E381" i="11"/>
  <c r="E365" i="11"/>
  <c r="E357" i="11"/>
  <c r="E341" i="11"/>
  <c r="E325" i="11"/>
  <c r="E743" i="11"/>
  <c r="F978" i="11"/>
  <c r="H976" i="11"/>
  <c r="F943" i="11"/>
  <c r="H884" i="11"/>
  <c r="E869" i="11"/>
  <c r="F858" i="11"/>
  <c r="H856" i="11"/>
  <c r="F854" i="11"/>
  <c r="F852" i="11"/>
  <c r="F809" i="11"/>
  <c r="I809" i="11" s="1"/>
  <c r="E803" i="11"/>
  <c r="F801" i="11"/>
  <c r="E799" i="11"/>
  <c r="F789" i="11"/>
  <c r="F785" i="11"/>
  <c r="I785" i="11" s="1"/>
  <c r="E783" i="11"/>
  <c r="E747" i="11"/>
  <c r="E781" i="11"/>
  <c r="F779" i="11"/>
  <c r="E777" i="11"/>
  <c r="F775" i="11"/>
  <c r="E773" i="11"/>
  <c r="F771" i="11"/>
  <c r="E769" i="11"/>
  <c r="F767" i="11"/>
  <c r="E765" i="11"/>
  <c r="F763" i="11"/>
  <c r="E761" i="11"/>
  <c r="F759" i="11"/>
  <c r="E757" i="11"/>
  <c r="F755" i="11"/>
  <c r="I755" i="11" s="1"/>
  <c r="E753" i="11"/>
  <c r="F739" i="11"/>
  <c r="E737" i="11"/>
  <c r="H736" i="11"/>
  <c r="J736" i="11" s="1"/>
  <c r="F734" i="11"/>
  <c r="H732" i="11"/>
  <c r="E729" i="11"/>
  <c r="F727" i="11"/>
  <c r="E725" i="11"/>
  <c r="F723" i="11"/>
  <c r="F722" i="11"/>
  <c r="E721" i="11"/>
  <c r="F719" i="11"/>
  <c r="E717" i="11"/>
  <c r="H716" i="11"/>
  <c r="F714" i="11"/>
  <c r="H712" i="11"/>
  <c r="F710" i="11"/>
  <c r="E709" i="11"/>
  <c r="H708" i="11"/>
  <c r="F706" i="11"/>
  <c r="H704" i="11"/>
  <c r="F702" i="11"/>
  <c r="I702" i="11" s="1"/>
  <c r="H700" i="11"/>
  <c r="F695" i="11"/>
  <c r="E693" i="11"/>
  <c r="F691" i="11"/>
  <c r="E689" i="11"/>
  <c r="F686" i="11"/>
  <c r="H684" i="11"/>
  <c r="F683" i="11"/>
  <c r="F682" i="11"/>
  <c r="F679" i="11"/>
  <c r="F678" i="11"/>
  <c r="H676" i="11"/>
  <c r="I676" i="11" s="1"/>
  <c r="F674" i="11"/>
  <c r="F671" i="11"/>
  <c r="F667" i="11"/>
  <c r="E665" i="11"/>
  <c r="F662" i="11"/>
  <c r="H660" i="11"/>
  <c r="F658" i="11"/>
  <c r="I658" i="11" s="1"/>
  <c r="H656" i="11"/>
  <c r="H652" i="11"/>
  <c r="E621" i="11"/>
  <c r="H616" i="11"/>
  <c r="F614" i="11"/>
  <c r="H612" i="11"/>
  <c r="H604" i="11"/>
  <c r="H588" i="11"/>
  <c r="E585" i="11"/>
  <c r="F583" i="11"/>
  <c r="E577" i="11"/>
  <c r="F575" i="11"/>
  <c r="F557" i="11"/>
  <c r="H554" i="11"/>
  <c r="F553" i="11"/>
  <c r="F552" i="11"/>
  <c r="E551" i="11"/>
  <c r="F544" i="11"/>
  <c r="I544" i="11" s="1"/>
  <c r="E535" i="11"/>
  <c r="H534" i="11"/>
  <c r="F533" i="11"/>
  <c r="F532" i="11"/>
  <c r="E527" i="11"/>
  <c r="H526" i="11"/>
  <c r="E515" i="11"/>
  <c r="F513" i="11"/>
  <c r="E511" i="11"/>
  <c r="F508" i="11"/>
  <c r="I508" i="11" s="1"/>
  <c r="E503" i="11"/>
  <c r="F485" i="11"/>
  <c r="F429" i="11"/>
  <c r="F425" i="11"/>
  <c r="F417" i="11"/>
  <c r="F413" i="11"/>
  <c r="E411" i="11"/>
  <c r="E395" i="11"/>
  <c r="E391" i="11"/>
  <c r="E387" i="11"/>
  <c r="E383" i="11"/>
  <c r="E379" i="11"/>
  <c r="E375" i="11"/>
  <c r="E371" i="11"/>
  <c r="E367" i="11"/>
  <c r="E363" i="11"/>
  <c r="E359" i="11"/>
  <c r="E355" i="11"/>
  <c r="E351" i="11"/>
  <c r="E343" i="11"/>
  <c r="F341" i="11"/>
  <c r="E331" i="11"/>
  <c r="E279" i="11"/>
  <c r="F848" i="11"/>
  <c r="F844" i="11"/>
  <c r="F840" i="11"/>
  <c r="F836" i="11"/>
  <c r="F832" i="11"/>
  <c r="F828" i="11"/>
  <c r="H977" i="11"/>
  <c r="H965" i="11"/>
  <c r="H933" i="11"/>
  <c r="H897" i="11"/>
  <c r="H885" i="11"/>
  <c r="H881" i="11"/>
  <c r="H869" i="11"/>
  <c r="F850" i="11"/>
  <c r="F846" i="11"/>
  <c r="I846" i="11" s="1"/>
  <c r="F842" i="11"/>
  <c r="F838" i="11"/>
  <c r="F834" i="11"/>
  <c r="F830" i="11"/>
  <c r="I830" i="11" s="1"/>
  <c r="E645" i="11"/>
  <c r="H809" i="11"/>
  <c r="H803" i="11"/>
  <c r="H801" i="11"/>
  <c r="H799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29" i="11"/>
  <c r="H727" i="11"/>
  <c r="J727" i="11" s="1"/>
  <c r="H725" i="11"/>
  <c r="H723" i="11"/>
  <c r="J723" i="11" s="1"/>
  <c r="H721" i="11"/>
  <c r="H719" i="11"/>
  <c r="H717" i="11"/>
  <c r="H695" i="11"/>
  <c r="I695" i="11" s="1"/>
  <c r="H693" i="11"/>
  <c r="H691" i="11"/>
  <c r="H689" i="11"/>
  <c r="H683" i="11"/>
  <c r="H679" i="11"/>
  <c r="H675" i="11"/>
  <c r="H671" i="11"/>
  <c r="H667" i="11"/>
  <c r="J667" i="11" s="1"/>
  <c r="H665" i="11"/>
  <c r="H642" i="11"/>
  <c r="H638" i="11"/>
  <c r="E427" i="11"/>
  <c r="H419" i="11"/>
  <c r="H617" i="11"/>
  <c r="H613" i="11"/>
  <c r="H609" i="11"/>
  <c r="H589" i="11"/>
  <c r="H585" i="11"/>
  <c r="H575" i="11"/>
  <c r="H557" i="11"/>
  <c r="I557" i="11" s="1"/>
  <c r="H553" i="11"/>
  <c r="H551" i="11"/>
  <c r="H535" i="11"/>
  <c r="H533" i="11"/>
  <c r="H527" i="11"/>
  <c r="H515" i="11"/>
  <c r="H513" i="11"/>
  <c r="H511" i="11"/>
  <c r="H485" i="11"/>
  <c r="E429" i="11"/>
  <c r="H425" i="11"/>
  <c r="E421" i="11"/>
  <c r="H413" i="11"/>
  <c r="H411" i="11"/>
  <c r="H347" i="11"/>
  <c r="H343" i="11"/>
  <c r="H339" i="11"/>
  <c r="H335" i="11"/>
  <c r="H331" i="11"/>
  <c r="H327" i="11"/>
  <c r="H323" i="11"/>
  <c r="H315" i="11"/>
  <c r="H279" i="11"/>
  <c r="F25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C206" i="9" s="1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C284" i="9" s="1"/>
  <c r="D284" i="9" s="1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C298" i="9" s="1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C306" i="9" s="1"/>
  <c r="E306" i="9" s="1"/>
  <c r="G307" i="8" s="1"/>
  <c r="B306" i="9"/>
  <c r="A307" i="9"/>
  <c r="B307" i="9"/>
  <c r="A308" i="9"/>
  <c r="C308" i="9" s="1"/>
  <c r="G308" i="9" s="1"/>
  <c r="B308" i="9"/>
  <c r="A309" i="9"/>
  <c r="B309" i="9"/>
  <c r="A310" i="9"/>
  <c r="C310" i="9" s="1"/>
  <c r="G310" i="9" s="1"/>
  <c r="B310" i="9"/>
  <c r="A311" i="9"/>
  <c r="C311" i="9" s="1"/>
  <c r="E311" i="9" s="1"/>
  <c r="G312" i="8" s="1"/>
  <c r="B311" i="9"/>
  <c r="A312" i="9"/>
  <c r="C312" i="9" s="1"/>
  <c r="E312" i="9" s="1"/>
  <c r="G313" i="8" s="1"/>
  <c r="B312" i="9"/>
  <c r="A313" i="9"/>
  <c r="B313" i="9"/>
  <c r="A314" i="9"/>
  <c r="B314" i="9"/>
  <c r="A315" i="9"/>
  <c r="B315" i="9"/>
  <c r="A316" i="9"/>
  <c r="B316" i="9"/>
  <c r="A317" i="9"/>
  <c r="B317" i="9"/>
  <c r="A318" i="9"/>
  <c r="C318" i="9" s="1"/>
  <c r="E318" i="9" s="1"/>
  <c r="G319" i="8" s="1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C325" i="9" s="1"/>
  <c r="D325" i="9" s="1"/>
  <c r="F326" i="8" s="1"/>
  <c r="B325" i="9"/>
  <c r="A326" i="9"/>
  <c r="C326" i="9" s="1"/>
  <c r="B326" i="9"/>
  <c r="A327" i="9"/>
  <c r="B327" i="9"/>
  <c r="A328" i="9"/>
  <c r="C328" i="9" s="1"/>
  <c r="B328" i="9"/>
  <c r="A329" i="9"/>
  <c r="C329" i="9" s="1"/>
  <c r="E329" i="9" s="1"/>
  <c r="G330" i="8" s="1"/>
  <c r="B329" i="9"/>
  <c r="A330" i="9"/>
  <c r="C330" i="9" s="1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C337" i="9" s="1"/>
  <c r="B337" i="9"/>
  <c r="A338" i="9"/>
  <c r="B338" i="9"/>
  <c r="A339" i="9"/>
  <c r="B339" i="9"/>
  <c r="A340" i="9"/>
  <c r="B340" i="9"/>
  <c r="A341" i="9"/>
  <c r="B341" i="9"/>
  <c r="A342" i="9"/>
  <c r="C342" i="9" s="1"/>
  <c r="B342" i="9"/>
  <c r="A343" i="9"/>
  <c r="B343" i="9"/>
  <c r="A344" i="9"/>
  <c r="C344" i="9" s="1"/>
  <c r="D344" i="9" s="1"/>
  <c r="F345" i="8" s="1"/>
  <c r="B344" i="9"/>
  <c r="A345" i="9"/>
  <c r="C345" i="9" s="1"/>
  <c r="E345" i="9" s="1"/>
  <c r="G346" i="8" s="1"/>
  <c r="B345" i="9"/>
  <c r="A346" i="9"/>
  <c r="B346" i="9"/>
  <c r="A347" i="9"/>
  <c r="B347" i="9"/>
  <c r="A348" i="9"/>
  <c r="C348" i="9" s="1"/>
  <c r="D348" i="9" s="1"/>
  <c r="F349" i="8" s="1"/>
  <c r="B348" i="9"/>
  <c r="A349" i="9"/>
  <c r="B349" i="9"/>
  <c r="A350" i="9"/>
  <c r="C350" i="9" s="1"/>
  <c r="G350" i="9" s="1"/>
  <c r="B350" i="9"/>
  <c r="A411" i="9"/>
  <c r="C411" i="9" s="1"/>
  <c r="G411" i="9" s="1"/>
  <c r="B411" i="9"/>
  <c r="A412" i="9"/>
  <c r="C412" i="9" s="1"/>
  <c r="B412" i="9"/>
  <c r="A413" i="9"/>
  <c r="B413" i="9"/>
  <c r="A414" i="9"/>
  <c r="C414" i="9" s="1"/>
  <c r="G414" i="9" s="1"/>
  <c r="B414" i="9"/>
  <c r="A415" i="9"/>
  <c r="B415" i="9"/>
  <c r="A416" i="9"/>
  <c r="C416" i="9" s="1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B497" i="9"/>
  <c r="A498" i="9"/>
  <c r="B498" i="9"/>
  <c r="A499" i="9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B507" i="9"/>
  <c r="A508" i="9"/>
  <c r="B508" i="9"/>
  <c r="A509" i="9"/>
  <c r="B509" i="9"/>
  <c r="A510" i="9"/>
  <c r="C510" i="9" s="1"/>
  <c r="B510" i="9"/>
  <c r="A511" i="9"/>
  <c r="B511" i="9"/>
  <c r="A512" i="9"/>
  <c r="B512" i="9"/>
  <c r="A513" i="9"/>
  <c r="B513" i="9"/>
  <c r="A514" i="9"/>
  <c r="C514" i="9" s="1"/>
  <c r="B514" i="9"/>
  <c r="A515" i="9"/>
  <c r="B515" i="9"/>
  <c r="A516" i="9"/>
  <c r="B516" i="9"/>
  <c r="A517" i="9"/>
  <c r="B517" i="9"/>
  <c r="A518" i="9"/>
  <c r="C518" i="9" s="1"/>
  <c r="B518" i="9"/>
  <c r="A519" i="9"/>
  <c r="B519" i="9"/>
  <c r="A520" i="9"/>
  <c r="B520" i="9"/>
  <c r="A521" i="9"/>
  <c r="B521" i="9"/>
  <c r="A522" i="9"/>
  <c r="B522" i="9"/>
  <c r="A523" i="9"/>
  <c r="B523" i="9"/>
  <c r="A524" i="9"/>
  <c r="B524" i="9"/>
  <c r="A525" i="9"/>
  <c r="B525" i="9"/>
  <c r="A526" i="9"/>
  <c r="C526" i="9" s="1"/>
  <c r="B526" i="9"/>
  <c r="A527" i="9"/>
  <c r="B527" i="9"/>
  <c r="A528" i="9"/>
  <c r="B528" i="9"/>
  <c r="A529" i="9"/>
  <c r="B529" i="9"/>
  <c r="A530" i="9"/>
  <c r="C530" i="9" s="1"/>
  <c r="B530" i="9"/>
  <c r="A531" i="9"/>
  <c r="B531" i="9"/>
  <c r="A532" i="9"/>
  <c r="B532" i="9"/>
  <c r="A533" i="9"/>
  <c r="B533" i="9"/>
  <c r="A534" i="9"/>
  <c r="C534" i="9" s="1"/>
  <c r="B534" i="9"/>
  <c r="A535" i="9"/>
  <c r="B535" i="9"/>
  <c r="A536" i="9"/>
  <c r="B536" i="9"/>
  <c r="A537" i="9"/>
  <c r="B537" i="9"/>
  <c r="A538" i="9"/>
  <c r="C538" i="9" s="1"/>
  <c r="B538" i="9"/>
  <c r="A539" i="9"/>
  <c r="B539" i="9"/>
  <c r="A540" i="9"/>
  <c r="B540" i="9"/>
  <c r="A541" i="9"/>
  <c r="B541" i="9"/>
  <c r="A542" i="9"/>
  <c r="C542" i="9" s="1"/>
  <c r="B542" i="9"/>
  <c r="A543" i="9"/>
  <c r="B543" i="9"/>
  <c r="A544" i="9"/>
  <c r="B544" i="9"/>
  <c r="A545" i="9"/>
  <c r="B545" i="9"/>
  <c r="A546" i="9"/>
  <c r="B546" i="9"/>
  <c r="A547" i="9"/>
  <c r="B547" i="9"/>
  <c r="A548" i="9"/>
  <c r="B548" i="9"/>
  <c r="A549" i="9"/>
  <c r="B549" i="9"/>
  <c r="A550" i="9"/>
  <c r="C550" i="9" s="1"/>
  <c r="D550" i="9" s="1"/>
  <c r="B550" i="9"/>
  <c r="A551" i="9"/>
  <c r="B551" i="9"/>
  <c r="A552" i="9"/>
  <c r="B552" i="9"/>
  <c r="A553" i="9"/>
  <c r="B553" i="9"/>
  <c r="A554" i="9"/>
  <c r="B554" i="9"/>
  <c r="A555" i="9"/>
  <c r="B555" i="9"/>
  <c r="A556" i="9"/>
  <c r="B556" i="9"/>
  <c r="A557" i="9"/>
  <c r="B557" i="9"/>
  <c r="A558" i="9"/>
  <c r="C558" i="9" s="1"/>
  <c r="D558" i="9" s="1"/>
  <c r="B558" i="9"/>
  <c r="A559" i="9"/>
  <c r="B559" i="9"/>
  <c r="A560" i="9"/>
  <c r="B560" i="9"/>
  <c r="A561" i="9"/>
  <c r="B561" i="9"/>
  <c r="A562" i="9"/>
  <c r="B562" i="9"/>
  <c r="A563" i="9"/>
  <c r="B563" i="9"/>
  <c r="A564" i="9"/>
  <c r="B564" i="9"/>
  <c r="A565" i="9"/>
  <c r="B565" i="9"/>
  <c r="A566" i="9"/>
  <c r="B566" i="9"/>
  <c r="A567" i="9"/>
  <c r="B567" i="9"/>
  <c r="A568" i="9"/>
  <c r="C568" i="9" s="1"/>
  <c r="B568" i="9"/>
  <c r="A569" i="9"/>
  <c r="B569" i="9"/>
  <c r="A570" i="9"/>
  <c r="B570" i="9"/>
  <c r="A571" i="9"/>
  <c r="B571" i="9"/>
  <c r="A572" i="9"/>
  <c r="B572" i="9"/>
  <c r="A573" i="9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G580" i="9" s="1"/>
  <c r="B580" i="9"/>
  <c r="A581" i="9"/>
  <c r="B581" i="9"/>
  <c r="A582" i="9"/>
  <c r="B582" i="9"/>
  <c r="A583" i="9"/>
  <c r="B583" i="9"/>
  <c r="A584" i="9"/>
  <c r="C584" i="9" s="1"/>
  <c r="B584" i="9"/>
  <c r="A585" i="9"/>
  <c r="B585" i="9"/>
  <c r="A586" i="9"/>
  <c r="B586" i="9"/>
  <c r="A587" i="9"/>
  <c r="B587" i="9"/>
  <c r="A588" i="9"/>
  <c r="B588" i="9"/>
  <c r="A589" i="9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G596" i="9" s="1"/>
  <c r="B596" i="9"/>
  <c r="A597" i="9"/>
  <c r="B597" i="9"/>
  <c r="A598" i="9"/>
  <c r="B598" i="9"/>
  <c r="A599" i="9"/>
  <c r="B599" i="9"/>
  <c r="A600" i="9"/>
  <c r="C600" i="9" s="1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C614" i="9" s="1"/>
  <c r="G614" i="9" s="1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B621" i="9"/>
  <c r="A622" i="9"/>
  <c r="C622" i="9" s="1"/>
  <c r="G622" i="9" s="1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B629" i="9"/>
  <c r="A630" i="9"/>
  <c r="C630" i="9" s="1"/>
  <c r="G630" i="9" s="1"/>
  <c r="B630" i="9"/>
  <c r="A631" i="9"/>
  <c r="B631" i="9"/>
  <c r="A632" i="9"/>
  <c r="B632" i="9"/>
  <c r="A633" i="9"/>
  <c r="B633" i="9"/>
  <c r="A634" i="9"/>
  <c r="B634" i="9"/>
  <c r="A635" i="9"/>
  <c r="B635" i="9"/>
  <c r="A636" i="9"/>
  <c r="C636" i="9" s="1"/>
  <c r="G636" i="9" s="1"/>
  <c r="B636" i="9"/>
  <c r="A637" i="9"/>
  <c r="B637" i="9"/>
  <c r="A638" i="9"/>
  <c r="B638" i="9"/>
  <c r="A639" i="9"/>
  <c r="B639" i="9"/>
  <c r="A640" i="9"/>
  <c r="C640" i="9" s="1"/>
  <c r="G640" i="9" s="1"/>
  <c r="B640" i="9"/>
  <c r="A641" i="9"/>
  <c r="B641" i="9"/>
  <c r="A642" i="9"/>
  <c r="B642" i="9"/>
  <c r="A643" i="9"/>
  <c r="B643" i="9"/>
  <c r="A644" i="9"/>
  <c r="C644" i="9" s="1"/>
  <c r="G644" i="9" s="1"/>
  <c r="B644" i="9"/>
  <c r="A645" i="9"/>
  <c r="B645" i="9"/>
  <c r="A646" i="9"/>
  <c r="B646" i="9"/>
  <c r="A647" i="9"/>
  <c r="B647" i="9"/>
  <c r="A648" i="9"/>
  <c r="C648" i="9" s="1"/>
  <c r="G648" i="9" s="1"/>
  <c r="B648" i="9"/>
  <c r="A649" i="9"/>
  <c r="B649" i="9"/>
  <c r="A650" i="9"/>
  <c r="B650" i="9"/>
  <c r="A651" i="9"/>
  <c r="B651" i="9"/>
  <c r="A652" i="9"/>
  <c r="C652" i="9" s="1"/>
  <c r="G652" i="9" s="1"/>
  <c r="B652" i="9"/>
  <c r="A653" i="9"/>
  <c r="B653" i="9"/>
  <c r="A654" i="9"/>
  <c r="B654" i="9"/>
  <c r="A655" i="9"/>
  <c r="B655" i="9"/>
  <c r="A656" i="9"/>
  <c r="G656" i="9" s="1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G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G672" i="9" s="1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G680" i="9" s="1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G688" i="9" s="1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9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8" i="2"/>
  <c r="D4" i="2"/>
  <c r="D3" i="2"/>
  <c r="K998" i="2"/>
  <c r="L998" i="2"/>
  <c r="M998" i="2"/>
  <c r="K999" i="2"/>
  <c r="L999" i="2"/>
  <c r="M999" i="2"/>
  <c r="H998" i="2"/>
  <c r="I998" i="2"/>
  <c r="J998" i="2"/>
  <c r="H999" i="2"/>
  <c r="I999" i="2"/>
  <c r="J999" i="2"/>
  <c r="E998" i="2"/>
  <c r="F998" i="2"/>
  <c r="G998" i="2"/>
  <c r="E999" i="2"/>
  <c r="F999" i="2"/>
  <c r="G999" i="2"/>
  <c r="A3" i="5"/>
  <c r="B3" i="5"/>
  <c r="C3" i="5"/>
  <c r="A4" i="5"/>
  <c r="B4" i="5"/>
  <c r="D4" i="5" s="1"/>
  <c r="C4" i="5"/>
  <c r="A5" i="5"/>
  <c r="B5" i="5"/>
  <c r="C5" i="5"/>
  <c r="A6" i="5"/>
  <c r="B6" i="5"/>
  <c r="C6" i="5"/>
  <c r="A7" i="5"/>
  <c r="B7" i="5"/>
  <c r="C7" i="5"/>
  <c r="A8" i="5"/>
  <c r="B8" i="5"/>
  <c r="D8" i="5" s="1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D14" i="5" s="1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D24" i="5" s="1"/>
  <c r="C24" i="5"/>
  <c r="A25" i="5"/>
  <c r="B25" i="5"/>
  <c r="C25" i="5"/>
  <c r="A26" i="5"/>
  <c r="B26" i="5"/>
  <c r="D26" i="5" s="1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D33" i="5" s="1"/>
  <c r="F33" i="5" s="1"/>
  <c r="I34" i="2" s="1"/>
  <c r="B33" i="5"/>
  <c r="C33" i="5"/>
  <c r="A34" i="5"/>
  <c r="B34" i="5"/>
  <c r="C34" i="5"/>
  <c r="A35" i="5"/>
  <c r="B35" i="5"/>
  <c r="C35" i="5"/>
  <c r="A36" i="5"/>
  <c r="B36" i="5"/>
  <c r="D36" i="5" s="1"/>
  <c r="G36" i="5" s="1"/>
  <c r="J37" i="2" s="1"/>
  <c r="C36" i="5"/>
  <c r="A37" i="5"/>
  <c r="B37" i="5"/>
  <c r="C37" i="5"/>
  <c r="A38" i="5"/>
  <c r="B38" i="5"/>
  <c r="D38" i="5" s="1"/>
  <c r="C38" i="5"/>
  <c r="A39" i="5"/>
  <c r="B39" i="5"/>
  <c r="C39" i="5"/>
  <c r="A40" i="5"/>
  <c r="B40" i="5"/>
  <c r="D40" i="5" s="1"/>
  <c r="I40" i="5" s="1"/>
  <c r="E41" i="2" s="1"/>
  <c r="N41" i="2" s="1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D110" i="5" s="1"/>
  <c r="C110" i="5"/>
  <c r="A111" i="5"/>
  <c r="B111" i="5"/>
  <c r="C111" i="5"/>
  <c r="A112" i="5"/>
  <c r="B112" i="5"/>
  <c r="D112" i="5" s="1"/>
  <c r="I112" i="5" s="1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D118" i="5" s="1"/>
  <c r="C118" i="5"/>
  <c r="A119" i="5"/>
  <c r="B119" i="5"/>
  <c r="C119" i="5"/>
  <c r="A120" i="5"/>
  <c r="B120" i="5"/>
  <c r="D120" i="5" s="1"/>
  <c r="I120" i="5" s="1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D126" i="5" s="1"/>
  <c r="C126" i="5"/>
  <c r="A127" i="5"/>
  <c r="B127" i="5"/>
  <c r="C127" i="5"/>
  <c r="A128" i="5"/>
  <c r="B128" i="5"/>
  <c r="D128" i="5" s="1"/>
  <c r="I128" i="5" s="1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D134" i="5" s="1"/>
  <c r="C134" i="5"/>
  <c r="A135" i="5"/>
  <c r="B135" i="5"/>
  <c r="C135" i="5"/>
  <c r="A136" i="5"/>
  <c r="B136" i="5"/>
  <c r="D136" i="5" s="1"/>
  <c r="I136" i="5" s="1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D142" i="5" s="1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D152" i="5" s="1"/>
  <c r="F152" i="5" s="1"/>
  <c r="I153" i="2" s="1"/>
  <c r="C152" i="5"/>
  <c r="A153" i="5"/>
  <c r="D153" i="5" s="1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D160" i="5" s="1"/>
  <c r="G160" i="5" s="1"/>
  <c r="J161" i="2" s="1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D168" i="5" s="1"/>
  <c r="F168" i="5" s="1"/>
  <c r="I169" i="2" s="1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D176" i="5" s="1"/>
  <c r="G176" i="5" s="1"/>
  <c r="J177" i="2" s="1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D184" i="5" s="1"/>
  <c r="F184" i="5" s="1"/>
  <c r="I185" i="2" s="1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D782" i="5" s="1"/>
  <c r="I782" i="5" s="1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D812" i="5" s="1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F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D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A875" i="5"/>
  <c r="B875" i="5"/>
  <c r="F875" i="5" s="1"/>
  <c r="C875" i="5"/>
  <c r="G875" i="5" s="1"/>
  <c r="A876" i="5"/>
  <c r="D876" i="5" s="1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A879" i="5"/>
  <c r="B879" i="5"/>
  <c r="C879" i="5"/>
  <c r="G879" i="5" s="1"/>
  <c r="A880" i="5"/>
  <c r="B880" i="5"/>
  <c r="F880" i="5" s="1"/>
  <c r="C880" i="5"/>
  <c r="A881" i="5"/>
  <c r="B881" i="5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D884" i="5" s="1"/>
  <c r="B884" i="5"/>
  <c r="F884" i="5" s="1"/>
  <c r="C884" i="5"/>
  <c r="A885" i="5"/>
  <c r="B885" i="5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A891" i="5"/>
  <c r="B891" i="5"/>
  <c r="C891" i="5"/>
  <c r="G891" i="5" s="1"/>
  <c r="A892" i="5"/>
  <c r="E892" i="5" s="1"/>
  <c r="B892" i="5"/>
  <c r="F892" i="5" s="1"/>
  <c r="C892" i="5"/>
  <c r="G892" i="5" s="1"/>
  <c r="A893" i="5"/>
  <c r="E893" i="5" s="1"/>
  <c r="B893" i="5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I896" i="5" s="1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E900" i="5" s="1"/>
  <c r="B900" i="5"/>
  <c r="F900" i="5" s="1"/>
  <c r="C900" i="5"/>
  <c r="G900" i="5" s="1"/>
  <c r="A901" i="5"/>
  <c r="B901" i="5"/>
  <c r="C901" i="5"/>
  <c r="G901" i="5" s="1"/>
  <c r="A902" i="5"/>
  <c r="E902" i="5" s="1"/>
  <c r="B902" i="5"/>
  <c r="F902" i="5" s="1"/>
  <c r="C902" i="5"/>
  <c r="A903" i="5"/>
  <c r="B903" i="5"/>
  <c r="F903" i="5" s="1"/>
  <c r="C903" i="5"/>
  <c r="G903" i="5" s="1"/>
  <c r="A904" i="5"/>
  <c r="E904" i="5" s="1"/>
  <c r="B904" i="5"/>
  <c r="F904" i="5" s="1"/>
  <c r="C904" i="5"/>
  <c r="A905" i="5"/>
  <c r="B905" i="5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C913" i="5"/>
  <c r="G913" i="5" s="1"/>
  <c r="A914" i="5"/>
  <c r="D914" i="5" s="1"/>
  <c r="B914" i="5"/>
  <c r="F914" i="5" s="1"/>
  <c r="C914" i="5"/>
  <c r="A915" i="5"/>
  <c r="D915" i="5" s="1"/>
  <c r="B915" i="5"/>
  <c r="F915" i="5" s="1"/>
  <c r="C915" i="5"/>
  <c r="G915" i="5" s="1"/>
  <c r="A916" i="5"/>
  <c r="E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B924" i="5"/>
  <c r="F924" i="5" s="1"/>
  <c r="C924" i="5"/>
  <c r="A925" i="5"/>
  <c r="B925" i="5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D932" i="5" s="1"/>
  <c r="B932" i="5"/>
  <c r="F932" i="5" s="1"/>
  <c r="C932" i="5"/>
  <c r="G932" i="5" s="1"/>
  <c r="A933" i="5"/>
  <c r="D933" i="5" s="1"/>
  <c r="B933" i="5"/>
  <c r="C933" i="5"/>
  <c r="G933" i="5" s="1"/>
  <c r="A934" i="5"/>
  <c r="E934" i="5" s="1"/>
  <c r="B934" i="5"/>
  <c r="F934" i="5" s="1"/>
  <c r="C934" i="5"/>
  <c r="A935" i="5"/>
  <c r="B935" i="5"/>
  <c r="F935" i="5" s="1"/>
  <c r="C935" i="5"/>
  <c r="G935" i="5" s="1"/>
  <c r="A936" i="5"/>
  <c r="D936" i="5" s="1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D944" i="5" s="1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A947" i="5"/>
  <c r="B947" i="5"/>
  <c r="F947" i="5" s="1"/>
  <c r="C947" i="5"/>
  <c r="G947" i="5" s="1"/>
  <c r="A948" i="5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A951" i="5"/>
  <c r="B951" i="5"/>
  <c r="F951" i="5" s="1"/>
  <c r="C951" i="5"/>
  <c r="G951" i="5" s="1"/>
  <c r="A952" i="5"/>
  <c r="D952" i="5" s="1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D960" i="5" s="1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A963" i="5"/>
  <c r="B963" i="5"/>
  <c r="F963" i="5" s="1"/>
  <c r="C963" i="5"/>
  <c r="G963" i="5" s="1"/>
  <c r="A964" i="5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A967" i="5"/>
  <c r="B967" i="5"/>
  <c r="F967" i="5" s="1"/>
  <c r="C967" i="5"/>
  <c r="G967" i="5" s="1"/>
  <c r="A968" i="5"/>
  <c r="D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D976" i="5" s="1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A979" i="5"/>
  <c r="B979" i="5"/>
  <c r="F979" i="5" s="1"/>
  <c r="C979" i="5"/>
  <c r="G979" i="5" s="1"/>
  <c r="A980" i="5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A983" i="5"/>
  <c r="B983" i="5"/>
  <c r="F983" i="5" s="1"/>
  <c r="C983" i="5"/>
  <c r="G983" i="5" s="1"/>
  <c r="A984" i="5"/>
  <c r="D984" i="5" s="1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D992" i="5" s="1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A999" i="5"/>
  <c r="B999" i="5"/>
  <c r="F999" i="5" s="1"/>
  <c r="C999" i="5"/>
  <c r="G999" i="5" s="1"/>
  <c r="A1000" i="5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N8" i="4" s="1"/>
  <c r="R8" i="4" s="1"/>
  <c r="C8" i="4"/>
  <c r="M8" i="4" s="1"/>
  <c r="O8" i="4"/>
  <c r="A9" i="4"/>
  <c r="K9" i="4" s="1"/>
  <c r="B9" i="4"/>
  <c r="L9" i="4" s="1"/>
  <c r="N9" i="4" s="1"/>
  <c r="R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O11" i="4"/>
  <c r="A12" i="4"/>
  <c r="K12" i="4" s="1"/>
  <c r="B12" i="4"/>
  <c r="L12" i="4" s="1"/>
  <c r="C12" i="4"/>
  <c r="M12" i="4"/>
  <c r="O12" i="4"/>
  <c r="A13" i="4"/>
  <c r="K13" i="4" s="1"/>
  <c r="B13" i="4"/>
  <c r="L13" i="4"/>
  <c r="C13" i="4"/>
  <c r="O13" i="4"/>
  <c r="A14" i="4"/>
  <c r="K14" i="4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C24" i="4"/>
  <c r="M24" i="4" s="1"/>
  <c r="O24" i="4"/>
  <c r="A25" i="4"/>
  <c r="K25" i="4" s="1"/>
  <c r="B25" i="4"/>
  <c r="L25" i="4" s="1"/>
  <c r="P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P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N40" i="4" s="1"/>
  <c r="R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C47" i="4"/>
  <c r="O47" i="4"/>
  <c r="A48" i="4"/>
  <c r="K48" i="4" s="1"/>
  <c r="B48" i="4"/>
  <c r="L48" i="4" s="1"/>
  <c r="Q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P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N71" i="4" s="1"/>
  <c r="R71" i="4" s="1"/>
  <c r="C71" i="4"/>
  <c r="M71" i="4" s="1"/>
  <c r="O71" i="4"/>
  <c r="A72" i="4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Q85" i="4" s="1"/>
  <c r="C85" i="4"/>
  <c r="M85" i="4" s="1"/>
  <c r="O85" i="4"/>
  <c r="A86" i="4"/>
  <c r="B86" i="4"/>
  <c r="L86" i="4" s="1"/>
  <c r="C86" i="4"/>
  <c r="M86" i="4" s="1"/>
  <c r="O86" i="4"/>
  <c r="A87" i="4"/>
  <c r="K87" i="4" s="1"/>
  <c r="B87" i="4"/>
  <c r="L87" i="4" s="1"/>
  <c r="P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/>
  <c r="O94" i="4"/>
  <c r="A95" i="4"/>
  <c r="K95" i="4" s="1"/>
  <c r="B95" i="4"/>
  <c r="L95" i="4" s="1"/>
  <c r="C95" i="4"/>
  <c r="M95" i="4" s="1"/>
  <c r="O95" i="4"/>
  <c r="A96" i="4"/>
  <c r="K96" i="4" s="1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N100" i="4" s="1"/>
  <c r="R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N102" i="4" s="1"/>
  <c r="R102" i="4" s="1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/>
  <c r="O109" i="4"/>
  <c r="A110" i="4"/>
  <c r="K110" i="4" s="1"/>
  <c r="B110" i="4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Q125" i="4" s="1"/>
  <c r="C125" i="4"/>
  <c r="M125" i="4" s="1"/>
  <c r="O125" i="4"/>
  <c r="A126" i="4"/>
  <c r="K126" i="4" s="1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L142" i="4" s="1"/>
  <c r="C142" i="4"/>
  <c r="M142" i="4" s="1"/>
  <c r="O142" i="4"/>
  <c r="A143" i="4"/>
  <c r="K143" i="4" s="1"/>
  <c r="B143" i="4"/>
  <c r="L143" i="4" s="1"/>
  <c r="P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C148" i="4"/>
  <c r="M148" i="4" s="1"/>
  <c r="O148" i="4"/>
  <c r="A149" i="4"/>
  <c r="K149" i="4" s="1"/>
  <c r="B149" i="4"/>
  <c r="L149" i="4" s="1"/>
  <c r="P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P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O154" i="4"/>
  <c r="A155" i="4"/>
  <c r="K155" i="4" s="1"/>
  <c r="B155" i="4"/>
  <c r="L155" i="4" s="1"/>
  <c r="C155" i="4"/>
  <c r="M155" i="4" s="1"/>
  <c r="O155" i="4"/>
  <c r="A156" i="4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N171" i="4" s="1"/>
  <c r="R171" i="4" s="1"/>
  <c r="C171" i="4"/>
  <c r="M171" i="4" s="1"/>
  <c r="O171" i="4"/>
  <c r="A172" i="4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O769" i="4"/>
  <c r="A770" i="4"/>
  <c r="K770" i="4" s="1"/>
  <c r="B770" i="4"/>
  <c r="L770" i="4" s="1"/>
  <c r="C770" i="4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O790" i="4"/>
  <c r="A791" i="4"/>
  <c r="K791" i="4" s="1"/>
  <c r="B791" i="4"/>
  <c r="L791" i="4" s="1"/>
  <c r="C791" i="4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O806" i="4"/>
  <c r="A807" i="4"/>
  <c r="K807" i="4" s="1"/>
  <c r="B807" i="4"/>
  <c r="L807" i="4" s="1"/>
  <c r="C807" i="4"/>
  <c r="O807" i="4"/>
  <c r="A808" i="4"/>
  <c r="K808" i="4" s="1"/>
  <c r="B808" i="4"/>
  <c r="L808" i="4" s="1"/>
  <c r="C808" i="4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K812" i="4" s="1"/>
  <c r="B812" i="4"/>
  <c r="C812" i="4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K815" i="4" s="1"/>
  <c r="B815" i="4"/>
  <c r="L815" i="4" s="1"/>
  <c r="C815" i="4"/>
  <c r="O815" i="4"/>
  <c r="A816" i="4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B870" i="4"/>
  <c r="L870" i="4" s="1"/>
  <c r="C870" i="4"/>
  <c r="O870" i="4"/>
  <c r="A871" i="4"/>
  <c r="B871" i="4"/>
  <c r="C871" i="4"/>
  <c r="M871" i="4" s="1"/>
  <c r="O871" i="4"/>
  <c r="A872" i="4"/>
  <c r="B872" i="4"/>
  <c r="C872" i="4"/>
  <c r="M872" i="4" s="1"/>
  <c r="O872" i="4"/>
  <c r="A873" i="4"/>
  <c r="B873" i="4"/>
  <c r="C873" i="4"/>
  <c r="O873" i="4"/>
  <c r="A874" i="4"/>
  <c r="K874" i="4" s="1"/>
  <c r="B874" i="4"/>
  <c r="C874" i="4"/>
  <c r="O874" i="4"/>
  <c r="A875" i="4"/>
  <c r="B875" i="4"/>
  <c r="C875" i="4"/>
  <c r="M875" i="4" s="1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O878" i="4"/>
  <c r="A879" i="4"/>
  <c r="B879" i="4"/>
  <c r="C879" i="4"/>
  <c r="M879" i="4" s="1"/>
  <c r="O879" i="4"/>
  <c r="A880" i="4"/>
  <c r="B880" i="4"/>
  <c r="C880" i="4"/>
  <c r="O880" i="4"/>
  <c r="A881" i="4"/>
  <c r="AR881" i="4" s="1"/>
  <c r="B881" i="4"/>
  <c r="C881" i="4"/>
  <c r="O881" i="4"/>
  <c r="A882" i="4"/>
  <c r="B882" i="4"/>
  <c r="L882" i="4" s="1"/>
  <c r="C882" i="4"/>
  <c r="O882" i="4"/>
  <c r="A883" i="4"/>
  <c r="B883" i="4"/>
  <c r="C883" i="4"/>
  <c r="J883" i="4" s="1"/>
  <c r="O883" i="4"/>
  <c r="A884" i="4"/>
  <c r="AR884" i="4" s="1"/>
  <c r="B884" i="4"/>
  <c r="L884" i="4" s="1"/>
  <c r="E884" i="4" s="1"/>
  <c r="C884" i="4"/>
  <c r="O884" i="4"/>
  <c r="A885" i="4"/>
  <c r="H885" i="4" s="1"/>
  <c r="B885" i="4"/>
  <c r="C885" i="4"/>
  <c r="M885" i="4" s="1"/>
  <c r="O885" i="4"/>
  <c r="A886" i="4"/>
  <c r="B886" i="4"/>
  <c r="L886" i="4" s="1"/>
  <c r="C886" i="4"/>
  <c r="J886" i="4" s="1"/>
  <c r="O886" i="4"/>
  <c r="A887" i="4"/>
  <c r="B887" i="4"/>
  <c r="L887" i="4" s="1"/>
  <c r="C887" i="4"/>
  <c r="M887" i="4" s="1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K890" i="4" s="1"/>
  <c r="B890" i="4"/>
  <c r="L890" i="4" s="1"/>
  <c r="C890" i="4"/>
  <c r="J890" i="4" s="1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H893" i="4" s="1"/>
  <c r="B893" i="4"/>
  <c r="L893" i="4" s="1"/>
  <c r="C893" i="4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M896" i="4" s="1"/>
  <c r="O896" i="4"/>
  <c r="A897" i="4"/>
  <c r="B897" i="4"/>
  <c r="L897" i="4" s="1"/>
  <c r="C897" i="4"/>
  <c r="M897" i="4" s="1"/>
  <c r="O897" i="4"/>
  <c r="A898" i="4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B901" i="4"/>
  <c r="C901" i="4"/>
  <c r="M901" i="4" s="1"/>
  <c r="O901" i="4"/>
  <c r="A902" i="4"/>
  <c r="B902" i="4"/>
  <c r="L902" i="4" s="1"/>
  <c r="C902" i="4"/>
  <c r="O902" i="4"/>
  <c r="A903" i="4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O906" i="4"/>
  <c r="A907" i="4"/>
  <c r="K907" i="4" s="1"/>
  <c r="B907" i="4"/>
  <c r="C907" i="4"/>
  <c r="M907" i="4" s="1"/>
  <c r="O907" i="4"/>
  <c r="A908" i="4"/>
  <c r="K908" i="4" s="1"/>
  <c r="B908" i="4"/>
  <c r="L908" i="4" s="1"/>
  <c r="C908" i="4"/>
  <c r="M908" i="4" s="1"/>
  <c r="O908" i="4"/>
  <c r="A909" i="4"/>
  <c r="B909" i="4"/>
  <c r="C909" i="4"/>
  <c r="J909" i="4" s="1"/>
  <c r="O909" i="4"/>
  <c r="A910" i="4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O912" i="4"/>
  <c r="A913" i="4"/>
  <c r="B913" i="4"/>
  <c r="C913" i="4"/>
  <c r="M913" i="4" s="1"/>
  <c r="O913" i="4"/>
  <c r="A914" i="4"/>
  <c r="B914" i="4"/>
  <c r="C914" i="4"/>
  <c r="M914" i="4" s="1"/>
  <c r="O914" i="4"/>
  <c r="A915" i="4"/>
  <c r="B915" i="4"/>
  <c r="C915" i="4"/>
  <c r="O915" i="4"/>
  <c r="A916" i="4"/>
  <c r="B916" i="4"/>
  <c r="L916" i="4" s="1"/>
  <c r="C916" i="4"/>
  <c r="O916" i="4"/>
  <c r="A917" i="4"/>
  <c r="B917" i="4"/>
  <c r="L917" i="4" s="1"/>
  <c r="C917" i="4"/>
  <c r="M917" i="4" s="1"/>
  <c r="O917" i="4"/>
  <c r="A918" i="4"/>
  <c r="B918" i="4"/>
  <c r="C918" i="4"/>
  <c r="M918" i="4" s="1"/>
  <c r="O918" i="4"/>
  <c r="A919" i="4"/>
  <c r="B919" i="4"/>
  <c r="C919" i="4"/>
  <c r="M919" i="4" s="1"/>
  <c r="O919" i="4"/>
  <c r="A920" i="4"/>
  <c r="B920" i="4"/>
  <c r="C920" i="4"/>
  <c r="J920" i="4" s="1"/>
  <c r="O920" i="4"/>
  <c r="A921" i="4"/>
  <c r="B921" i="4"/>
  <c r="C921" i="4"/>
  <c r="M921" i="4" s="1"/>
  <c r="O921" i="4"/>
  <c r="A922" i="4"/>
  <c r="B922" i="4"/>
  <c r="L922" i="4" s="1"/>
  <c r="C922" i="4"/>
  <c r="M922" i="4" s="1"/>
  <c r="O922" i="4"/>
  <c r="A923" i="4"/>
  <c r="B923" i="4"/>
  <c r="C923" i="4"/>
  <c r="M923" i="4" s="1"/>
  <c r="O923" i="4"/>
  <c r="A924" i="4"/>
  <c r="B924" i="4"/>
  <c r="C924" i="4"/>
  <c r="M924" i="4" s="1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B927" i="4"/>
  <c r="C927" i="4"/>
  <c r="M927" i="4" s="1"/>
  <c r="O927" i="4"/>
  <c r="A928" i="4"/>
  <c r="B928" i="4"/>
  <c r="L928" i="4" s="1"/>
  <c r="C928" i="4"/>
  <c r="M928" i="4" s="1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B931" i="4"/>
  <c r="C931" i="4"/>
  <c r="M931" i="4" s="1"/>
  <c r="O931" i="4"/>
  <c r="A932" i="4"/>
  <c r="AR932" i="4" s="1"/>
  <c r="G932" i="4" s="1"/>
  <c r="K932" i="4"/>
  <c r="B932" i="4"/>
  <c r="L932" i="4" s="1"/>
  <c r="C932" i="4"/>
  <c r="O932" i="4"/>
  <c r="A933" i="4"/>
  <c r="B933" i="4"/>
  <c r="L933" i="4" s="1"/>
  <c r="C933" i="4"/>
  <c r="M933" i="4" s="1"/>
  <c r="O933" i="4"/>
  <c r="A934" i="4"/>
  <c r="B934" i="4"/>
  <c r="L934" i="4" s="1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L949" i="4" s="1"/>
  <c r="C949" i="4"/>
  <c r="O949" i="4"/>
  <c r="A950" i="4"/>
  <c r="B950" i="4"/>
  <c r="C950" i="4"/>
  <c r="O950" i="4"/>
  <c r="A951" i="4"/>
  <c r="B951" i="4"/>
  <c r="L951" i="4" s="1"/>
  <c r="C951" i="4"/>
  <c r="O951" i="4"/>
  <c r="A952" i="4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K956" i="4" s="1"/>
  <c r="B956" i="4"/>
  <c r="C956" i="4"/>
  <c r="O956" i="4"/>
  <c r="A957" i="4"/>
  <c r="AR957" i="4" s="1"/>
  <c r="B957" i="4"/>
  <c r="C957" i="4"/>
  <c r="O957" i="4"/>
  <c r="A958" i="4"/>
  <c r="B958" i="4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L961" i="4" s="1"/>
  <c r="C961" i="4"/>
  <c r="O961" i="4"/>
  <c r="A962" i="4"/>
  <c r="B962" i="4"/>
  <c r="I962" i="4" s="1"/>
  <c r="C962" i="4"/>
  <c r="M962" i="4" s="1"/>
  <c r="O962" i="4"/>
  <c r="A963" i="4"/>
  <c r="K963" i="4" s="1"/>
  <c r="B963" i="4"/>
  <c r="C963" i="4"/>
  <c r="M963" i="4" s="1"/>
  <c r="F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K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B971" i="4"/>
  <c r="L971" i="4" s="1"/>
  <c r="C971" i="4"/>
  <c r="M971" i="4" s="1"/>
  <c r="O971" i="4"/>
  <c r="A972" i="4"/>
  <c r="B972" i="4"/>
  <c r="C972" i="4"/>
  <c r="O972" i="4"/>
  <c r="A973" i="4"/>
  <c r="H973" i="4" s="1"/>
  <c r="B973" i="4"/>
  <c r="L973" i="4" s="1"/>
  <c r="C973" i="4"/>
  <c r="M973" i="4" s="1"/>
  <c r="O973" i="4"/>
  <c r="A974" i="4"/>
  <c r="B974" i="4"/>
  <c r="C974" i="4"/>
  <c r="O974" i="4"/>
  <c r="A975" i="4"/>
  <c r="K975" i="4" s="1"/>
  <c r="B975" i="4"/>
  <c r="L975" i="4" s="1"/>
  <c r="C975" i="4"/>
  <c r="M975" i="4" s="1"/>
  <c r="O975" i="4"/>
  <c r="A976" i="4"/>
  <c r="K976" i="4" s="1"/>
  <c r="B976" i="4"/>
  <c r="C976" i="4"/>
  <c r="M976" i="4" s="1"/>
  <c r="O976" i="4"/>
  <c r="A977" i="4"/>
  <c r="K977" i="4" s="1"/>
  <c r="B977" i="4"/>
  <c r="C977" i="4"/>
  <c r="O977" i="4"/>
  <c r="A978" i="4"/>
  <c r="AR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L983" i="4" s="1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B986" i="4"/>
  <c r="I986" i="4" s="1"/>
  <c r="C986" i="4"/>
  <c r="M986" i="4" s="1"/>
  <c r="O986" i="4"/>
  <c r="A987" i="4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K991" i="4" s="1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I773" i="11"/>
  <c r="H991" i="11"/>
  <c r="I789" i="11"/>
  <c r="I976" i="11"/>
  <c r="I513" i="11"/>
  <c r="I533" i="11"/>
  <c r="I553" i="11"/>
  <c r="I589" i="11"/>
  <c r="I869" i="11"/>
  <c r="J684" i="11"/>
  <c r="I710" i="11"/>
  <c r="D882" i="5"/>
  <c r="D878" i="5"/>
  <c r="E874" i="5"/>
  <c r="D866" i="5"/>
  <c r="D850" i="5"/>
  <c r="D846" i="5"/>
  <c r="E846" i="5" s="1"/>
  <c r="E884" i="5"/>
  <c r="I880" i="5"/>
  <c r="I876" i="5"/>
  <c r="E872" i="5"/>
  <c r="I816" i="5"/>
  <c r="I812" i="5"/>
  <c r="J554" i="11"/>
  <c r="K554" i="11" s="1"/>
  <c r="M554" i="11" s="1"/>
  <c r="J526" i="11"/>
  <c r="J732" i="11"/>
  <c r="F992" i="11"/>
  <c r="J884" i="11"/>
  <c r="H987" i="11"/>
  <c r="F993" i="11"/>
  <c r="I993" i="11" s="1"/>
  <c r="C791" i="9"/>
  <c r="I679" i="11"/>
  <c r="I719" i="11"/>
  <c r="I727" i="11"/>
  <c r="F991" i="11"/>
  <c r="J658" i="11"/>
  <c r="F987" i="11"/>
  <c r="J987" i="11" s="1"/>
  <c r="F989" i="11"/>
  <c r="I884" i="11"/>
  <c r="E992" i="11"/>
  <c r="I554" i="11"/>
  <c r="I656" i="11"/>
  <c r="I684" i="11"/>
  <c r="J710" i="11"/>
  <c r="I526" i="11"/>
  <c r="E987" i="11"/>
  <c r="H989" i="11"/>
  <c r="E993" i="11"/>
  <c r="C778" i="9"/>
  <c r="C921" i="9"/>
  <c r="I411" i="11"/>
  <c r="I753" i="11"/>
  <c r="J411" i="11"/>
  <c r="J691" i="11"/>
  <c r="J755" i="11"/>
  <c r="I828" i="11"/>
  <c r="J828" i="11"/>
  <c r="J513" i="11"/>
  <c r="L513" i="11" s="1"/>
  <c r="N513" i="11" s="1"/>
  <c r="J553" i="11"/>
  <c r="J753" i="11"/>
  <c r="J769" i="11"/>
  <c r="J785" i="11"/>
  <c r="J801" i="11"/>
  <c r="K801" i="11" s="1"/>
  <c r="M801" i="11" s="1"/>
  <c r="J830" i="11"/>
  <c r="J846" i="11"/>
  <c r="J533" i="11"/>
  <c r="L533" i="11" s="1"/>
  <c r="N533" i="11" s="1"/>
  <c r="J719" i="11"/>
  <c r="J767" i="11"/>
  <c r="J725" i="11"/>
  <c r="J773" i="11"/>
  <c r="J789" i="11"/>
  <c r="J869" i="11"/>
  <c r="C786" i="9"/>
  <c r="C917" i="9"/>
  <c r="C925" i="9"/>
  <c r="C633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596" i="9"/>
  <c r="C546" i="9"/>
  <c r="D546" i="9" s="1"/>
  <c r="C236" i="9"/>
  <c r="C324" i="9"/>
  <c r="E324" i="9" s="1"/>
  <c r="G325" i="8" s="1"/>
  <c r="C475" i="9"/>
  <c r="C481" i="9"/>
  <c r="C483" i="9"/>
  <c r="C489" i="9"/>
  <c r="C491" i="9"/>
  <c r="G491" i="9" s="1"/>
  <c r="C497" i="9"/>
  <c r="C499" i="9"/>
  <c r="G499" i="9" s="1"/>
  <c r="C505" i="9"/>
  <c r="G505" i="9" s="1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1" i="9"/>
  <c r="C647" i="9"/>
  <c r="C643" i="9"/>
  <c r="C639" i="9"/>
  <c r="C635" i="9"/>
  <c r="C629" i="9"/>
  <c r="C625" i="9"/>
  <c r="C621" i="9"/>
  <c r="C617" i="9"/>
  <c r="C613" i="9"/>
  <c r="C609" i="9"/>
  <c r="G609" i="9" s="1"/>
  <c r="C605" i="9"/>
  <c r="G605" i="9" s="1"/>
  <c r="C601" i="9"/>
  <c r="G601" i="9" s="1"/>
  <c r="C597" i="9"/>
  <c r="G597" i="9" s="1"/>
  <c r="C593" i="9"/>
  <c r="G593" i="9" s="1"/>
  <c r="C589" i="9"/>
  <c r="G589" i="9" s="1"/>
  <c r="C585" i="9"/>
  <c r="G585" i="9" s="1"/>
  <c r="C581" i="9"/>
  <c r="G581" i="9" s="1"/>
  <c r="C577" i="9"/>
  <c r="G577" i="9" s="1"/>
  <c r="C573" i="9"/>
  <c r="G573" i="9" s="1"/>
  <c r="C569" i="9"/>
  <c r="G569" i="9" s="1"/>
  <c r="C565" i="9"/>
  <c r="G565" i="9" s="1"/>
  <c r="C561" i="9"/>
  <c r="G561" i="9" s="1"/>
  <c r="C559" i="9"/>
  <c r="C557" i="9"/>
  <c r="D557" i="9" s="1"/>
  <c r="C555" i="9"/>
  <c r="D555" i="9" s="1"/>
  <c r="C553" i="9"/>
  <c r="D553" i="9" s="1"/>
  <c r="C551" i="9"/>
  <c r="D551" i="9" s="1"/>
  <c r="C549" i="9"/>
  <c r="D549" i="9" s="1"/>
  <c r="C547" i="9"/>
  <c r="D547" i="9" s="1"/>
  <c r="C545" i="9"/>
  <c r="C543" i="9"/>
  <c r="G543" i="9" s="1"/>
  <c r="C541" i="9"/>
  <c r="C539" i="9"/>
  <c r="C537" i="9"/>
  <c r="C535" i="9"/>
  <c r="C533" i="9"/>
  <c r="C531" i="9"/>
  <c r="C529" i="9"/>
  <c r="C527" i="9"/>
  <c r="C525" i="9"/>
  <c r="C523" i="9"/>
  <c r="G475" i="9"/>
  <c r="G483" i="9"/>
  <c r="G507" i="9"/>
  <c r="G509" i="9"/>
  <c r="G511" i="9"/>
  <c r="G513" i="9"/>
  <c r="G515" i="9"/>
  <c r="G517" i="9"/>
  <c r="G519" i="9"/>
  <c r="G521" i="9"/>
  <c r="G523" i="9"/>
  <c r="G525" i="9"/>
  <c r="G526" i="9"/>
  <c r="G527" i="9"/>
  <c r="G529" i="9"/>
  <c r="G531" i="9"/>
  <c r="G533" i="9"/>
  <c r="G535" i="9"/>
  <c r="G537" i="9"/>
  <c r="G539" i="9"/>
  <c r="G541" i="9"/>
  <c r="G542" i="9"/>
  <c r="G545" i="9"/>
  <c r="G547" i="9"/>
  <c r="G549" i="9"/>
  <c r="G553" i="9"/>
  <c r="G555" i="9"/>
  <c r="G557" i="9"/>
  <c r="G558" i="9"/>
  <c r="G559" i="9"/>
  <c r="G600" i="9"/>
  <c r="G613" i="9"/>
  <c r="G617" i="9"/>
  <c r="G621" i="9"/>
  <c r="G625" i="9"/>
  <c r="G629" i="9"/>
  <c r="G633" i="9"/>
  <c r="G790" i="9"/>
  <c r="G635" i="9"/>
  <c r="G639" i="9"/>
  <c r="G641" i="9"/>
  <c r="G643" i="9"/>
  <c r="G645" i="9"/>
  <c r="G647" i="9"/>
  <c r="G649" i="9"/>
  <c r="G651" i="9"/>
  <c r="G653" i="9"/>
  <c r="G655" i="9"/>
  <c r="G657" i="9"/>
  <c r="G659" i="9"/>
  <c r="G661" i="9"/>
  <c r="G663" i="9"/>
  <c r="G665" i="9"/>
  <c r="G667" i="9"/>
  <c r="G669" i="9"/>
  <c r="G671" i="9"/>
  <c r="G673" i="9"/>
  <c r="G675" i="9"/>
  <c r="G677" i="9"/>
  <c r="G679" i="9"/>
  <c r="G681" i="9"/>
  <c r="G683" i="9"/>
  <c r="G685" i="9"/>
  <c r="G687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I884" i="5"/>
  <c r="E876" i="5"/>
  <c r="E812" i="5"/>
  <c r="D934" i="5"/>
  <c r="F933" i="5"/>
  <c r="I930" i="5"/>
  <c r="D926" i="5"/>
  <c r="F925" i="5"/>
  <c r="I922" i="5"/>
  <c r="E918" i="5"/>
  <c r="I914" i="5"/>
  <c r="E910" i="5"/>
  <c r="D906" i="5"/>
  <c r="D902" i="5"/>
  <c r="D898" i="5"/>
  <c r="D894" i="5"/>
  <c r="F893" i="5"/>
  <c r="I890" i="5"/>
  <c r="I928" i="5"/>
  <c r="G924" i="5"/>
  <c r="D920" i="5"/>
  <c r="D916" i="5"/>
  <c r="I912" i="5"/>
  <c r="G908" i="5"/>
  <c r="D904" i="5"/>
  <c r="D900" i="5"/>
  <c r="D896" i="5"/>
  <c r="D892" i="5"/>
  <c r="F891" i="5"/>
  <c r="F883" i="5"/>
  <c r="M47" i="4"/>
  <c r="M13" i="4"/>
  <c r="K978" i="4"/>
  <c r="K164" i="4"/>
  <c r="K158" i="4"/>
  <c r="K156" i="4"/>
  <c r="P156" i="4" s="1"/>
  <c r="K142" i="4"/>
  <c r="K118" i="4"/>
  <c r="K94" i="4"/>
  <c r="K90" i="4"/>
  <c r="K88" i="4"/>
  <c r="K86" i="4"/>
  <c r="K82" i="4"/>
  <c r="K78" i="4"/>
  <c r="K74" i="4"/>
  <c r="K72" i="4"/>
  <c r="K70" i="4"/>
  <c r="M59" i="4"/>
  <c r="M11" i="4"/>
  <c r="K5" i="4"/>
  <c r="D998" i="5"/>
  <c r="D996" i="5"/>
  <c r="D990" i="5"/>
  <c r="D988" i="5"/>
  <c r="D982" i="5"/>
  <c r="D980" i="5"/>
  <c r="D974" i="5"/>
  <c r="D972" i="5"/>
  <c r="D966" i="5"/>
  <c r="D964" i="5"/>
  <c r="D958" i="5"/>
  <c r="D956" i="5"/>
  <c r="D950" i="5"/>
  <c r="D948" i="5"/>
  <c r="D942" i="5"/>
  <c r="D940" i="5"/>
  <c r="D938" i="5"/>
  <c r="G936" i="5"/>
  <c r="E932" i="5"/>
  <c r="E930" i="5"/>
  <c r="G928" i="5"/>
  <c r="E924" i="5"/>
  <c r="E922" i="5"/>
  <c r="G920" i="5"/>
  <c r="E914" i="5"/>
  <c r="E912" i="5"/>
  <c r="E906" i="5"/>
  <c r="G904" i="5"/>
  <c r="G1000" i="5"/>
  <c r="G994" i="5"/>
  <c r="G988" i="5"/>
  <c r="G984" i="5"/>
  <c r="G978" i="5"/>
  <c r="G972" i="5"/>
  <c r="G968" i="5"/>
  <c r="G962" i="5"/>
  <c r="G956" i="5"/>
  <c r="G952" i="5"/>
  <c r="G946" i="5"/>
  <c r="G940" i="5"/>
  <c r="Q46" i="4"/>
  <c r="G878" i="5"/>
  <c r="G874" i="5"/>
  <c r="G866" i="5"/>
  <c r="G812" i="5"/>
  <c r="K882" i="4"/>
  <c r="K870" i="4"/>
  <c r="K930" i="4"/>
  <c r="K912" i="4"/>
  <c r="K182" i="4"/>
  <c r="K180" i="4"/>
  <c r="K176" i="4"/>
  <c r="K172" i="4"/>
  <c r="K168" i="4"/>
  <c r="K166" i="4"/>
  <c r="L47" i="4"/>
  <c r="Q47" i="4" s="1"/>
  <c r="L32" i="4"/>
  <c r="L24" i="4"/>
  <c r="K16" i="4"/>
  <c r="K11" i="4"/>
  <c r="I1000" i="5"/>
  <c r="I996" i="5"/>
  <c r="I992" i="5"/>
  <c r="I988" i="5"/>
  <c r="I984" i="5"/>
  <c r="I980" i="5"/>
  <c r="I976" i="5"/>
  <c r="I972" i="5"/>
  <c r="I968" i="5"/>
  <c r="I964" i="5"/>
  <c r="I960" i="5"/>
  <c r="I956" i="5"/>
  <c r="I952" i="5"/>
  <c r="I948" i="5"/>
  <c r="I944" i="5"/>
  <c r="I940" i="5"/>
  <c r="M920" i="4"/>
  <c r="M890" i="4"/>
  <c r="M886" i="4"/>
  <c r="M884" i="4"/>
  <c r="M880" i="4"/>
  <c r="M878" i="4"/>
  <c r="M874" i="4"/>
  <c r="M870" i="4"/>
  <c r="K884" i="4"/>
  <c r="D884" i="4" s="1"/>
  <c r="M984" i="4"/>
  <c r="M916" i="4"/>
  <c r="M912" i="4"/>
  <c r="M906" i="4"/>
  <c r="M858" i="4"/>
  <c r="M842" i="4"/>
  <c r="L348" i="4"/>
  <c r="M812" i="4"/>
  <c r="M808" i="4"/>
  <c r="M806" i="4"/>
  <c r="M790" i="4"/>
  <c r="M770" i="4"/>
  <c r="M734" i="4"/>
  <c r="L338" i="4"/>
  <c r="M519" i="4"/>
  <c r="L104" i="4"/>
  <c r="L96" i="4"/>
  <c r="L102" i="4"/>
  <c r="L174" i="4"/>
  <c r="P174" i="4" s="1"/>
  <c r="M154" i="4"/>
  <c r="L138" i="4"/>
  <c r="L134" i="4"/>
  <c r="L132" i="4"/>
  <c r="L130" i="4"/>
  <c r="L126" i="4"/>
  <c r="L122" i="4"/>
  <c r="L118" i="4"/>
  <c r="L116" i="4"/>
  <c r="L114" i="4"/>
  <c r="K61" i="4"/>
  <c r="P61" i="4" s="1"/>
  <c r="K59" i="4"/>
  <c r="K53" i="4"/>
  <c r="K51" i="4"/>
  <c r="K49" i="4"/>
  <c r="K45" i="4"/>
  <c r="L42" i="4"/>
  <c r="K38" i="4"/>
  <c r="K36" i="4"/>
  <c r="K34" i="4"/>
  <c r="K30" i="4"/>
  <c r="N30" i="4" s="1"/>
  <c r="R30" i="4" s="1"/>
  <c r="K28" i="4"/>
  <c r="K18" i="4"/>
  <c r="L986" i="4"/>
  <c r="E986" i="4" s="1"/>
  <c r="M999" i="4"/>
  <c r="M983" i="4"/>
  <c r="L864" i="4"/>
  <c r="L752" i="4"/>
  <c r="L704" i="4"/>
  <c r="L962" i="4"/>
  <c r="L958" i="4"/>
  <c r="L950" i="4"/>
  <c r="L948" i="4"/>
  <c r="M915" i="4"/>
  <c r="M893" i="4"/>
  <c r="M891" i="4"/>
  <c r="M883" i="4"/>
  <c r="M881" i="4"/>
  <c r="M839" i="4"/>
  <c r="M815" i="4"/>
  <c r="P815" i="4" s="1"/>
  <c r="M807" i="4"/>
  <c r="M793" i="4"/>
  <c r="M791" i="4"/>
  <c r="M777" i="4"/>
  <c r="M769" i="4"/>
  <c r="M713" i="4"/>
  <c r="M615" i="4"/>
  <c r="M585" i="4"/>
  <c r="M581" i="4"/>
  <c r="L148" i="4"/>
  <c r="P148" i="4" s="1"/>
  <c r="L110" i="4"/>
  <c r="L106" i="4"/>
  <c r="N48" i="4"/>
  <c r="R48" i="4" s="1"/>
  <c r="P29" i="4"/>
  <c r="P23" i="4"/>
  <c r="I991" i="11"/>
  <c r="I989" i="11"/>
  <c r="G884" i="5"/>
  <c r="G914" i="5"/>
  <c r="F885" i="5"/>
  <c r="F907" i="5"/>
  <c r="F923" i="5"/>
  <c r="F901" i="5"/>
  <c r="J993" i="11"/>
  <c r="J991" i="11"/>
  <c r="G890" i="5"/>
  <c r="E936" i="5"/>
  <c r="F881" i="5"/>
  <c r="G816" i="5"/>
  <c r="G880" i="5"/>
  <c r="G950" i="5"/>
  <c r="G966" i="5"/>
  <c r="G982" i="5"/>
  <c r="G998" i="5"/>
  <c r="E890" i="5"/>
  <c r="F871" i="5"/>
  <c r="F913" i="5"/>
  <c r="I942" i="5"/>
  <c r="I950" i="5"/>
  <c r="I958" i="5"/>
  <c r="I966" i="5"/>
  <c r="I974" i="5"/>
  <c r="I982" i="5"/>
  <c r="I990" i="5"/>
  <c r="I998" i="5"/>
  <c r="E888" i="5"/>
  <c r="I904" i="5"/>
  <c r="F895" i="5"/>
  <c r="E997" i="2"/>
  <c r="F997" i="2"/>
  <c r="G997" i="2"/>
  <c r="E896" i="5"/>
  <c r="F911" i="5"/>
  <c r="F905" i="5"/>
  <c r="I872" i="5"/>
  <c r="F879" i="5"/>
  <c r="I936" i="5"/>
  <c r="J989" i="11"/>
  <c r="I900" i="5"/>
  <c r="I916" i="5"/>
  <c r="I932" i="5"/>
  <c r="I902" i="5"/>
  <c r="G902" i="5"/>
  <c r="I934" i="5"/>
  <c r="G934" i="5"/>
  <c r="I908" i="5"/>
  <c r="I997" i="2"/>
  <c r="J997" i="2"/>
  <c r="I910" i="5"/>
  <c r="G910" i="5"/>
  <c r="I892" i="5"/>
  <c r="I938" i="5"/>
  <c r="F939" i="5"/>
  <c r="E940" i="5"/>
  <c r="E942" i="5"/>
  <c r="E944" i="5"/>
  <c r="E946" i="5"/>
  <c r="E948" i="5"/>
  <c r="E950" i="5"/>
  <c r="E952" i="5"/>
  <c r="E954" i="5"/>
  <c r="E956" i="5"/>
  <c r="E958" i="5"/>
  <c r="E960" i="5"/>
  <c r="E962" i="5"/>
  <c r="E964" i="5"/>
  <c r="E966" i="5"/>
  <c r="E968" i="5"/>
  <c r="E970" i="5"/>
  <c r="E972" i="5"/>
  <c r="E974" i="5"/>
  <c r="E976" i="5"/>
  <c r="E978" i="5"/>
  <c r="E980" i="5"/>
  <c r="E982" i="5"/>
  <c r="E984" i="5"/>
  <c r="E986" i="5"/>
  <c r="E988" i="5"/>
  <c r="E990" i="5"/>
  <c r="E992" i="5"/>
  <c r="E994" i="5"/>
  <c r="E996" i="5"/>
  <c r="E998" i="5"/>
  <c r="H997" i="2"/>
  <c r="N124" i="4"/>
  <c r="R124" i="4" s="1"/>
  <c r="P20" i="4"/>
  <c r="I945" i="4"/>
  <c r="I969" i="4"/>
  <c r="I949" i="4"/>
  <c r="J929" i="4"/>
  <c r="I933" i="4"/>
  <c r="J933" i="4"/>
  <c r="AR967" i="4"/>
  <c r="G967" i="4" s="1"/>
  <c r="AR930" i="4"/>
  <c r="G930" i="4" s="1"/>
  <c r="AR984" i="4"/>
  <c r="G984" i="4" s="1"/>
  <c r="AR1000" i="4"/>
  <c r="AR913" i="4"/>
  <c r="AR963" i="4"/>
  <c r="G963" i="4" s="1"/>
  <c r="AR921" i="4"/>
  <c r="F921" i="4" s="1"/>
  <c r="AR923" i="4"/>
  <c r="F923" i="4" s="1"/>
  <c r="AR971" i="4"/>
  <c r="F971" i="4" s="1"/>
  <c r="AR918" i="4"/>
  <c r="G918" i="4" s="1"/>
  <c r="AR997" i="4"/>
  <c r="D997" i="4" s="1"/>
  <c r="AR993" i="4"/>
  <c r="F993" i="4" s="1"/>
  <c r="AR956" i="4"/>
  <c r="G956" i="4" s="1"/>
  <c r="AR996" i="4"/>
  <c r="H1001" i="4"/>
  <c r="AR920" i="4"/>
  <c r="G920" i="4" s="1"/>
  <c r="J916" i="4"/>
  <c r="J891" i="4"/>
  <c r="AR989" i="4"/>
  <c r="G989" i="4" s="1"/>
  <c r="H989" i="4"/>
  <c r="J893" i="4"/>
  <c r="AR985" i="4"/>
  <c r="J877" i="4"/>
  <c r="H967" i="4"/>
  <c r="J967" i="4"/>
  <c r="J918" i="4"/>
  <c r="J914" i="4"/>
  <c r="H924" i="4"/>
  <c r="J924" i="4"/>
  <c r="H977" i="4"/>
  <c r="H980" i="4"/>
  <c r="H963" i="4"/>
  <c r="I951" i="4"/>
  <c r="H951" i="4"/>
  <c r="I935" i="4"/>
  <c r="AR912" i="4"/>
  <c r="G912" i="4" s="1"/>
  <c r="AR880" i="4"/>
  <c r="AR960" i="4"/>
  <c r="G960" i="4" s="1"/>
  <c r="AR928" i="4"/>
  <c r="G928" i="4" s="1"/>
  <c r="H993" i="4"/>
  <c r="G993" i="4"/>
  <c r="H981" i="4"/>
  <c r="J966" i="4"/>
  <c r="H950" i="4"/>
  <c r="I950" i="4"/>
  <c r="H930" i="4"/>
  <c r="J930" i="4"/>
  <c r="AR908" i="4"/>
  <c r="G908" i="4" s="1"/>
  <c r="J917" i="4"/>
  <c r="J885" i="4"/>
  <c r="J971" i="4"/>
  <c r="I943" i="4"/>
  <c r="J923" i="4"/>
  <c r="J921" i="4"/>
  <c r="J905" i="4"/>
  <c r="J889" i="4"/>
  <c r="H873" i="4"/>
  <c r="J901" i="4"/>
  <c r="H901" i="4"/>
  <c r="J913" i="4"/>
  <c r="J897" i="4"/>
  <c r="J881" i="4"/>
  <c r="AR874" i="4"/>
  <c r="G874" i="4" s="1"/>
  <c r="AR968" i="4"/>
  <c r="G968" i="4" s="1"/>
  <c r="AR952" i="4"/>
  <c r="G952" i="4" s="1"/>
  <c r="H1000" i="4"/>
  <c r="H992" i="4"/>
  <c r="H984" i="4"/>
  <c r="H976" i="4"/>
  <c r="I958" i="4"/>
  <c r="AR998" i="4"/>
  <c r="AR982" i="4"/>
  <c r="G982" i="4" s="1"/>
  <c r="AR962" i="4"/>
  <c r="AR990" i="4"/>
  <c r="G990" i="4" s="1"/>
  <c r="AR974" i="4"/>
  <c r="G974" i="4" s="1"/>
  <c r="AR987" i="4"/>
  <c r="G987" i="4" s="1"/>
  <c r="H891" i="4"/>
  <c r="J973" i="4"/>
  <c r="AR986" i="4"/>
  <c r="G986" i="4" s="1"/>
  <c r="J907" i="4"/>
  <c r="H907" i="4"/>
  <c r="AR994" i="4"/>
  <c r="I973" i="4"/>
  <c r="H970" i="4"/>
  <c r="J875" i="4"/>
  <c r="I938" i="4"/>
  <c r="AR812" i="4"/>
  <c r="G812" i="4" s="1"/>
  <c r="J812" i="4"/>
  <c r="J931" i="4"/>
  <c r="I899" i="4"/>
  <c r="H972" i="4"/>
  <c r="H931" i="4"/>
  <c r="I948" i="4"/>
  <c r="H995" i="4"/>
  <c r="J927" i="4"/>
  <c r="H932" i="4"/>
  <c r="I932" i="4"/>
  <c r="H985" i="4"/>
  <c r="J985" i="4"/>
  <c r="I979" i="4"/>
  <c r="I961" i="4"/>
  <c r="J940" i="4"/>
  <c r="I936" i="4"/>
  <c r="I942" i="4"/>
  <c r="I934" i="4"/>
  <c r="H982" i="4"/>
  <c r="J982" i="4"/>
  <c r="J922" i="4"/>
  <c r="J928" i="4"/>
  <c r="I960" i="4"/>
  <c r="H990" i="4"/>
  <c r="H994" i="4"/>
  <c r="J915" i="4"/>
  <c r="H915" i="4"/>
  <c r="J874" i="4"/>
  <c r="H874" i="4"/>
  <c r="J878" i="4"/>
  <c r="I882" i="4"/>
  <c r="H886" i="4"/>
  <c r="I886" i="4"/>
  <c r="H890" i="4"/>
  <c r="I890" i="4"/>
  <c r="J894" i="4"/>
  <c r="H898" i="4"/>
  <c r="J906" i="4"/>
  <c r="H910" i="4"/>
  <c r="J910" i="4"/>
  <c r="H816" i="4"/>
  <c r="J872" i="4"/>
  <c r="J876" i="4"/>
  <c r="J880" i="4"/>
  <c r="G884" i="4"/>
  <c r="J884" i="4"/>
  <c r="H884" i="4"/>
  <c r="J888" i="4"/>
  <c r="H892" i="4"/>
  <c r="J896" i="4"/>
  <c r="I896" i="4"/>
  <c r="J904" i="4"/>
  <c r="I904" i="4"/>
  <c r="J908" i="4"/>
  <c r="I908" i="4"/>
  <c r="H908" i="4"/>
  <c r="J912" i="4"/>
  <c r="AR991" i="4"/>
  <c r="AR983" i="4"/>
  <c r="G983" i="4" s="1"/>
  <c r="AR975" i="4"/>
  <c r="AR999" i="4"/>
  <c r="F999" i="4" s="1"/>
  <c r="AR815" i="4"/>
  <c r="H812" i="4"/>
  <c r="J986" i="4"/>
  <c r="J939" i="4"/>
  <c r="J987" i="4"/>
  <c r="H978" i="4"/>
  <c r="J978" i="4"/>
  <c r="I944" i="4"/>
  <c r="H927" i="4"/>
  <c r="H941" i="4"/>
  <c r="I941" i="4"/>
  <c r="H999" i="4"/>
  <c r="K997" i="2"/>
  <c r="L997" i="2"/>
  <c r="M997" i="2"/>
  <c r="J871" i="4"/>
  <c r="H871" i="4"/>
  <c r="J911" i="4"/>
  <c r="J879" i="4"/>
  <c r="H879" i="4"/>
  <c r="J815" i="4"/>
  <c r="I815" i="4"/>
  <c r="H815" i="4"/>
  <c r="H983" i="4"/>
  <c r="I983" i="4"/>
  <c r="J991" i="4"/>
  <c r="J919" i="4"/>
  <c r="H919" i="4"/>
  <c r="J887" i="4"/>
  <c r="I887" i="4"/>
  <c r="H975" i="4"/>
  <c r="I975" i="4"/>
  <c r="J975" i="4"/>
  <c r="J903" i="4"/>
  <c r="H903" i="4"/>
  <c r="C2" i="5"/>
  <c r="B2" i="5"/>
  <c r="A2" i="5"/>
  <c r="D2" i="5" s="1"/>
  <c r="A3" i="4"/>
  <c r="K3" i="4" s="1"/>
  <c r="B3" i="4"/>
  <c r="L3" i="4" s="1"/>
  <c r="C3" i="4"/>
  <c r="C2" i="4"/>
  <c r="M2" i="4" s="1"/>
  <c r="B2" i="4"/>
  <c r="A2" i="4"/>
  <c r="O3" i="4"/>
  <c r="L2" i="4"/>
  <c r="O2" i="4"/>
  <c r="D35" i="3"/>
  <c r="D20" i="3"/>
  <c r="D80" i="3"/>
  <c r="D76" i="3"/>
  <c r="D973" i="3"/>
  <c r="D95" i="3"/>
  <c r="D65" i="3"/>
  <c r="D903" i="3"/>
  <c r="D892" i="3"/>
  <c r="D915" i="3"/>
  <c r="D29" i="3"/>
  <c r="D102" i="3"/>
  <c r="D872" i="3"/>
  <c r="D141" i="3"/>
  <c r="D949" i="3"/>
  <c r="D75" i="3"/>
  <c r="D181" i="3"/>
  <c r="D109" i="3"/>
  <c r="D907" i="3"/>
  <c r="D990" i="3"/>
  <c r="D859" i="3"/>
  <c r="D850" i="3"/>
  <c r="D3" i="3"/>
  <c r="D55" i="3"/>
  <c r="D159" i="3"/>
  <c r="D877" i="3"/>
  <c r="D878" i="3"/>
  <c r="D126" i="3"/>
  <c r="D180" i="3"/>
  <c r="D898" i="3"/>
  <c r="D934" i="3"/>
  <c r="D10" i="3"/>
  <c r="D157" i="3"/>
  <c r="D931" i="3"/>
  <c r="D134" i="3"/>
  <c r="D947" i="3"/>
  <c r="D41" i="3"/>
  <c r="D84" i="3"/>
  <c r="D979" i="3"/>
  <c r="D162" i="3"/>
  <c r="D27" i="3"/>
  <c r="D83" i="3"/>
  <c r="D143" i="3"/>
  <c r="D176" i="3"/>
  <c r="D974" i="3"/>
  <c r="D118" i="3"/>
  <c r="D153" i="3"/>
  <c r="D873" i="3"/>
  <c r="D926" i="3"/>
  <c r="D996" i="3"/>
  <c r="D111" i="3"/>
  <c r="D905" i="3"/>
  <c r="D106" i="3"/>
  <c r="D902" i="3"/>
  <c r="D19" i="3"/>
  <c r="D175" i="3"/>
  <c r="D953" i="3"/>
  <c r="D98" i="3"/>
  <c r="D876" i="3"/>
  <c r="D812" i="3"/>
  <c r="D860" i="3"/>
  <c r="D857" i="3"/>
  <c r="D45" i="3"/>
  <c r="D34" i="3"/>
  <c r="D88" i="3"/>
  <c r="D101" i="3"/>
  <c r="D983" i="3"/>
  <c r="D113" i="3"/>
  <c r="D114" i="3"/>
  <c r="D913" i="3"/>
  <c r="D936" i="3"/>
  <c r="D922" i="3"/>
  <c r="D49" i="3"/>
  <c r="D166" i="3"/>
  <c r="D910" i="3"/>
  <c r="D69" i="3"/>
  <c r="D975" i="3"/>
  <c r="D26" i="3"/>
  <c r="D93" i="3"/>
  <c r="D155" i="3"/>
  <c r="D23" i="3"/>
  <c r="D173" i="3"/>
  <c r="D12" i="3"/>
  <c r="D961" i="3"/>
  <c r="D948" i="3"/>
  <c r="D161" i="3"/>
  <c r="D899" i="3"/>
  <c r="D36" i="3"/>
  <c r="D120" i="3"/>
  <c r="D980" i="3"/>
  <c r="D851" i="3"/>
  <c r="D43" i="3"/>
  <c r="D154" i="3"/>
  <c r="D994" i="3"/>
  <c r="D178" i="3"/>
  <c r="D986" i="3"/>
  <c r="D168" i="3"/>
  <c r="D138" i="3"/>
  <c r="D47" i="3"/>
  <c r="D884" i="3"/>
  <c r="D916" i="3"/>
  <c r="D982" i="3"/>
  <c r="D71" i="3"/>
  <c r="D54" i="3"/>
  <c r="D96" i="3"/>
  <c r="D121" i="3"/>
  <c r="D993" i="3"/>
  <c r="D139" i="3"/>
  <c r="D150" i="3"/>
  <c r="D929" i="3"/>
  <c r="D968" i="3"/>
  <c r="D928" i="3"/>
  <c r="D11" i="3"/>
  <c r="D46" i="3"/>
  <c r="D984" i="3"/>
  <c r="D136" i="3"/>
  <c r="D991" i="3"/>
  <c r="D66" i="3"/>
  <c r="D129" i="3"/>
  <c r="D50" i="3"/>
  <c r="D971" i="3"/>
  <c r="D932" i="3"/>
  <c r="D865" i="3"/>
  <c r="D870" i="3"/>
  <c r="D856" i="3"/>
  <c r="D854" i="3"/>
  <c r="D9" i="3"/>
  <c r="D18" i="3"/>
  <c r="D959" i="3"/>
  <c r="D183" i="3"/>
  <c r="D880" i="3"/>
  <c r="D40" i="3"/>
  <c r="D874" i="3"/>
  <c r="D909" i="3"/>
  <c r="D48" i="3"/>
  <c r="D989" i="3"/>
  <c r="D855" i="3"/>
  <c r="D70" i="3"/>
  <c r="D145" i="3"/>
  <c r="D163" i="3"/>
  <c r="D945" i="3"/>
  <c r="D935" i="3"/>
  <c r="D177" i="3"/>
  <c r="D97" i="3"/>
  <c r="D39" i="3"/>
  <c r="D59" i="3"/>
  <c r="D957" i="3"/>
  <c r="D22" i="3"/>
  <c r="D128" i="3"/>
  <c r="D904" i="3"/>
  <c r="D30" i="3"/>
  <c r="D875" i="3"/>
  <c r="D78" i="3"/>
  <c r="D81" i="3"/>
  <c r="D925" i="3"/>
  <c r="D132" i="3"/>
  <c r="D893" i="3"/>
  <c r="D862" i="3"/>
  <c r="D853" i="3"/>
  <c r="D4" i="3"/>
  <c r="D149" i="3"/>
  <c r="D927" i="3"/>
  <c r="D135" i="3"/>
  <c r="D969" i="3"/>
  <c r="D42" i="3"/>
  <c r="D908" i="3"/>
  <c r="D883" i="3"/>
  <c r="D147" i="3"/>
  <c r="D108" i="3"/>
  <c r="D924" i="3"/>
  <c r="D13" i="3"/>
  <c r="D67" i="3"/>
  <c r="D185" i="3"/>
  <c r="D889" i="3"/>
  <c r="D888" i="3"/>
  <c r="D152" i="3"/>
  <c r="D100" i="3"/>
  <c r="D906" i="3"/>
  <c r="D944" i="3"/>
  <c r="D31" i="3"/>
  <c r="D58" i="3"/>
  <c r="D963" i="3"/>
  <c r="D91" i="3"/>
  <c r="D972" i="3"/>
  <c r="D5" i="3"/>
  <c r="D116" i="3"/>
  <c r="D900" i="3"/>
  <c r="D62" i="3"/>
  <c r="D992" i="3"/>
  <c r="D7" i="3"/>
  <c r="D14" i="3"/>
  <c r="D44" i="3"/>
  <c r="D895" i="3"/>
  <c r="D891" i="3"/>
  <c r="D110" i="3"/>
  <c r="D184" i="3"/>
  <c r="D37" i="3"/>
  <c r="D90" i="3"/>
  <c r="D816" i="3"/>
  <c r="D858" i="3"/>
  <c r="D25" i="3"/>
  <c r="D119" i="3"/>
  <c r="D896" i="3"/>
  <c r="D170" i="3"/>
  <c r="D998" i="3"/>
  <c r="D6" i="3"/>
  <c r="D978" i="3"/>
  <c r="D930" i="3"/>
  <c r="D146" i="3"/>
  <c r="D887" i="3"/>
  <c r="D863" i="3"/>
  <c r="D867" i="3"/>
  <c r="D868" i="3"/>
  <c r="D130" i="3"/>
  <c r="D148" i="3"/>
  <c r="D122" i="3"/>
  <c r="D68" i="3"/>
  <c r="D894" i="3"/>
  <c r="D852" i="3"/>
  <c r="D38" i="3"/>
  <c r="D937" i="3"/>
  <c r="D890" i="3"/>
  <c r="D133" i="3"/>
  <c r="D182" i="3"/>
  <c r="D918" i="3"/>
  <c r="D61" i="3"/>
  <c r="D174" i="3"/>
  <c r="D882" i="3"/>
  <c r="D879" i="3"/>
  <c r="D999" i="3"/>
  <c r="D131" i="3"/>
  <c r="D179" i="3"/>
  <c r="D17" i="3"/>
  <c r="D942" i="3"/>
  <c r="D938" i="3"/>
  <c r="D866" i="3"/>
  <c r="D140" i="3"/>
  <c r="D1000" i="3"/>
  <c r="D987" i="3"/>
  <c r="D142" i="3"/>
  <c r="D848" i="3"/>
  <c r="D73" i="3"/>
  <c r="D124" i="3"/>
  <c r="D28" i="3"/>
  <c r="D988" i="3"/>
  <c r="D995" i="3"/>
  <c r="D127" i="3"/>
  <c r="D946" i="3"/>
  <c r="D104" i="3"/>
  <c r="D64" i="3"/>
  <c r="D912" i="3"/>
  <c r="D960" i="3"/>
  <c r="D2" i="3"/>
  <c r="D911" i="3"/>
  <c r="D956" i="3"/>
  <c r="D881" i="3"/>
  <c r="D99" i="3"/>
  <c r="D53" i="3"/>
  <c r="D74" i="3"/>
  <c r="D952" i="3"/>
  <c r="D923" i="3"/>
  <c r="D160" i="3"/>
  <c r="D815" i="3"/>
  <c r="D63" i="3"/>
  <c r="D112" i="3"/>
  <c r="D86" i="3"/>
  <c r="D985" i="3"/>
  <c r="D967" i="3"/>
  <c r="D156" i="3"/>
  <c r="D955" i="3"/>
  <c r="D85" i="3"/>
  <c r="D123" i="3"/>
  <c r="D1001" i="3"/>
  <c r="D861" i="3"/>
  <c r="D72" i="3"/>
  <c r="D966" i="3"/>
  <c r="D919" i="3"/>
  <c r="D144" i="3"/>
  <c r="D943" i="3"/>
  <c r="D901" i="3"/>
  <c r="D940" i="3"/>
  <c r="D885" i="3"/>
  <c r="D137" i="3"/>
  <c r="D950" i="3"/>
  <c r="D16" i="3"/>
  <c r="D977" i="3"/>
  <c r="D914" i="3"/>
  <c r="D105" i="3"/>
  <c r="D167" i="3"/>
  <c r="D964" i="3"/>
  <c r="D33" i="3"/>
  <c r="D958" i="3"/>
  <c r="D965" i="3"/>
  <c r="D24" i="3"/>
  <c r="D970" i="3"/>
  <c r="D158" i="3"/>
  <c r="D89" i="3"/>
  <c r="D57" i="3"/>
  <c r="D941" i="3"/>
  <c r="D933" i="3"/>
  <c r="D15" i="3"/>
  <c r="D165" i="3"/>
  <c r="D939" i="3"/>
  <c r="D151" i="3"/>
  <c r="D976" i="3"/>
  <c r="D8" i="3"/>
  <c r="D962" i="3"/>
  <c r="D917" i="3"/>
  <c r="D56" i="3"/>
  <c r="D164" i="3"/>
  <c r="D52" i="3"/>
  <c r="D94" i="3"/>
  <c r="D51" i="3"/>
  <c r="D886" i="3"/>
  <c r="D117" i="3"/>
  <c r="D845" i="3"/>
  <c r="D21" i="3"/>
  <c r="D920" i="3"/>
  <c r="D951" i="3"/>
  <c r="D82" i="3"/>
  <c r="D921" i="3"/>
  <c r="D864" i="3"/>
  <c r="D103" i="3"/>
  <c r="D169" i="3"/>
  <c r="D77" i="3"/>
  <c r="D87" i="3"/>
  <c r="D60" i="3"/>
  <c r="D954" i="3"/>
  <c r="D79" i="3"/>
  <c r="D897" i="3"/>
  <c r="D125" i="3"/>
  <c r="D869" i="3"/>
  <c r="D997" i="3"/>
  <c r="D849" i="3"/>
  <c r="D871" i="3"/>
  <c r="D847" i="3"/>
  <c r="D92" i="3"/>
  <c r="D981" i="3"/>
  <c r="D115" i="3"/>
  <c r="D172" i="3"/>
  <c r="D32" i="3"/>
  <c r="D107" i="3"/>
  <c r="D171" i="3"/>
  <c r="D846" i="3"/>
  <c r="D831" i="10"/>
  <c r="D919" i="10"/>
  <c r="D961" i="10"/>
  <c r="D892" i="10"/>
  <c r="D841" i="10"/>
  <c r="D990" i="10"/>
  <c r="D987" i="10"/>
  <c r="D856" i="10"/>
  <c r="D929" i="10"/>
  <c r="D963" i="10"/>
  <c r="D911" i="10"/>
  <c r="D920" i="10"/>
  <c r="D852" i="10"/>
  <c r="D867" i="10"/>
  <c r="D942" i="10"/>
  <c r="D928" i="10"/>
  <c r="D858" i="10"/>
  <c r="D986" i="10"/>
  <c r="D846" i="10"/>
  <c r="D877" i="10"/>
  <c r="D927" i="10"/>
  <c r="D847" i="10"/>
  <c r="D905" i="10"/>
  <c r="D922" i="10"/>
  <c r="D865" i="10"/>
  <c r="D924" i="10"/>
  <c r="D873" i="10"/>
  <c r="D825" i="10"/>
  <c r="D898" i="10"/>
  <c r="D962" i="10"/>
  <c r="D887" i="10"/>
  <c r="D955" i="10"/>
  <c r="D866" i="10"/>
  <c r="D829" i="10"/>
  <c r="D934" i="10"/>
  <c r="D926" i="10"/>
  <c r="D903" i="10"/>
  <c r="D966" i="10"/>
  <c r="D879" i="10"/>
  <c r="D941" i="10"/>
  <c r="D893" i="10"/>
  <c r="D826" i="10"/>
  <c r="D991" i="10"/>
  <c r="D977" i="10"/>
  <c r="D978" i="10"/>
  <c r="D951" i="10"/>
  <c r="D711" i="10"/>
  <c r="D747" i="10"/>
  <c r="D735" i="10"/>
  <c r="D774" i="10"/>
  <c r="D703" i="10"/>
  <c r="D674" i="10"/>
  <c r="D769" i="10"/>
  <c r="D678" i="10"/>
  <c r="D662" i="10"/>
  <c r="D757" i="10"/>
  <c r="D675" i="10"/>
  <c r="D789" i="10"/>
  <c r="D690" i="10"/>
  <c r="D776" i="10"/>
  <c r="D817" i="10"/>
  <c r="D726" i="10"/>
  <c r="D760" i="10"/>
  <c r="D803" i="10"/>
  <c r="D700" i="10"/>
  <c r="D689" i="10"/>
  <c r="D765" i="10"/>
  <c r="D714" i="10"/>
  <c r="D781" i="10"/>
  <c r="D744" i="10"/>
  <c r="D706" i="10"/>
  <c r="D761" i="10"/>
  <c r="D656" i="10"/>
  <c r="D811" i="10"/>
  <c r="D758" i="10"/>
  <c r="D814" i="10"/>
  <c r="D816" i="10"/>
  <c r="D736" i="10"/>
  <c r="D718" i="10"/>
  <c r="D779" i="10"/>
  <c r="D673" i="10"/>
  <c r="D696" i="10"/>
  <c r="D759" i="10"/>
  <c r="D694" i="10"/>
  <c r="D701" i="10"/>
  <c r="D740" i="10"/>
  <c r="D710" i="10"/>
  <c r="D594" i="10"/>
  <c r="D627" i="10"/>
  <c r="D630" i="10"/>
  <c r="D613" i="10"/>
  <c r="D591" i="10"/>
  <c r="D616" i="10"/>
  <c r="D584" i="10"/>
  <c r="D639" i="10"/>
  <c r="D595" i="10"/>
  <c r="D628" i="10"/>
  <c r="D593" i="10"/>
  <c r="D615" i="10"/>
  <c r="D586" i="10"/>
  <c r="D589" i="10"/>
  <c r="D582" i="10"/>
  <c r="D592" i="10"/>
  <c r="D587" i="10"/>
  <c r="D597" i="10"/>
  <c r="D625" i="10"/>
  <c r="D602" i="10"/>
  <c r="D634" i="10"/>
  <c r="D645" i="10"/>
  <c r="D835" i="10"/>
  <c r="D999" i="10"/>
  <c r="D972" i="10"/>
  <c r="D993" i="10"/>
  <c r="D984" i="10"/>
  <c r="D997" i="10"/>
  <c r="D957" i="10"/>
  <c r="D937" i="10"/>
  <c r="D819" i="10"/>
  <c r="D882" i="10"/>
  <c r="D930" i="10"/>
  <c r="D979" i="10"/>
  <c r="D843" i="10"/>
  <c r="D923" i="10"/>
  <c r="D824" i="10"/>
  <c r="D871" i="10"/>
  <c r="D827" i="10"/>
  <c r="D836" i="10"/>
  <c r="D1000" i="10"/>
  <c r="D883" i="10"/>
  <c r="D931" i="10"/>
  <c r="D915" i="10"/>
  <c r="D872" i="10"/>
  <c r="D884" i="10"/>
  <c r="D894" i="10"/>
  <c r="D886" i="10"/>
  <c r="D949" i="10"/>
  <c r="D944" i="10"/>
  <c r="D854" i="10"/>
  <c r="D881" i="10"/>
  <c r="D995" i="10"/>
  <c r="D967" i="10"/>
  <c r="D851" i="10"/>
  <c r="D960" i="10"/>
  <c r="D916" i="10"/>
  <c r="D859" i="10"/>
  <c r="D921" i="10"/>
  <c r="D874" i="10"/>
  <c r="D947" i="10"/>
  <c r="D860" i="10"/>
  <c r="D849" i="10"/>
  <c r="D907" i="10"/>
  <c r="D896" i="10"/>
  <c r="D988" i="10"/>
  <c r="D868" i="10"/>
  <c r="D989" i="10"/>
  <c r="D709" i="10"/>
  <c r="D777" i="10"/>
  <c r="D739" i="10"/>
  <c r="D766" i="10"/>
  <c r="D707" i="10"/>
  <c r="D764" i="10"/>
  <c r="D687" i="10"/>
  <c r="D721" i="10"/>
  <c r="D693" i="10"/>
  <c r="D666" i="10"/>
  <c r="D680" i="10"/>
  <c r="D785" i="10"/>
  <c r="D722" i="10"/>
  <c r="D660" i="10"/>
  <c r="D793" i="10"/>
  <c r="D695" i="10"/>
  <c r="D664" i="10"/>
  <c r="D791" i="10"/>
  <c r="D716" i="10"/>
  <c r="D782" i="10"/>
  <c r="D792" i="10"/>
  <c r="D737" i="10"/>
  <c r="D655" i="10"/>
  <c r="D720" i="10"/>
  <c r="D670" i="10"/>
  <c r="D677" i="10"/>
  <c r="D754" i="10"/>
  <c r="D661" i="10"/>
  <c r="D745" i="10"/>
  <c r="D663" i="10"/>
  <c r="D815" i="10"/>
  <c r="D731" i="10"/>
  <c r="D809" i="10"/>
  <c r="D802" i="10"/>
  <c r="D697" i="10"/>
  <c r="D790" i="10"/>
  <c r="D780" i="10"/>
  <c r="D738" i="10"/>
  <c r="D796" i="10"/>
  <c r="D768" i="10"/>
  <c r="D805" i="10"/>
  <c r="D891" i="10"/>
  <c r="D913" i="10"/>
  <c r="D985" i="10"/>
  <c r="D943" i="10"/>
  <c r="D925" i="10"/>
  <c r="D975" i="10"/>
  <c r="D940" i="10"/>
  <c r="D982" i="10"/>
  <c r="D895" i="10"/>
  <c r="D952" i="10"/>
  <c r="D948" i="10"/>
  <c r="D906" i="10"/>
  <c r="D888" i="10"/>
  <c r="D839" i="10"/>
  <c r="D938" i="10"/>
  <c r="D974" i="10"/>
  <c r="D968" i="10"/>
  <c r="D869" i="10"/>
  <c r="D901" i="10"/>
  <c r="D971" i="10"/>
  <c r="D840" i="10"/>
  <c r="D939" i="10"/>
  <c r="D996" i="10"/>
  <c r="D910" i="10"/>
  <c r="D965" i="10"/>
  <c r="D969" i="10"/>
  <c r="D954" i="10"/>
  <c r="D876" i="10"/>
  <c r="D864" i="10"/>
  <c r="D908" i="10"/>
  <c r="D917" i="10"/>
  <c r="D992" i="10"/>
  <c r="D875" i="10"/>
  <c r="D958" i="10"/>
  <c r="D976" i="10"/>
  <c r="D857" i="10"/>
  <c r="D889" i="10"/>
  <c r="D980" i="10"/>
  <c r="D964" i="10"/>
  <c r="D897" i="10"/>
  <c r="D821" i="10"/>
  <c r="D973" i="10"/>
  <c r="D837" i="10"/>
  <c r="D946" i="10"/>
  <c r="D844" i="10"/>
  <c r="D1001" i="10"/>
  <c r="D794" i="10"/>
  <c r="D743" i="10"/>
  <c r="D795" i="10"/>
  <c r="D704" i="10"/>
  <c r="D729" i="10"/>
  <c r="D752" i="10"/>
  <c r="D755" i="10"/>
  <c r="D810" i="10"/>
  <c r="D727" i="10"/>
  <c r="D756" i="10"/>
  <c r="D698" i="10"/>
  <c r="D691" i="10"/>
  <c r="D672" i="10"/>
  <c r="D730" i="10"/>
  <c r="D808" i="10"/>
  <c r="D797" i="10"/>
  <c r="D665" i="10"/>
  <c r="D659" i="10"/>
  <c r="D668" i="10"/>
  <c r="D692" i="10"/>
  <c r="D748" i="10"/>
  <c r="D686" i="10"/>
  <c r="D778" i="10"/>
  <c r="D750" i="10"/>
  <c r="D763" i="10"/>
  <c r="D732" i="10"/>
  <c r="D719" i="10"/>
  <c r="D786" i="10"/>
  <c r="D767" i="10"/>
  <c r="D812" i="10"/>
  <c r="D708" i="10"/>
  <c r="D658" i="10"/>
  <c r="D702" i="10"/>
  <c r="D679" i="10"/>
  <c r="D713" i="10"/>
  <c r="D699" i="10"/>
  <c r="D715" i="10"/>
  <c r="D683" i="10"/>
  <c r="D762" i="10"/>
  <c r="D676" i="10"/>
  <c r="D724" i="10"/>
  <c r="D620" i="10"/>
  <c r="D622" i="10"/>
  <c r="D632" i="10"/>
  <c r="D638" i="10"/>
  <c r="D624" i="10"/>
  <c r="D583" i="10"/>
  <c r="D642" i="10"/>
  <c r="D600" i="10"/>
  <c r="D623" i="10"/>
  <c r="D599" i="10"/>
  <c r="D636" i="10"/>
  <c r="D653" i="10"/>
  <c r="D635" i="10"/>
  <c r="D619" i="10"/>
  <c r="D621" i="10"/>
  <c r="D606" i="10"/>
  <c r="D650" i="10"/>
  <c r="D900" i="10"/>
  <c r="D981" i="10"/>
  <c r="D959" i="10"/>
  <c r="D863" i="10"/>
  <c r="D853" i="10"/>
  <c r="D909" i="10"/>
  <c r="D822" i="10"/>
  <c r="D935" i="10"/>
  <c r="D862" i="10"/>
  <c r="D870" i="10"/>
  <c r="D933" i="10"/>
  <c r="D848" i="10"/>
  <c r="D772" i="10"/>
  <c r="D667" i="10"/>
  <c r="D733" i="10"/>
  <c r="D770" i="10"/>
  <c r="D681" i="10"/>
  <c r="D800" i="10"/>
  <c r="D787" i="10"/>
  <c r="D725" i="10"/>
  <c r="D742" i="10"/>
  <c r="D775" i="10"/>
  <c r="D580" i="10"/>
  <c r="D654" i="10"/>
  <c r="D581" i="10"/>
  <c r="D612" i="10"/>
  <c r="D596" i="10"/>
  <c r="D611" i="10"/>
  <c r="D610" i="10"/>
  <c r="D585" i="10"/>
  <c r="D644" i="10"/>
  <c r="D590" i="10"/>
  <c r="D609" i="10"/>
  <c r="D932" i="10"/>
  <c r="D904" i="10"/>
  <c r="D828" i="10"/>
  <c r="D842" i="10"/>
  <c r="D994" i="10"/>
  <c r="D845" i="10"/>
  <c r="D953" i="10"/>
  <c r="D838" i="10"/>
  <c r="D890" i="10"/>
  <c r="D833" i="10"/>
  <c r="D885" i="10"/>
  <c r="D682" i="10"/>
  <c r="D751" i="10"/>
  <c r="D773" i="10"/>
  <c r="D669" i="10"/>
  <c r="D783" i="10"/>
  <c r="D728" i="10"/>
  <c r="D804" i="10"/>
  <c r="D788" i="10"/>
  <c r="D684" i="10"/>
  <c r="D784" i="10"/>
  <c r="D807" i="10"/>
  <c r="D629" i="10"/>
  <c r="D646" i="10"/>
  <c r="D633" i="10"/>
  <c r="D641" i="10"/>
  <c r="D588" i="10"/>
  <c r="D647" i="10"/>
  <c r="D605" i="10"/>
  <c r="D640" i="10"/>
  <c r="D648" i="10"/>
  <c r="D902" i="10"/>
  <c r="D998" i="10"/>
  <c r="D861" i="10"/>
  <c r="D956" i="10"/>
  <c r="D970" i="10"/>
  <c r="D855" i="10"/>
  <c r="D813" i="10"/>
  <c r="D705" i="10"/>
  <c r="D712" i="10"/>
  <c r="D753" i="10"/>
  <c r="D657" i="10"/>
  <c r="D603" i="10"/>
  <c r="D601" i="10"/>
  <c r="D617" i="10"/>
  <c r="D643" i="10"/>
  <c r="D614" i="10"/>
  <c r="D608" i="10"/>
  <c r="D950" i="10"/>
  <c r="D880" i="10"/>
  <c r="D914" i="10"/>
  <c r="D820" i="10"/>
  <c r="D945" i="10"/>
  <c r="D823" i="10"/>
  <c r="D936" i="10"/>
  <c r="D899" i="10"/>
  <c r="D834" i="10"/>
  <c r="D850" i="10"/>
  <c r="D830" i="10"/>
  <c r="D723" i="10"/>
  <c r="D818" i="10"/>
  <c r="D688" i="10"/>
  <c r="D801" i="10"/>
  <c r="D799" i="10"/>
  <c r="D798" i="10"/>
  <c r="D806" i="10"/>
  <c r="D771" i="10"/>
  <c r="D749" i="10"/>
  <c r="D717" i="10"/>
  <c r="D604" i="10"/>
  <c r="D598" i="10"/>
  <c r="D626" i="10"/>
  <c r="D649" i="10"/>
  <c r="D631" i="10"/>
  <c r="D637" i="10"/>
  <c r="D878" i="10"/>
  <c r="D918" i="10"/>
  <c r="D832" i="10"/>
  <c r="D983" i="10"/>
  <c r="D912" i="10"/>
  <c r="D746" i="10"/>
  <c r="D671" i="10"/>
  <c r="D734" i="10"/>
  <c r="D685" i="10"/>
  <c r="D741" i="10"/>
  <c r="D652" i="10"/>
  <c r="D607" i="10"/>
  <c r="D651" i="10"/>
  <c r="D618" i="10"/>
  <c r="D4" i="10"/>
  <c r="D3" i="10"/>
  <c r="D2" i="10"/>
  <c r="D61" i="10"/>
  <c r="D174" i="10"/>
  <c r="D69" i="10"/>
  <c r="D20" i="10"/>
  <c r="D162" i="10"/>
  <c r="D149" i="10"/>
  <c r="D104" i="10"/>
  <c r="D137" i="10"/>
  <c r="D7" i="10"/>
  <c r="D17" i="10"/>
  <c r="D184" i="10"/>
  <c r="D40" i="10"/>
  <c r="D44" i="10"/>
  <c r="D78" i="10"/>
  <c r="D111" i="10"/>
  <c r="D156" i="10"/>
  <c r="D122" i="10"/>
  <c r="D54" i="10"/>
  <c r="D121" i="10"/>
  <c r="D52" i="10"/>
  <c r="D18" i="10"/>
  <c r="D117" i="10"/>
  <c r="D169" i="10"/>
  <c r="D134" i="10"/>
  <c r="D173" i="10"/>
  <c r="D175" i="10"/>
  <c r="D92" i="10"/>
  <c r="D159" i="10"/>
  <c r="D45" i="10"/>
  <c r="D145" i="10"/>
  <c r="D170" i="10"/>
  <c r="D64" i="10"/>
  <c r="D181" i="10"/>
  <c r="D33" i="10"/>
  <c r="D167" i="10"/>
  <c r="D57" i="10"/>
  <c r="D14" i="10"/>
  <c r="D70" i="10"/>
  <c r="D166" i="10"/>
  <c r="D82" i="10"/>
  <c r="D68" i="10"/>
  <c r="D30" i="10"/>
  <c r="D75" i="10"/>
  <c r="D127" i="10"/>
  <c r="D77" i="10"/>
  <c r="D132" i="10"/>
  <c r="D91" i="10"/>
  <c r="D94" i="10"/>
  <c r="D96" i="10"/>
  <c r="D155" i="10"/>
  <c r="D42" i="10"/>
  <c r="D106" i="10"/>
  <c r="D171" i="10"/>
  <c r="D19" i="10"/>
  <c r="D88" i="10"/>
  <c r="D39" i="10"/>
  <c r="D46" i="10"/>
  <c r="D53" i="10"/>
  <c r="D126" i="10"/>
  <c r="D31" i="10"/>
  <c r="D160" i="10"/>
  <c r="D100" i="10"/>
  <c r="D26" i="10"/>
  <c r="D41" i="10"/>
  <c r="D67" i="10"/>
  <c r="D141" i="10"/>
  <c r="D123" i="10"/>
  <c r="D43" i="10"/>
  <c r="D107" i="10"/>
  <c r="D147" i="10"/>
  <c r="D22" i="10"/>
  <c r="D36" i="10"/>
  <c r="D74" i="10"/>
  <c r="D10" i="10"/>
  <c r="D185" i="10"/>
  <c r="D180" i="10"/>
  <c r="D119" i="10"/>
  <c r="D85" i="10"/>
  <c r="D8" i="10"/>
  <c r="D102" i="10"/>
  <c r="D90" i="10"/>
  <c r="D143" i="10"/>
  <c r="D89" i="10"/>
  <c r="D116" i="10"/>
  <c r="D151" i="10"/>
  <c r="D112" i="10"/>
  <c r="D86" i="10"/>
  <c r="D152" i="10"/>
  <c r="D28" i="10"/>
  <c r="D97" i="10"/>
  <c r="D50" i="10"/>
  <c r="D35" i="10"/>
  <c r="D62" i="10"/>
  <c r="D81" i="10"/>
  <c r="D32" i="10"/>
  <c r="D12" i="10"/>
  <c r="D72" i="10"/>
  <c r="D124" i="10"/>
  <c r="D182" i="10"/>
  <c r="D158" i="10"/>
  <c r="D98" i="10"/>
  <c r="D129" i="10"/>
  <c r="D84" i="10"/>
  <c r="D9" i="10"/>
  <c r="D76" i="10"/>
  <c r="D135" i="10"/>
  <c r="D103" i="10"/>
  <c r="D27" i="10"/>
  <c r="D150" i="10"/>
  <c r="D95" i="10"/>
  <c r="D29" i="10"/>
  <c r="D153" i="10"/>
  <c r="D142" i="10"/>
  <c r="D130" i="10"/>
  <c r="D131" i="10"/>
  <c r="D66" i="10"/>
  <c r="D58" i="10"/>
  <c r="D34" i="10"/>
  <c r="D37" i="10"/>
  <c r="D63" i="10"/>
  <c r="D164" i="10"/>
  <c r="D176" i="10"/>
  <c r="D6" i="10"/>
  <c r="D101" i="10"/>
  <c r="D133" i="10"/>
  <c r="D47" i="10"/>
  <c r="D128" i="10"/>
  <c r="D80" i="10"/>
  <c r="D79" i="10"/>
  <c r="D144" i="10"/>
  <c r="D114" i="10"/>
  <c r="D177" i="10"/>
  <c r="D136" i="10"/>
  <c r="D168" i="10"/>
  <c r="D139" i="10"/>
  <c r="D93" i="10"/>
  <c r="D11" i="10"/>
  <c r="D55" i="10"/>
  <c r="D65" i="10"/>
  <c r="D59" i="10"/>
  <c r="D154" i="10"/>
  <c r="D99" i="10"/>
  <c r="D49" i="10"/>
  <c r="D125" i="10"/>
  <c r="D56" i="10"/>
  <c r="D172" i="10"/>
  <c r="D60" i="10"/>
  <c r="D178" i="10"/>
  <c r="D24" i="10"/>
  <c r="D105" i="10"/>
  <c r="D118" i="10"/>
  <c r="D110" i="10"/>
  <c r="D25" i="10"/>
  <c r="D5" i="10"/>
  <c r="D183" i="10"/>
  <c r="D23" i="10"/>
  <c r="D71" i="10"/>
  <c r="D165" i="10"/>
  <c r="D120" i="10"/>
  <c r="D113" i="10"/>
  <c r="D15" i="10"/>
  <c r="D83" i="10"/>
  <c r="D51" i="10"/>
  <c r="D109" i="10"/>
  <c r="D21" i="10"/>
  <c r="D115" i="10"/>
  <c r="D48" i="10"/>
  <c r="D13" i="10"/>
  <c r="D108" i="10"/>
  <c r="D148" i="10"/>
  <c r="D179" i="10"/>
  <c r="D38" i="10"/>
  <c r="D146" i="10"/>
  <c r="D138" i="10"/>
  <c r="D163" i="10"/>
  <c r="D73" i="10"/>
  <c r="D87" i="10"/>
  <c r="D140" i="10"/>
  <c r="D157" i="10"/>
  <c r="D161" i="10"/>
  <c r="D16" i="10"/>
  <c r="D356" i="3"/>
  <c r="D244" i="3"/>
  <c r="D229" i="3"/>
  <c r="D202" i="3"/>
  <c r="D309" i="3"/>
  <c r="D188" i="3"/>
  <c r="D203" i="3"/>
  <c r="D359" i="3"/>
  <c r="D243" i="3"/>
  <c r="D211" i="3"/>
  <c r="D292" i="3"/>
  <c r="D303" i="3"/>
  <c r="D205" i="3"/>
  <c r="D360" i="3"/>
  <c r="D223" i="3"/>
  <c r="D333" i="3"/>
  <c r="D289" i="3"/>
  <c r="D277" i="3"/>
  <c r="D239" i="3"/>
  <c r="D261" i="3"/>
  <c r="D286" i="3"/>
  <c r="D267" i="3"/>
  <c r="D249" i="3"/>
  <c r="D311" i="3"/>
  <c r="D279" i="3"/>
  <c r="D300" i="3"/>
  <c r="D367" i="3"/>
  <c r="D305" i="3"/>
  <c r="D364" i="3"/>
  <c r="D216" i="3"/>
  <c r="D313" i="3"/>
  <c r="D319" i="3"/>
  <c r="D291" i="3"/>
  <c r="D307" i="3"/>
  <c r="D346" i="3"/>
  <c r="D275" i="3"/>
  <c r="D343" i="3"/>
  <c r="D318" i="3"/>
  <c r="D353" i="3"/>
  <c r="D196" i="3"/>
  <c r="D320" i="3"/>
  <c r="D218" i="3"/>
  <c r="D255" i="3"/>
  <c r="D263" i="3"/>
  <c r="D368" i="3"/>
  <c r="D217" i="3"/>
  <c r="D198" i="3"/>
  <c r="D355" i="3"/>
  <c r="D253" i="3"/>
  <c r="D215" i="3"/>
  <c r="D262" i="3"/>
  <c r="D254" i="3"/>
  <c r="D341" i="3"/>
  <c r="D351" i="3"/>
  <c r="D252" i="3"/>
  <c r="D273" i="3"/>
  <c r="D276" i="3"/>
  <c r="D221" i="3"/>
  <c r="D358" i="3"/>
  <c r="D234" i="3"/>
  <c r="D235" i="3"/>
  <c r="D187" i="3"/>
  <c r="D201" i="3"/>
  <c r="D328" i="3"/>
  <c r="D308" i="3"/>
  <c r="D334" i="3"/>
  <c r="D214" i="3"/>
  <c r="D339" i="3"/>
  <c r="D331" i="3"/>
  <c r="D240" i="3"/>
  <c r="D357" i="3"/>
  <c r="D298" i="3"/>
  <c r="D257" i="3"/>
  <c r="D207" i="3"/>
  <c r="D194" i="3"/>
  <c r="D246" i="3"/>
  <c r="D232" i="3"/>
  <c r="D272" i="3"/>
  <c r="D238" i="3"/>
  <c r="D264" i="3"/>
  <c r="D248" i="3"/>
  <c r="D210" i="3"/>
  <c r="D297" i="3"/>
  <c r="D284" i="3"/>
  <c r="D314" i="3"/>
  <c r="D321" i="3"/>
  <c r="D287" i="3"/>
  <c r="D361" i="3"/>
  <c r="D220" i="3"/>
  <c r="D199" i="3"/>
  <c r="D209" i="3"/>
  <c r="D190" i="3"/>
  <c r="D228" i="3"/>
  <c r="D329" i="3"/>
  <c r="D327" i="3"/>
  <c r="D197" i="3"/>
  <c r="D247" i="3"/>
  <c r="D256" i="3"/>
  <c r="D230" i="3"/>
  <c r="D265" i="3"/>
  <c r="D304" i="3"/>
  <c r="D236" i="3"/>
  <c r="D233" i="3"/>
  <c r="D237" i="3"/>
  <c r="D340" i="3"/>
  <c r="D322" i="3"/>
  <c r="D226" i="3"/>
  <c r="D270" i="3"/>
  <c r="D250" i="3"/>
  <c r="D192" i="3"/>
  <c r="D288" i="3"/>
  <c r="D365" i="3"/>
  <c r="D219" i="3"/>
  <c r="D258" i="3"/>
  <c r="D315" i="3"/>
  <c r="D301" i="3"/>
  <c r="D324" i="3"/>
  <c r="D278" i="3"/>
  <c r="D222" i="3"/>
  <c r="D312" i="3"/>
  <c r="D193" i="3"/>
  <c r="D326" i="3"/>
  <c r="D268" i="3"/>
  <c r="D212" i="3"/>
  <c r="D283" i="3"/>
  <c r="D224" i="3"/>
  <c r="D338" i="3"/>
  <c r="D290" i="3"/>
  <c r="D241" i="3"/>
  <c r="D350" i="3"/>
  <c r="D213" i="3"/>
  <c r="D325" i="3"/>
  <c r="D227" i="3"/>
  <c r="D191" i="3"/>
  <c r="D316" i="3"/>
  <c r="D259" i="3"/>
  <c r="D299" i="3"/>
  <c r="D293" i="3"/>
  <c r="D337" i="3"/>
  <c r="D345" i="3"/>
  <c r="D189" i="3"/>
  <c r="D366" i="3"/>
  <c r="D306" i="3"/>
  <c r="D310" i="3"/>
  <c r="D330" i="3"/>
  <c r="D317" i="3"/>
  <c r="D245" i="3"/>
  <c r="D271" i="3"/>
  <c r="D323" i="3"/>
  <c r="D295" i="3"/>
  <c r="D269" i="3"/>
  <c r="D354" i="3"/>
  <c r="D363" i="3"/>
  <c r="D251" i="3"/>
  <c r="D242" i="3"/>
  <c r="D281" i="3"/>
  <c r="D200" i="3"/>
  <c r="D274" i="3"/>
  <c r="D285" i="3"/>
  <c r="D266" i="3"/>
  <c r="D206" i="3"/>
  <c r="D335" i="3"/>
  <c r="D204" i="3"/>
  <c r="D260" i="3"/>
  <c r="D342" i="3"/>
  <c r="D280" i="3"/>
  <c r="D231" i="3"/>
  <c r="D332" i="3"/>
  <c r="D225" i="3"/>
  <c r="D348" i="3"/>
  <c r="D195" i="3"/>
  <c r="D344" i="3"/>
  <c r="D296" i="3"/>
  <c r="D362" i="3"/>
  <c r="D302" i="3"/>
  <c r="D282" i="3"/>
  <c r="D208" i="3"/>
  <c r="D186" i="3"/>
  <c r="D349" i="3"/>
  <c r="D336" i="3"/>
  <c r="D347" i="3"/>
  <c r="D352" i="3"/>
  <c r="D294" i="3"/>
  <c r="D836" i="3"/>
  <c r="D770" i="3"/>
  <c r="D838" i="3"/>
  <c r="D837" i="3"/>
  <c r="D796" i="3"/>
  <c r="D776" i="3"/>
  <c r="D787" i="3"/>
  <c r="D842" i="3"/>
  <c r="D793" i="3"/>
  <c r="D834" i="3"/>
  <c r="D840" i="3"/>
  <c r="D797" i="3"/>
  <c r="D749" i="3"/>
  <c r="D825" i="3"/>
  <c r="D762" i="3"/>
  <c r="D821" i="3"/>
  <c r="D811" i="3"/>
  <c r="D754" i="3"/>
  <c r="D809" i="3"/>
  <c r="D784" i="3"/>
  <c r="D753" i="3"/>
  <c r="D808" i="3"/>
  <c r="D766" i="3"/>
  <c r="D818" i="3"/>
  <c r="D781" i="3"/>
  <c r="D772" i="3"/>
  <c r="D806" i="3"/>
  <c r="D757" i="3"/>
  <c r="D771" i="3"/>
  <c r="D769" i="3"/>
  <c r="D844" i="3"/>
  <c r="D752" i="3"/>
  <c r="D819" i="3"/>
  <c r="D795" i="3"/>
  <c r="D805" i="3"/>
  <c r="D779" i="3"/>
  <c r="D810" i="3"/>
  <c r="D788" i="3"/>
  <c r="D783" i="3"/>
  <c r="D778" i="3"/>
  <c r="D761" i="3"/>
  <c r="D791" i="3"/>
  <c r="D843" i="3"/>
  <c r="D756" i="3"/>
  <c r="D782" i="3"/>
  <c r="D763" i="3"/>
  <c r="D828" i="3"/>
  <c r="D760" i="3"/>
  <c r="D807" i="3"/>
  <c r="D800" i="3"/>
  <c r="D774" i="3"/>
  <c r="D801" i="3"/>
  <c r="D759" i="3"/>
  <c r="D833" i="3"/>
  <c r="D799" i="3"/>
  <c r="D777" i="3"/>
  <c r="D841" i="3"/>
  <c r="D820" i="3"/>
  <c r="D817" i="3"/>
  <c r="D824" i="3"/>
  <c r="D764" i="3"/>
  <c r="D798" i="3"/>
  <c r="D802" i="3"/>
  <c r="D827" i="3"/>
  <c r="D804" i="3"/>
  <c r="D814" i="3"/>
  <c r="D751" i="3"/>
  <c r="D839" i="3"/>
  <c r="D750" i="3"/>
  <c r="D803" i="3"/>
  <c r="D790" i="3"/>
  <c r="D835" i="3"/>
  <c r="D823" i="3"/>
  <c r="D830" i="3"/>
  <c r="D789" i="3"/>
  <c r="D832" i="3"/>
  <c r="D794" i="3"/>
  <c r="D826" i="3"/>
  <c r="D822" i="3"/>
  <c r="D792" i="3"/>
  <c r="D775" i="3"/>
  <c r="D755" i="3"/>
  <c r="D831" i="3"/>
  <c r="D765" i="3"/>
  <c r="D813" i="3"/>
  <c r="D758" i="3"/>
  <c r="D780" i="3"/>
  <c r="D773" i="3"/>
  <c r="D786" i="3"/>
  <c r="D785" i="3"/>
  <c r="D768" i="3"/>
  <c r="D767" i="3"/>
  <c r="D829" i="3"/>
  <c r="D217" i="10"/>
  <c r="D188" i="10"/>
  <c r="D273" i="10"/>
  <c r="D214" i="10"/>
  <c r="D191" i="10"/>
  <c r="D278" i="10"/>
  <c r="D274" i="10"/>
  <c r="D186" i="10"/>
  <c r="D211" i="10"/>
  <c r="D189" i="10"/>
  <c r="D247" i="10"/>
  <c r="D220" i="10"/>
  <c r="D235" i="10"/>
  <c r="D276" i="10"/>
  <c r="D287" i="10"/>
  <c r="D251" i="10"/>
  <c r="D229" i="10"/>
  <c r="D242" i="10"/>
  <c r="D215" i="10"/>
  <c r="D223" i="10"/>
  <c r="D269" i="10"/>
  <c r="D263" i="10"/>
  <c r="D226" i="10"/>
  <c r="D227" i="10"/>
  <c r="D271" i="10"/>
  <c r="D246" i="10"/>
  <c r="D192" i="10"/>
  <c r="D254" i="10"/>
  <c r="D234" i="10"/>
  <c r="D203" i="10"/>
  <c r="D213" i="10"/>
  <c r="D209" i="10"/>
  <c r="D222" i="10"/>
  <c r="D288" i="10"/>
  <c r="D228" i="10"/>
  <c r="D243" i="10"/>
  <c r="D244" i="10"/>
  <c r="D259" i="10"/>
  <c r="D253" i="10"/>
  <c r="D224" i="10"/>
  <c r="D198" i="10"/>
  <c r="D218" i="10"/>
  <c r="D245" i="10"/>
  <c r="D277" i="10"/>
  <c r="D250" i="10"/>
  <c r="D248" i="10"/>
  <c r="D272" i="10"/>
  <c r="D270" i="10"/>
  <c r="D196" i="10"/>
  <c r="D261" i="10"/>
  <c r="D205" i="10"/>
  <c r="D197" i="10"/>
  <c r="D187" i="10"/>
  <c r="D280" i="10"/>
  <c r="D281" i="10"/>
  <c r="D275" i="10"/>
  <c r="D216" i="10"/>
  <c r="D194" i="10"/>
  <c r="D240" i="10"/>
  <c r="D190" i="10"/>
  <c r="D239" i="10"/>
  <c r="D256" i="10"/>
  <c r="D279" i="10"/>
  <c r="D210" i="10"/>
  <c r="D268" i="10"/>
  <c r="D258" i="10"/>
  <c r="D193" i="10"/>
  <c r="D219" i="10"/>
  <c r="D204" i="10"/>
  <c r="D201" i="10"/>
  <c r="D230" i="10"/>
  <c r="D238" i="10"/>
  <c r="D266" i="10"/>
  <c r="D265" i="10"/>
  <c r="D284" i="10"/>
  <c r="D202" i="10"/>
  <c r="D225" i="10"/>
  <c r="D206" i="10"/>
  <c r="D221" i="10"/>
  <c r="D231" i="10"/>
  <c r="D282" i="10"/>
  <c r="D260" i="10"/>
  <c r="D285" i="10"/>
  <c r="D262" i="10"/>
  <c r="D199" i="10"/>
  <c r="D195" i="10"/>
  <c r="D236" i="10"/>
  <c r="D241" i="10"/>
  <c r="D286" i="10"/>
  <c r="D283" i="10"/>
  <c r="D257" i="10"/>
  <c r="D267" i="10"/>
  <c r="D252" i="10"/>
  <c r="D212" i="10"/>
  <c r="D255" i="10"/>
  <c r="D207" i="10"/>
  <c r="D237" i="10"/>
  <c r="D208" i="10"/>
  <c r="D200" i="10"/>
  <c r="D232" i="10"/>
  <c r="D264" i="10"/>
  <c r="D233" i="10"/>
  <c r="D249" i="10"/>
  <c r="D362" i="10"/>
  <c r="D349" i="10"/>
  <c r="D325" i="10"/>
  <c r="D360" i="10"/>
  <c r="D352" i="10"/>
  <c r="D297" i="10"/>
  <c r="D351" i="10"/>
  <c r="D305" i="10"/>
  <c r="D312" i="10"/>
  <c r="D300" i="10"/>
  <c r="D358" i="10"/>
  <c r="D330" i="10"/>
  <c r="D291" i="10"/>
  <c r="D340" i="10"/>
  <c r="D324" i="10"/>
  <c r="D346" i="10"/>
  <c r="D315" i="10"/>
  <c r="D368" i="10"/>
  <c r="D323" i="10"/>
  <c r="D295" i="10"/>
  <c r="D356" i="10"/>
  <c r="D303" i="10"/>
  <c r="D309" i="10"/>
  <c r="D333" i="10"/>
  <c r="D301" i="10"/>
  <c r="D329" i="10"/>
  <c r="D328" i="10"/>
  <c r="D293" i="10"/>
  <c r="D292" i="10"/>
  <c r="D357" i="10"/>
  <c r="D326" i="10"/>
  <c r="D298" i="10"/>
  <c r="D342" i="10"/>
  <c r="D345" i="10"/>
  <c r="D344" i="10"/>
  <c r="D363" i="10"/>
  <c r="D322" i="10"/>
  <c r="D343" i="10"/>
  <c r="D308" i="10"/>
  <c r="D327" i="10"/>
  <c r="D290" i="10"/>
  <c r="D365" i="10"/>
  <c r="D334" i="10"/>
  <c r="D338" i="10"/>
  <c r="D335" i="10"/>
  <c r="D314" i="10"/>
  <c r="D304" i="10"/>
  <c r="D355" i="10"/>
  <c r="D332" i="10"/>
  <c r="D337" i="10"/>
  <c r="D299" i="10"/>
  <c r="D339" i="10"/>
  <c r="D307" i="10"/>
  <c r="D318" i="10"/>
  <c r="D331" i="10"/>
  <c r="D348" i="10"/>
  <c r="D353" i="10"/>
  <c r="D311" i="10"/>
  <c r="D294" i="10"/>
  <c r="D361" i="10"/>
  <c r="D359" i="10"/>
  <c r="D317" i="10"/>
  <c r="D319" i="10"/>
  <c r="D366" i="10"/>
  <c r="D347" i="10"/>
  <c r="D364" i="10"/>
  <c r="D296" i="10"/>
  <c r="D320" i="10"/>
  <c r="D306" i="10"/>
  <c r="D367" i="10"/>
  <c r="D336" i="10"/>
  <c r="D316" i="10"/>
  <c r="D321" i="10"/>
  <c r="D310" i="10"/>
  <c r="D341" i="10"/>
  <c r="D289" i="10"/>
  <c r="D354" i="10"/>
  <c r="D302" i="10"/>
  <c r="D350" i="10"/>
  <c r="D313" i="10"/>
  <c r="D699" i="3"/>
  <c r="D732" i="3"/>
  <c r="D696" i="3"/>
  <c r="D737" i="3"/>
  <c r="D695" i="3"/>
  <c r="D724" i="3"/>
  <c r="D745" i="3"/>
  <c r="D730" i="3"/>
  <c r="D748" i="3"/>
  <c r="D721" i="3"/>
  <c r="D736" i="3"/>
  <c r="D706" i="3"/>
  <c r="D720" i="3"/>
  <c r="D739" i="3"/>
  <c r="D700" i="3"/>
  <c r="D734" i="3"/>
  <c r="D715" i="3"/>
  <c r="D731" i="3"/>
  <c r="D697" i="3"/>
  <c r="D725" i="3"/>
  <c r="D728" i="3"/>
  <c r="D729" i="3"/>
  <c r="D716" i="3"/>
  <c r="D702" i="3"/>
  <c r="D713" i="3"/>
  <c r="D714" i="3"/>
  <c r="D710" i="3"/>
  <c r="D717" i="3"/>
  <c r="D742" i="3"/>
  <c r="D746" i="3"/>
  <c r="D727" i="3"/>
  <c r="D747" i="3"/>
  <c r="D718" i="3"/>
  <c r="D711" i="3"/>
  <c r="D709" i="3"/>
  <c r="D705" i="3"/>
  <c r="D712" i="3"/>
  <c r="D698" i="3"/>
  <c r="D726" i="3"/>
  <c r="D740" i="3"/>
  <c r="D704" i="3"/>
  <c r="D701" i="3"/>
  <c r="D741" i="3"/>
  <c r="D707" i="3"/>
  <c r="D703" i="3"/>
  <c r="D722" i="3"/>
  <c r="D723" i="3"/>
  <c r="D733" i="3"/>
  <c r="D708" i="3"/>
  <c r="D744" i="3"/>
  <c r="D743" i="3"/>
  <c r="D738" i="3"/>
  <c r="D735" i="3"/>
  <c r="D719" i="3"/>
  <c r="D512" i="10"/>
  <c r="D531" i="10"/>
  <c r="D523" i="10"/>
  <c r="D534" i="10"/>
  <c r="D511" i="10"/>
  <c r="D527" i="10"/>
  <c r="D524" i="10"/>
  <c r="D553" i="10"/>
  <c r="D535" i="10"/>
  <c r="D515" i="10"/>
  <c r="D545" i="10"/>
  <c r="D555" i="10"/>
  <c r="D548" i="10"/>
  <c r="D546" i="10"/>
  <c r="D547" i="10"/>
  <c r="D537" i="10"/>
  <c r="D514" i="10"/>
  <c r="D557" i="10"/>
  <c r="D522" i="10"/>
  <c r="D530" i="10"/>
  <c r="D552" i="10"/>
  <c r="D554" i="10"/>
  <c r="D536" i="10"/>
  <c r="D541" i="10"/>
  <c r="D521" i="10"/>
  <c r="D528" i="10"/>
  <c r="D513" i="10"/>
  <c r="D542" i="10"/>
  <c r="D532" i="10"/>
  <c r="D538" i="10"/>
  <c r="D556" i="10"/>
  <c r="D558" i="10"/>
  <c r="D533" i="10"/>
  <c r="D516" i="10"/>
  <c r="D526" i="10"/>
  <c r="D544" i="10"/>
  <c r="D518" i="10"/>
  <c r="D519" i="10"/>
  <c r="D525" i="10"/>
  <c r="D540" i="10"/>
  <c r="D517" i="10"/>
  <c r="D520" i="10"/>
  <c r="D539" i="10"/>
  <c r="D549" i="10"/>
  <c r="D529" i="10"/>
  <c r="D551" i="10"/>
  <c r="D550" i="10"/>
  <c r="D543" i="10"/>
  <c r="D369" i="3"/>
  <c r="D400" i="10"/>
  <c r="D371" i="10"/>
  <c r="D447" i="10"/>
  <c r="D422" i="10"/>
  <c r="D409" i="10"/>
  <c r="D375" i="10"/>
  <c r="D412" i="10"/>
  <c r="D445" i="10"/>
  <c r="D411" i="10"/>
  <c r="D369" i="10"/>
  <c r="D435" i="10"/>
  <c r="D376" i="10"/>
  <c r="D425" i="10"/>
  <c r="D457" i="10"/>
  <c r="D408" i="10"/>
  <c r="D434" i="10"/>
  <c r="D397" i="10"/>
  <c r="D428" i="10"/>
  <c r="D381" i="10"/>
  <c r="D449" i="10"/>
  <c r="D504" i="10"/>
  <c r="D485" i="10"/>
  <c r="D470" i="10"/>
  <c r="D508" i="10"/>
  <c r="D467" i="10"/>
  <c r="D492" i="10"/>
  <c r="D469" i="10"/>
  <c r="D484" i="10"/>
  <c r="D478" i="10"/>
  <c r="D502" i="10"/>
  <c r="D499" i="10"/>
  <c r="D486" i="10"/>
  <c r="D497" i="10"/>
  <c r="D418" i="10"/>
  <c r="D390" i="10"/>
  <c r="D384" i="10"/>
  <c r="D474" i="10"/>
  <c r="D464" i="10"/>
  <c r="D505" i="10"/>
  <c r="D374" i="10"/>
  <c r="D429" i="10"/>
  <c r="D437" i="10"/>
  <c r="D389" i="10"/>
  <c r="D451" i="10"/>
  <c r="D455" i="10"/>
  <c r="D406" i="10"/>
  <c r="D427" i="10"/>
  <c r="D416" i="10"/>
  <c r="D448" i="10"/>
  <c r="D439" i="10"/>
  <c r="D383" i="10"/>
  <c r="D454" i="10"/>
  <c r="D444" i="10"/>
  <c r="D452" i="10"/>
  <c r="D399" i="10"/>
  <c r="D372" i="10"/>
  <c r="D398" i="10"/>
  <c r="D419" i="10"/>
  <c r="D378" i="10"/>
  <c r="D506" i="10"/>
  <c r="D490" i="10"/>
  <c r="D468" i="10"/>
  <c r="D500" i="10"/>
  <c r="D466" i="10"/>
  <c r="D463" i="10"/>
  <c r="D488" i="10"/>
  <c r="D461" i="10"/>
  <c r="D503" i="10"/>
  <c r="D501" i="10"/>
  <c r="D493" i="10"/>
  <c r="D482" i="10"/>
  <c r="D465" i="10"/>
  <c r="D405" i="10"/>
  <c r="D446" i="10"/>
  <c r="D453" i="10"/>
  <c r="D430" i="10"/>
  <c r="D377" i="10"/>
  <c r="D388" i="10"/>
  <c r="D414" i="10"/>
  <c r="D458" i="10"/>
  <c r="D473" i="10"/>
  <c r="D489" i="10"/>
  <c r="D472" i="10"/>
  <c r="D407" i="10"/>
  <c r="D403" i="10"/>
  <c r="D426" i="10"/>
  <c r="D438" i="10"/>
  <c r="D392" i="10"/>
  <c r="D395" i="10"/>
  <c r="D456" i="10"/>
  <c r="D424" i="10"/>
  <c r="D386" i="10"/>
  <c r="D385" i="10"/>
  <c r="D391" i="10"/>
  <c r="D423" i="10"/>
  <c r="D415" i="10"/>
  <c r="D393" i="10"/>
  <c r="D421" i="10"/>
  <c r="D394" i="10"/>
  <c r="D450" i="10"/>
  <c r="D404" i="10"/>
  <c r="D442" i="10"/>
  <c r="D433" i="10"/>
  <c r="D436" i="10"/>
  <c r="D387" i="10"/>
  <c r="D420" i="10"/>
  <c r="D443" i="10"/>
  <c r="D440" i="10"/>
  <c r="D432" i="10"/>
  <c r="D413" i="10"/>
  <c r="D507" i="10"/>
  <c r="D476" i="10"/>
  <c r="D483" i="10"/>
  <c r="D509" i="10"/>
  <c r="D462" i="10"/>
  <c r="D495" i="10"/>
  <c r="D487" i="10"/>
  <c r="D471" i="10"/>
  <c r="D510" i="10"/>
  <c r="D459" i="10"/>
  <c r="D496" i="10"/>
  <c r="D475" i="10"/>
  <c r="D494" i="10"/>
  <c r="D417" i="10"/>
  <c r="D373" i="10"/>
  <c r="D396" i="10"/>
  <c r="D380" i="10"/>
  <c r="D460" i="10"/>
  <c r="D477" i="10"/>
  <c r="D498" i="10"/>
  <c r="D479" i="10"/>
  <c r="D401" i="10"/>
  <c r="D402" i="10"/>
  <c r="D379" i="10"/>
  <c r="D370" i="10"/>
  <c r="D410" i="10"/>
  <c r="D431" i="10"/>
  <c r="D382" i="10"/>
  <c r="D441" i="10"/>
  <c r="D491" i="10"/>
  <c r="D480" i="10"/>
  <c r="D481" i="10"/>
  <c r="D382" i="3"/>
  <c r="D424" i="3"/>
  <c r="D423" i="3"/>
  <c r="D458" i="3"/>
  <c r="D431" i="3"/>
  <c r="D418" i="3"/>
  <c r="D381" i="3"/>
  <c r="D469" i="3"/>
  <c r="D388" i="3"/>
  <c r="D457" i="3"/>
  <c r="D379" i="3"/>
  <c r="D441" i="3"/>
  <c r="D468" i="3"/>
  <c r="D434" i="3"/>
  <c r="D436" i="3"/>
  <c r="D455" i="3"/>
  <c r="D422" i="3"/>
  <c r="D433" i="3"/>
  <c r="D370" i="3"/>
  <c r="D390" i="3"/>
  <c r="D414" i="3"/>
  <c r="D399" i="3"/>
  <c r="D466" i="3"/>
  <c r="D407" i="3"/>
  <c r="D374" i="3"/>
  <c r="D425" i="3"/>
  <c r="D497" i="3"/>
  <c r="D520" i="3"/>
  <c r="D619" i="3"/>
  <c r="D637" i="3"/>
  <c r="D480" i="3"/>
  <c r="D539" i="3"/>
  <c r="D476" i="3"/>
  <c r="D499" i="3"/>
  <c r="D517" i="3"/>
  <c r="D508" i="3"/>
  <c r="D507" i="3"/>
  <c r="D523" i="3"/>
  <c r="D591" i="3"/>
  <c r="D628" i="3"/>
  <c r="D590" i="3"/>
  <c r="D524" i="3"/>
  <c r="D531" i="3"/>
  <c r="D621" i="3"/>
  <c r="D586" i="3"/>
  <c r="D634" i="3"/>
  <c r="D581" i="3"/>
  <c r="D610" i="3"/>
  <c r="D519" i="3"/>
  <c r="D512" i="3"/>
  <c r="D475" i="3"/>
  <c r="D598" i="3"/>
  <c r="D498" i="3"/>
  <c r="D509" i="3"/>
  <c r="D489" i="3"/>
  <c r="D624" i="3"/>
  <c r="D479" i="3"/>
  <c r="D492" i="3"/>
  <c r="D639" i="3"/>
  <c r="D549" i="3"/>
  <c r="D515" i="3"/>
  <c r="D592" i="3"/>
  <c r="D542" i="3"/>
  <c r="D685" i="3"/>
  <c r="D646" i="3"/>
  <c r="D656" i="3"/>
  <c r="D691" i="3"/>
  <c r="D672" i="3"/>
  <c r="D658" i="3"/>
  <c r="D681" i="3"/>
  <c r="D643" i="3"/>
  <c r="D694" i="3"/>
  <c r="D654" i="3"/>
  <c r="D662" i="3"/>
  <c r="D668" i="3"/>
  <c r="D661" i="3"/>
  <c r="D410" i="3"/>
  <c r="D417" i="3"/>
  <c r="D375" i="3"/>
  <c r="D453" i="3"/>
  <c r="D460" i="3"/>
  <c r="D451" i="3"/>
  <c r="D461" i="3"/>
  <c r="D464" i="3"/>
  <c r="D450" i="3"/>
  <c r="D398" i="3"/>
  <c r="D429" i="3"/>
  <c r="D401" i="3"/>
  <c r="D397" i="3"/>
  <c r="D378" i="3"/>
  <c r="D444" i="3"/>
  <c r="D394" i="3"/>
  <c r="D406" i="3"/>
  <c r="D400" i="3"/>
  <c r="D525" i="3"/>
  <c r="D548" i="3"/>
  <c r="D625" i="3"/>
  <c r="D611" i="3"/>
  <c r="D482" i="3"/>
  <c r="D554" i="3"/>
  <c r="D486" i="3"/>
  <c r="D516" i="3"/>
  <c r="D477" i="3"/>
  <c r="D474" i="3"/>
  <c r="D595" i="3"/>
  <c r="D490" i="3"/>
  <c r="D502" i="3"/>
  <c r="D640" i="3"/>
  <c r="D514" i="3"/>
  <c r="D510" i="3"/>
  <c r="D540" i="3"/>
  <c r="D546" i="3"/>
  <c r="D503" i="3"/>
  <c r="D402" i="3"/>
  <c r="D384" i="3"/>
  <c r="D435" i="3"/>
  <c r="D371" i="3"/>
  <c r="D470" i="3"/>
  <c r="D415" i="3"/>
  <c r="D463" i="3"/>
  <c r="D438" i="3"/>
  <c r="D521" i="3"/>
  <c r="D605" i="3"/>
  <c r="D481" i="3"/>
  <c r="D597" i="3"/>
  <c r="D596" i="3"/>
  <c r="D530" i="3"/>
  <c r="D533" i="3"/>
  <c r="D491" i="3"/>
  <c r="D504" i="3"/>
  <c r="D615" i="3"/>
  <c r="D488" i="3"/>
  <c r="D526" i="3"/>
  <c r="D633" i="3"/>
  <c r="D529" i="3"/>
  <c r="D555" i="3"/>
  <c r="D493" i="3"/>
  <c r="D487" i="3"/>
  <c r="D459" i="3"/>
  <c r="D439" i="3"/>
  <c r="D442" i="3"/>
  <c r="D452" i="3"/>
  <c r="D445" i="3"/>
  <c r="D471" i="3"/>
  <c r="D389" i="3"/>
  <c r="D454" i="3"/>
  <c r="D409" i="3"/>
  <c r="D412" i="3"/>
  <c r="D420" i="3"/>
  <c r="D443" i="3"/>
  <c r="D449" i="3"/>
  <c r="D604" i="3"/>
  <c r="D616" i="3"/>
  <c r="D473" i="3"/>
  <c r="D538" i="3"/>
  <c r="D642" i="3"/>
  <c r="D500" i="3"/>
  <c r="D584" i="3"/>
  <c r="D638" i="3"/>
  <c r="D534" i="3"/>
  <c r="D532" i="3"/>
  <c r="D622" i="3"/>
  <c r="D617" i="3"/>
  <c r="D601" i="3"/>
  <c r="D583" i="3"/>
  <c r="D614" i="3"/>
  <c r="D612" i="3"/>
  <c r="D641" i="3"/>
  <c r="D608" i="3"/>
  <c r="D501" i="3"/>
  <c r="D693" i="3"/>
  <c r="D665" i="3"/>
  <c r="D663" i="3"/>
  <c r="D644" i="3"/>
  <c r="D678" i="3"/>
  <c r="D682" i="3"/>
  <c r="D657" i="3"/>
  <c r="D673" i="3"/>
  <c r="D680" i="3"/>
  <c r="D677" i="3"/>
  <c r="D427" i="3"/>
  <c r="D430" i="3"/>
  <c r="D376" i="3"/>
  <c r="D606" i="3"/>
  <c r="D609" i="3"/>
  <c r="D541" i="3"/>
  <c r="D618" i="3"/>
  <c r="D496" i="3"/>
  <c r="D689" i="3"/>
  <c r="D645" i="3"/>
  <c r="D426" i="3"/>
  <c r="D413" i="3"/>
  <c r="D391" i="3"/>
  <c r="D462" i="3"/>
  <c r="D419" i="3"/>
  <c r="D428" i="3"/>
  <c r="D392" i="3"/>
  <c r="D437" i="3"/>
  <c r="D448" i="3"/>
  <c r="D372" i="3"/>
  <c r="D395" i="3"/>
  <c r="D393" i="3"/>
  <c r="D421" i="3"/>
  <c r="D635" i="3"/>
  <c r="D483" i="3"/>
  <c r="D631" i="3"/>
  <c r="D632" i="3"/>
  <c r="D620" i="3"/>
  <c r="D551" i="3"/>
  <c r="D582" i="3"/>
  <c r="D506" i="3"/>
  <c r="D543" i="3"/>
  <c r="D556" i="3"/>
  <c r="D527" i="3"/>
  <c r="D607" i="3"/>
  <c r="D580" i="3"/>
  <c r="D589" i="3"/>
  <c r="D511" i="3"/>
  <c r="D602" i="3"/>
  <c r="D513" i="3"/>
  <c r="D518" i="3"/>
  <c r="D659" i="3"/>
  <c r="D671" i="3"/>
  <c r="D650" i="3"/>
  <c r="D648" i="3"/>
  <c r="D651" i="3"/>
  <c r="D684" i="3"/>
  <c r="D687" i="3"/>
  <c r="D669" i="3"/>
  <c r="D688" i="3"/>
  <c r="D386" i="3"/>
  <c r="D387" i="3"/>
  <c r="D416" i="3"/>
  <c r="D594" i="3"/>
  <c r="D585" i="3"/>
  <c r="D494" i="3"/>
  <c r="D629" i="3"/>
  <c r="D627" i="3"/>
  <c r="D667" i="3"/>
  <c r="D666" i="3"/>
  <c r="D679" i="3"/>
  <c r="D396" i="3"/>
  <c r="D411" i="3"/>
  <c r="D373" i="3"/>
  <c r="D380" i="3"/>
  <c r="D385" i="3"/>
  <c r="D403" i="3"/>
  <c r="D446" i="3"/>
  <c r="D383" i="3"/>
  <c r="D456" i="3"/>
  <c r="D467" i="3"/>
  <c r="D447" i="3"/>
  <c r="D465" i="3"/>
  <c r="D377" i="3"/>
  <c r="D537" i="3"/>
  <c r="D593" i="3"/>
  <c r="D535" i="3"/>
  <c r="D545" i="3"/>
  <c r="D623" i="3"/>
  <c r="D599" i="3"/>
  <c r="D558" i="3"/>
  <c r="D485" i="3"/>
  <c r="D505" i="3"/>
  <c r="D588" i="3"/>
  <c r="D522" i="3"/>
  <c r="D536" i="3"/>
  <c r="D603" i="3"/>
  <c r="D626" i="3"/>
  <c r="D613" i="3"/>
  <c r="D547" i="3"/>
  <c r="D552" i="3"/>
  <c r="D587" i="3"/>
  <c r="D557" i="3"/>
  <c r="D484" i="3"/>
  <c r="D683" i="3"/>
  <c r="D652" i="3"/>
  <c r="D655" i="3"/>
  <c r="D690" i="3"/>
  <c r="D675" i="3"/>
  <c r="D664" i="3"/>
  <c r="D676" i="3"/>
  <c r="D660" i="3"/>
  <c r="D670" i="3"/>
  <c r="D649" i="3"/>
  <c r="D408" i="3"/>
  <c r="D405" i="3"/>
  <c r="D432" i="3"/>
  <c r="D630" i="3"/>
  <c r="D495" i="3"/>
  <c r="D553" i="3"/>
  <c r="D636" i="3"/>
  <c r="D674" i="3"/>
  <c r="D653" i="3"/>
  <c r="D404" i="3"/>
  <c r="D440" i="3"/>
  <c r="D472" i="3"/>
  <c r="D544" i="3"/>
  <c r="D550" i="3"/>
  <c r="D528" i="3"/>
  <c r="D478" i="3"/>
  <c r="D600" i="3"/>
  <c r="D686" i="3"/>
  <c r="D692" i="3"/>
  <c r="D647" i="3"/>
  <c r="D567" i="10"/>
  <c r="D576" i="10"/>
  <c r="D566" i="10"/>
  <c r="D574" i="10"/>
  <c r="D569" i="10"/>
  <c r="D563" i="10"/>
  <c r="D565" i="10"/>
  <c r="D575" i="10"/>
  <c r="D560" i="10"/>
  <c r="D564" i="10"/>
  <c r="D573" i="10"/>
  <c r="D578" i="10"/>
  <c r="D561" i="10"/>
  <c r="D579" i="10"/>
  <c r="D577" i="10"/>
  <c r="D570" i="10"/>
  <c r="D559" i="10"/>
  <c r="D572" i="10"/>
  <c r="D568" i="10"/>
  <c r="D571" i="10"/>
  <c r="D562" i="10"/>
  <c r="D562" i="3"/>
  <c r="D568" i="3"/>
  <c r="D566" i="3"/>
  <c r="D564" i="3"/>
  <c r="D569" i="3"/>
  <c r="D561" i="3"/>
  <c r="D574" i="3"/>
  <c r="D576" i="3"/>
  <c r="D572" i="3"/>
  <c r="D563" i="3"/>
  <c r="D575" i="3"/>
  <c r="D571" i="3"/>
  <c r="D578" i="3"/>
  <c r="D565" i="3"/>
  <c r="D560" i="3"/>
  <c r="D559" i="3"/>
  <c r="D579" i="3"/>
  <c r="D573" i="3"/>
  <c r="D577" i="3"/>
  <c r="D567" i="3"/>
  <c r="D570" i="3"/>
  <c r="E559" i="9" l="1"/>
  <c r="D559" i="9"/>
  <c r="G564" i="9"/>
  <c r="F571" i="11"/>
  <c r="J571" i="11" s="1"/>
  <c r="E565" i="11"/>
  <c r="E561" i="11"/>
  <c r="K383" i="8"/>
  <c r="J383" i="8"/>
  <c r="J432" i="8"/>
  <c r="K432" i="8"/>
  <c r="J411" i="8"/>
  <c r="K411" i="8"/>
  <c r="J371" i="8"/>
  <c r="K371" i="8"/>
  <c r="J380" i="8"/>
  <c r="K380" i="8"/>
  <c r="K403" i="8"/>
  <c r="J403" i="8"/>
  <c r="K402" i="8"/>
  <c r="J402" i="8"/>
  <c r="K381" i="8"/>
  <c r="J381" i="8"/>
  <c r="K397" i="8"/>
  <c r="J397" i="8"/>
  <c r="K374" i="8"/>
  <c r="J374" i="8"/>
  <c r="K418" i="8"/>
  <c r="J418" i="8"/>
  <c r="J414" i="8"/>
  <c r="K414" i="8"/>
  <c r="K433" i="8"/>
  <c r="J433" i="8"/>
  <c r="K441" i="8"/>
  <c r="J441" i="8"/>
  <c r="J421" i="8"/>
  <c r="K421" i="8"/>
  <c r="K388" i="8"/>
  <c r="J388" i="8"/>
  <c r="K437" i="8"/>
  <c r="J437" i="8"/>
  <c r="K434" i="8"/>
  <c r="J434" i="8"/>
  <c r="J405" i="8"/>
  <c r="K405" i="8"/>
  <c r="J395" i="8"/>
  <c r="K395" i="8"/>
  <c r="K422" i="8"/>
  <c r="J422" i="8"/>
  <c r="J394" i="8"/>
  <c r="K394" i="8"/>
  <c r="J416" i="8"/>
  <c r="K416" i="8"/>
  <c r="K424" i="8"/>
  <c r="J424" i="8"/>
  <c r="J392" i="8"/>
  <c r="K392" i="8"/>
  <c r="J386" i="8"/>
  <c r="K386" i="8"/>
  <c r="J387" i="8"/>
  <c r="K387" i="8"/>
  <c r="J425" i="8"/>
  <c r="K425" i="8"/>
  <c r="J396" i="8"/>
  <c r="K396" i="8"/>
  <c r="K393" i="8"/>
  <c r="J393" i="8"/>
  <c r="J439" i="8"/>
  <c r="K439" i="8"/>
  <c r="J427" i="8"/>
  <c r="K427" i="8"/>
  <c r="J404" i="8"/>
  <c r="K404" i="8"/>
  <c r="J408" i="8"/>
  <c r="K408" i="8"/>
  <c r="J415" i="8"/>
  <c r="K415" i="8"/>
  <c r="J389" i="8"/>
  <c r="K389" i="8"/>
  <c r="K378" i="8"/>
  <c r="J378" i="8"/>
  <c r="J431" i="8"/>
  <c r="K431" i="8"/>
  <c r="K406" i="8"/>
  <c r="J406" i="8"/>
  <c r="J379" i="8"/>
  <c r="K379" i="8"/>
  <c r="J420" i="8"/>
  <c r="K420" i="8"/>
  <c r="J399" i="8"/>
  <c r="K399" i="8"/>
  <c r="J373" i="8"/>
  <c r="K373" i="8"/>
  <c r="J400" i="8"/>
  <c r="K400" i="8"/>
  <c r="J384" i="8"/>
  <c r="K384" i="8"/>
  <c r="J440" i="8"/>
  <c r="K440" i="8"/>
  <c r="J417" i="8"/>
  <c r="K417" i="8"/>
  <c r="K428" i="8"/>
  <c r="J428" i="8"/>
  <c r="J407" i="8"/>
  <c r="K407" i="8"/>
  <c r="K390" i="8"/>
  <c r="J390" i="8"/>
  <c r="J438" i="8"/>
  <c r="K438" i="8"/>
  <c r="K430" i="8"/>
  <c r="J430" i="8"/>
  <c r="J375" i="8"/>
  <c r="K375" i="8"/>
  <c r="J385" i="8"/>
  <c r="K385" i="8"/>
  <c r="J391" i="8"/>
  <c r="K391" i="8"/>
  <c r="J419" i="8"/>
  <c r="K419" i="8"/>
  <c r="J382" i="8"/>
  <c r="K382" i="8"/>
  <c r="K429" i="8"/>
  <c r="J429" i="8"/>
  <c r="J398" i="8"/>
  <c r="K398" i="8"/>
  <c r="J435" i="8"/>
  <c r="K435" i="8"/>
  <c r="J409" i="8"/>
  <c r="K409" i="8"/>
  <c r="K426" i="8"/>
  <c r="J426" i="8"/>
  <c r="J377" i="8"/>
  <c r="K377" i="8"/>
  <c r="J436" i="8"/>
  <c r="K436" i="8"/>
  <c r="J370" i="8"/>
  <c r="K370" i="8"/>
  <c r="J412" i="8"/>
  <c r="K412" i="8"/>
  <c r="J413" i="8"/>
  <c r="K413" i="8"/>
  <c r="J376" i="8"/>
  <c r="K376" i="8"/>
  <c r="K410" i="8"/>
  <c r="J410" i="8"/>
  <c r="J423" i="8"/>
  <c r="K423" i="8"/>
  <c r="J372" i="8"/>
  <c r="K372" i="8"/>
  <c r="K401" i="8"/>
  <c r="J401" i="8"/>
  <c r="E557" i="9"/>
  <c r="E555" i="9"/>
  <c r="E553" i="9"/>
  <c r="E551" i="9"/>
  <c r="E549" i="9"/>
  <c r="E547" i="9"/>
  <c r="E545" i="9"/>
  <c r="E545" i="11"/>
  <c r="E496" i="11"/>
  <c r="E484" i="11"/>
  <c r="F444" i="11"/>
  <c r="E436" i="8"/>
  <c r="M436" i="8" s="1"/>
  <c r="D436" i="8"/>
  <c r="L436" i="8" s="1"/>
  <c r="D428" i="8"/>
  <c r="L428" i="8" s="1"/>
  <c r="E428" i="8"/>
  <c r="M428" i="8" s="1"/>
  <c r="D422" i="8"/>
  <c r="L422" i="8" s="1"/>
  <c r="E422" i="8"/>
  <c r="M422" i="8" s="1"/>
  <c r="D420" i="8"/>
  <c r="L420" i="8" s="1"/>
  <c r="E420" i="8"/>
  <c r="M420" i="8" s="1"/>
  <c r="D412" i="8"/>
  <c r="L412" i="8" s="1"/>
  <c r="E412" i="8"/>
  <c r="M412" i="8" s="1"/>
  <c r="E558" i="9"/>
  <c r="E554" i="9"/>
  <c r="E550" i="9"/>
  <c r="E546" i="9"/>
  <c r="F551" i="11"/>
  <c r="G551" i="9"/>
  <c r="G554" i="9"/>
  <c r="G546" i="9"/>
  <c r="D415" i="8"/>
  <c r="L415" i="8" s="1"/>
  <c r="E415" i="8"/>
  <c r="M415" i="8" s="1"/>
  <c r="F534" i="11"/>
  <c r="F522" i="11"/>
  <c r="E440" i="11"/>
  <c r="F496" i="11"/>
  <c r="H510" i="11"/>
  <c r="J510" i="11" s="1"/>
  <c r="E508" i="11"/>
  <c r="H505" i="11"/>
  <c r="I505" i="11" s="1"/>
  <c r="F493" i="11"/>
  <c r="E477" i="11"/>
  <c r="J508" i="11"/>
  <c r="J413" i="11"/>
  <c r="K413" i="11" s="1"/>
  <c r="M413" i="11" s="1"/>
  <c r="H414" i="8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J501" i="11" s="1"/>
  <c r="C503" i="9"/>
  <c r="G503" i="9" s="1"/>
  <c r="C501" i="9"/>
  <c r="C495" i="9"/>
  <c r="G495" i="9" s="1"/>
  <c r="C493" i="9"/>
  <c r="G493" i="9" s="1"/>
  <c r="C487" i="9"/>
  <c r="G487" i="9" s="1"/>
  <c r="C485" i="9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K314" i="8"/>
  <c r="J314" i="8"/>
  <c r="J351" i="8"/>
  <c r="K351" i="8"/>
  <c r="J303" i="8"/>
  <c r="K303" i="8"/>
  <c r="J355" i="8"/>
  <c r="K355" i="8"/>
  <c r="J290" i="8"/>
  <c r="K290" i="8"/>
  <c r="K342" i="8"/>
  <c r="J342" i="8"/>
  <c r="K311" i="8"/>
  <c r="J311" i="8"/>
  <c r="K322" i="8"/>
  <c r="J322" i="8"/>
  <c r="K317" i="8"/>
  <c r="J317" i="8"/>
  <c r="K337" i="8"/>
  <c r="J337" i="8"/>
  <c r="J368" i="8"/>
  <c r="K368" i="8"/>
  <c r="K307" i="8"/>
  <c r="J307" i="8"/>
  <c r="K321" i="8"/>
  <c r="J321" i="8"/>
  <c r="J297" i="8"/>
  <c r="K297" i="8"/>
  <c r="J365" i="8"/>
  <c r="K365" i="8"/>
  <c r="K348" i="8"/>
  <c r="J348" i="8"/>
  <c r="J367" i="8"/>
  <c r="K367" i="8"/>
  <c r="K320" i="8"/>
  <c r="J320" i="8"/>
  <c r="K318" i="8"/>
  <c r="J318" i="8"/>
  <c r="K360" i="8"/>
  <c r="J360" i="8"/>
  <c r="J362" i="8"/>
  <c r="K362" i="8"/>
  <c r="J295" i="8"/>
  <c r="K295" i="8"/>
  <c r="K312" i="8"/>
  <c r="J312" i="8"/>
  <c r="J354" i="8"/>
  <c r="K354" i="8"/>
  <c r="J349" i="8"/>
  <c r="K349" i="8"/>
  <c r="K332" i="8"/>
  <c r="J332" i="8"/>
  <c r="K319" i="8"/>
  <c r="J319" i="8"/>
  <c r="K308" i="8"/>
  <c r="J308" i="8"/>
  <c r="K340" i="8"/>
  <c r="J340" i="8"/>
  <c r="J300" i="8"/>
  <c r="K300" i="8"/>
  <c r="K338" i="8"/>
  <c r="J338" i="8"/>
  <c r="K333" i="8"/>
  <c r="J333" i="8"/>
  <c r="J356" i="8"/>
  <c r="K356" i="8"/>
  <c r="K305" i="8"/>
  <c r="J305" i="8"/>
  <c r="K315" i="8"/>
  <c r="J315" i="8"/>
  <c r="K336" i="8"/>
  <c r="J336" i="8"/>
  <c r="K339" i="8"/>
  <c r="J339" i="8"/>
  <c r="K335" i="8"/>
  <c r="J335" i="8"/>
  <c r="J366" i="8"/>
  <c r="K366" i="8"/>
  <c r="J291" i="8"/>
  <c r="K291" i="8"/>
  <c r="K328" i="8"/>
  <c r="J328" i="8"/>
  <c r="K309" i="8"/>
  <c r="J309" i="8"/>
  <c r="J344" i="8"/>
  <c r="K344" i="8"/>
  <c r="K323" i="8"/>
  <c r="J323" i="8"/>
  <c r="J364" i="8"/>
  <c r="K364" i="8"/>
  <c r="J345" i="8"/>
  <c r="K345" i="8"/>
  <c r="J346" i="8"/>
  <c r="K346" i="8"/>
  <c r="K343" i="8"/>
  <c r="J343" i="8"/>
  <c r="J299" i="8"/>
  <c r="K299" i="8"/>
  <c r="K327" i="8"/>
  <c r="J327" i="8"/>
  <c r="J358" i="8"/>
  <c r="K358" i="8"/>
  <c r="J293" i="8"/>
  <c r="K293" i="8"/>
  <c r="J294" i="8"/>
  <c r="K294" i="8"/>
  <c r="K329" i="8"/>
  <c r="J329" i="8"/>
  <c r="K330" i="8"/>
  <c r="J330" i="8"/>
  <c r="J302" i="8"/>
  <c r="K302" i="8"/>
  <c r="K334" i="8"/>
  <c r="J334" i="8"/>
  <c r="K310" i="8"/>
  <c r="J310" i="8"/>
  <c r="K304" i="8"/>
  <c r="J304" i="8"/>
  <c r="J357" i="8"/>
  <c r="K357" i="8"/>
  <c r="J296" i="8"/>
  <c r="K296" i="8"/>
  <c r="K324" i="8"/>
  <c r="J324" i="8"/>
  <c r="J369" i="8"/>
  <c r="K369" i="8"/>
  <c r="K316" i="8"/>
  <c r="J316" i="8"/>
  <c r="K347" i="8"/>
  <c r="J347" i="8"/>
  <c r="K325" i="8"/>
  <c r="J325" i="8"/>
  <c r="J341" i="8"/>
  <c r="K341" i="8"/>
  <c r="J292" i="8"/>
  <c r="K292" i="8"/>
  <c r="K331" i="8"/>
  <c r="J331" i="8"/>
  <c r="K359" i="8"/>
  <c r="J359" i="8"/>
  <c r="J301" i="8"/>
  <c r="K301" i="8"/>
  <c r="K313" i="8"/>
  <c r="J313" i="8"/>
  <c r="K306" i="8"/>
  <c r="J306" i="8"/>
  <c r="K352" i="8"/>
  <c r="J352" i="8"/>
  <c r="J298" i="8"/>
  <c r="K298" i="8"/>
  <c r="J353" i="8"/>
  <c r="K353" i="8"/>
  <c r="K361" i="8"/>
  <c r="J361" i="8"/>
  <c r="K326" i="8"/>
  <c r="J326" i="8"/>
  <c r="J350" i="8"/>
  <c r="K350" i="8"/>
  <c r="J363" i="8"/>
  <c r="K363" i="8"/>
  <c r="D311" i="8"/>
  <c r="L311" i="8" s="1"/>
  <c r="E311" i="8"/>
  <c r="M311" i="8" s="1"/>
  <c r="G412" i="9"/>
  <c r="D310" i="9"/>
  <c r="F311" i="8" s="1"/>
  <c r="D351" i="8"/>
  <c r="L351" i="8" s="1"/>
  <c r="E351" i="8"/>
  <c r="M351" i="8" s="1"/>
  <c r="D309" i="8"/>
  <c r="L309" i="8" s="1"/>
  <c r="E309" i="8"/>
  <c r="M309" i="8" s="1"/>
  <c r="E448" i="11"/>
  <c r="E325" i="9"/>
  <c r="G326" i="8" s="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26" i="8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J429" i="11"/>
  <c r="K429" i="11" s="1"/>
  <c r="M429" i="11" s="1"/>
  <c r="H430" i="8" s="1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J948" i="11" s="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G344" i="9"/>
  <c r="C522" i="9"/>
  <c r="G522" i="9" s="1"/>
  <c r="C554" i="9"/>
  <c r="D554" i="9" s="1"/>
  <c r="C672" i="9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C680" i="9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I944" i="11" s="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I921" i="11" s="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H886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C656" i="9"/>
  <c r="C688" i="9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G441" i="8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I334" i="11" s="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I800" i="11" s="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D342" i="9"/>
  <c r="F343" i="8" s="1"/>
  <c r="E342" i="9"/>
  <c r="G343" i="8" s="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8" i="8" s="1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J671" i="11"/>
  <c r="I671" i="11"/>
  <c r="F694" i="11"/>
  <c r="I918" i="11"/>
  <c r="J918" i="11"/>
  <c r="J978" i="11"/>
  <c r="I978" i="11"/>
  <c r="J672" i="11"/>
  <c r="I672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/>
  <c r="G682" i="9"/>
  <c r="C682" i="9"/>
  <c r="C678" i="9"/>
  <c r="G678" i="9"/>
  <c r="C676" i="9"/>
  <c r="G676" i="9"/>
  <c r="G674" i="9"/>
  <c r="C674" i="9"/>
  <c r="C670" i="9"/>
  <c r="G670" i="9"/>
  <c r="C668" i="9"/>
  <c r="G668" i="9"/>
  <c r="G666" i="9"/>
  <c r="C666" i="9"/>
  <c r="C662" i="9"/>
  <c r="G662" i="9"/>
  <c r="C660" i="9"/>
  <c r="G660" i="9"/>
  <c r="G658" i="9"/>
  <c r="C658" i="9"/>
  <c r="C620" i="9"/>
  <c r="G620" i="9"/>
  <c r="G616" i="9"/>
  <c r="C616" i="9"/>
  <c r="C608" i="9"/>
  <c r="G608" i="9"/>
  <c r="G604" i="9"/>
  <c r="C604" i="9"/>
  <c r="C592" i="9"/>
  <c r="G592" i="9"/>
  <c r="G588" i="9"/>
  <c r="C588" i="9"/>
  <c r="C576" i="9"/>
  <c r="G576" i="9"/>
  <c r="C572" i="9"/>
  <c r="D572" i="9" s="1"/>
  <c r="C560" i="9"/>
  <c r="G560" i="9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G423" i="8" s="1"/>
  <c r="C420" i="9"/>
  <c r="G420" i="9" s="1"/>
  <c r="C418" i="9"/>
  <c r="G418" i="9" s="1"/>
  <c r="G416" i="9"/>
  <c r="G348" i="9"/>
  <c r="C346" i="9"/>
  <c r="D346" i="9" s="1"/>
  <c r="F347" i="8" s="1"/>
  <c r="C340" i="9"/>
  <c r="E340" i="9" s="1"/>
  <c r="G341" i="8" s="1"/>
  <c r="C338" i="9"/>
  <c r="E338" i="9" s="1"/>
  <c r="G339" i="8" s="1"/>
  <c r="C336" i="9"/>
  <c r="E336" i="9" s="1"/>
  <c r="G337" i="8" s="1"/>
  <c r="C334" i="9"/>
  <c r="D334" i="9" s="1"/>
  <c r="F335" i="8" s="1"/>
  <c r="C332" i="9"/>
  <c r="G332" i="9" s="1"/>
  <c r="D330" i="9"/>
  <c r="F331" i="8" s="1"/>
  <c r="E330" i="9"/>
  <c r="G331" i="8" s="1"/>
  <c r="D328" i="9"/>
  <c r="F329" i="8" s="1"/>
  <c r="E328" i="9"/>
  <c r="G329" i="8" s="1"/>
  <c r="D326" i="9"/>
  <c r="F327" i="8" s="1"/>
  <c r="E326" i="9"/>
  <c r="G327" i="8" s="1"/>
  <c r="D324" i="9"/>
  <c r="F325" i="8" s="1"/>
  <c r="C322" i="9"/>
  <c r="E322" i="9" s="1"/>
  <c r="G323" i="8" s="1"/>
  <c r="C320" i="9"/>
  <c r="E320" i="9" s="1"/>
  <c r="G321" i="8" s="1"/>
  <c r="C316" i="9"/>
  <c r="C314" i="9"/>
  <c r="E314" i="9" s="1"/>
  <c r="G315" i="8" s="1"/>
  <c r="D312" i="9"/>
  <c r="F313" i="8" s="1"/>
  <c r="G312" i="9"/>
  <c r="G306" i="9"/>
  <c r="D306" i="9"/>
  <c r="F307" i="8" s="1"/>
  <c r="C304" i="9"/>
  <c r="D304" i="9" s="1"/>
  <c r="F305" i="8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J659" i="11" s="1"/>
  <c r="F690" i="11"/>
  <c r="F746" i="11"/>
  <c r="F971" i="11"/>
  <c r="J518" i="11"/>
  <c r="F973" i="11"/>
  <c r="E971" i="11"/>
  <c r="C653" i="9"/>
  <c r="C649" i="9"/>
  <c r="C645" i="9"/>
  <c r="C641" i="9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F348" i="8" s="1"/>
  <c r="C339" i="9"/>
  <c r="D339" i="9" s="1"/>
  <c r="F340" i="8" s="1"/>
  <c r="C335" i="9"/>
  <c r="D335" i="9" s="1"/>
  <c r="F336" i="8" s="1"/>
  <c r="C333" i="9"/>
  <c r="C331" i="9"/>
  <c r="G331" i="9" s="1"/>
  <c r="C327" i="9"/>
  <c r="D327" i="9" s="1"/>
  <c r="F328" i="8" s="1"/>
  <c r="C321" i="9"/>
  <c r="E321" i="9" s="1"/>
  <c r="G322" i="8" s="1"/>
  <c r="C297" i="9"/>
  <c r="C273" i="9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J331" i="11"/>
  <c r="L331" i="11" s="1"/>
  <c r="N331" i="11" s="1"/>
  <c r="I332" i="8" s="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I217" i="11" s="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F350" i="8" s="1"/>
  <c r="G349" i="9"/>
  <c r="D333" i="9"/>
  <c r="F334" i="8" s="1"/>
  <c r="G333" i="9"/>
  <c r="D331" i="9"/>
  <c r="F332" i="8" s="1"/>
  <c r="D321" i="9"/>
  <c r="F322" i="8" s="1"/>
  <c r="E297" i="9"/>
  <c r="G298" i="8" s="1"/>
  <c r="D297" i="9"/>
  <c r="F298" i="8" s="1"/>
  <c r="E273" i="9"/>
  <c r="G273" i="9"/>
  <c r="D273" i="9"/>
  <c r="H412" i="11"/>
  <c r="E412" i="11"/>
  <c r="F412" i="11"/>
  <c r="D318" i="9"/>
  <c r="F319" i="8" s="1"/>
  <c r="G324" i="9"/>
  <c r="C343" i="9"/>
  <c r="E343" i="9" s="1"/>
  <c r="G344" i="8" s="1"/>
  <c r="I413" i="11"/>
  <c r="I331" i="11"/>
  <c r="E387" i="9"/>
  <c r="G388" i="8" s="1"/>
  <c r="F416" i="11"/>
  <c r="H336" i="11"/>
  <c r="I336" i="11" s="1"/>
  <c r="H286" i="11"/>
  <c r="H250" i="11"/>
  <c r="G325" i="9"/>
  <c r="D329" i="9"/>
  <c r="F330" i="8" s="1"/>
  <c r="C323" i="9"/>
  <c r="E323" i="9" s="1"/>
  <c r="G324" i="8" s="1"/>
  <c r="C341" i="9"/>
  <c r="J334" i="11"/>
  <c r="K334" i="11" s="1"/>
  <c r="M334" i="11" s="1"/>
  <c r="H335" i="8" s="1"/>
  <c r="D387" i="9"/>
  <c r="F388" i="8" s="1"/>
  <c r="H417" i="11"/>
  <c r="J417" i="11" s="1"/>
  <c r="K417" i="11" s="1"/>
  <c r="M417" i="11" s="1"/>
  <c r="H418" i="8" s="1"/>
  <c r="E327" i="9"/>
  <c r="G328" i="8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Q983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H953" i="4"/>
  <c r="Q168" i="4"/>
  <c r="K910" i="4"/>
  <c r="AR910" i="4"/>
  <c r="N140" i="4"/>
  <c r="R140" i="4" s="1"/>
  <c r="N139" i="4"/>
  <c r="R139" i="4" s="1"/>
  <c r="P134" i="4"/>
  <c r="Q133" i="4"/>
  <c r="Q117" i="4"/>
  <c r="F815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F8" i="5"/>
  <c r="I9" i="2" s="1"/>
  <c r="M909" i="4"/>
  <c r="M998" i="4"/>
  <c r="J998" i="4"/>
  <c r="M997" i="4"/>
  <c r="F997" i="4" s="1"/>
  <c r="J997" i="4"/>
  <c r="M996" i="4"/>
  <c r="J996" i="4"/>
  <c r="M995" i="4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D931" i="4" s="1"/>
  <c r="AR931" i="4"/>
  <c r="G931" i="4" s="1"/>
  <c r="K928" i="4"/>
  <c r="N928" i="4" s="1"/>
  <c r="H928" i="4"/>
  <c r="K927" i="4"/>
  <c r="AR927" i="4"/>
  <c r="K924" i="4"/>
  <c r="P924" i="4" s="1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D917" i="4" s="1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I99" i="5"/>
  <c r="G100" i="2" s="1"/>
  <c r="P100" i="2" s="1"/>
  <c r="L1001" i="4"/>
  <c r="I1001" i="4"/>
  <c r="L998" i="4"/>
  <c r="I998" i="4"/>
  <c r="L994" i="4"/>
  <c r="I994" i="4"/>
  <c r="I992" i="4"/>
  <c r="L992" i="4"/>
  <c r="Q992" i="4" s="1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S180" i="4" s="1"/>
  <c r="U180" i="4" s="1"/>
  <c r="N180" i="4"/>
  <c r="R180" i="4" s="1"/>
  <c r="D907" i="4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P903" i="4" s="1"/>
  <c r="AR903" i="4"/>
  <c r="K902" i="4"/>
  <c r="AR902" i="4"/>
  <c r="H902" i="4"/>
  <c r="K896" i="4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H888" i="4"/>
  <c r="K887" i="4"/>
  <c r="P887" i="4" s="1"/>
  <c r="AR887" i="4"/>
  <c r="H887" i="4"/>
  <c r="K886" i="4"/>
  <c r="N886" i="4" s="1"/>
  <c r="R886" i="4" s="1"/>
  <c r="AR886" i="4"/>
  <c r="K885" i="4"/>
  <c r="AR885" i="4"/>
  <c r="D885" i="4" s="1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K877" i="4"/>
  <c r="AR877" i="4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F935" i="4" s="1"/>
  <c r="J935" i="4"/>
  <c r="E907" i="4"/>
  <c r="M902" i="4"/>
  <c r="J902" i="4"/>
  <c r="M892" i="4"/>
  <c r="F892" i="4" s="1"/>
  <c r="J892" i="4"/>
  <c r="M882" i="4"/>
  <c r="P882" i="4" s="1"/>
  <c r="J882" i="4"/>
  <c r="F875" i="4"/>
  <c r="M873" i="4"/>
  <c r="F873" i="4" s="1"/>
  <c r="J873" i="4"/>
  <c r="N872" i="4"/>
  <c r="R872" i="4" s="1"/>
  <c r="G946" i="4"/>
  <c r="D946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N952" i="4" s="1"/>
  <c r="R952" i="4" s="1"/>
  <c r="L946" i="4"/>
  <c r="I946" i="4"/>
  <c r="K909" i="4"/>
  <c r="AR909" i="4"/>
  <c r="H909" i="4"/>
  <c r="P908" i="4"/>
  <c r="L906" i="4"/>
  <c r="I906" i="4"/>
  <c r="N905" i="4"/>
  <c r="R905" i="4" s="1"/>
  <c r="N903" i="4"/>
  <c r="R903" i="4" s="1"/>
  <c r="P902" i="4"/>
  <c r="P896" i="4"/>
  <c r="L894" i="4"/>
  <c r="P894" i="4" s="1"/>
  <c r="I894" i="4"/>
  <c r="Q888" i="4"/>
  <c r="P878" i="4"/>
  <c r="L877" i="4"/>
  <c r="I877" i="4"/>
  <c r="L874" i="4"/>
  <c r="N874" i="4" s="1"/>
  <c r="I874" i="4"/>
  <c r="E873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D876" i="4"/>
  <c r="N876" i="4"/>
  <c r="R876" i="4" s="1"/>
  <c r="P876" i="4"/>
  <c r="P102" i="4"/>
  <c r="N904" i="4"/>
  <c r="R904" i="4" s="1"/>
  <c r="N880" i="4"/>
  <c r="R880" i="4" s="1"/>
  <c r="Q875" i="4"/>
  <c r="P87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D877" i="4"/>
  <c r="J948" i="4"/>
  <c r="I937" i="4"/>
  <c r="H937" i="4"/>
  <c r="AR947" i="4"/>
  <c r="AR992" i="4"/>
  <c r="G992" i="4" s="1"/>
  <c r="I965" i="4"/>
  <c r="I929" i="4"/>
  <c r="P930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88" i="4"/>
  <c r="P880" i="4"/>
  <c r="P879" i="4"/>
  <c r="G919" i="4"/>
  <c r="F946" i="4"/>
  <c r="F931" i="4"/>
  <c r="G997" i="4"/>
  <c r="F893" i="4"/>
  <c r="T80" i="4"/>
  <c r="N882" i="4"/>
  <c r="R882" i="4" s="1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G896" i="4"/>
  <c r="E972" i="4"/>
  <c r="F877" i="4"/>
  <c r="N110" i="4"/>
  <c r="R110" i="4" s="1"/>
  <c r="P912" i="4"/>
  <c r="N972" i="4"/>
  <c r="R972" i="4" s="1"/>
  <c r="N970" i="4"/>
  <c r="P960" i="4"/>
  <c r="P936" i="4"/>
  <c r="P952" i="4"/>
  <c r="P906" i="4"/>
  <c r="T44" i="4"/>
  <c r="Q78" i="4"/>
  <c r="P104" i="4"/>
  <c r="Q998" i="4"/>
  <c r="N997" i="4"/>
  <c r="R997" i="4" s="1"/>
  <c r="N995" i="4"/>
  <c r="R995" i="4" s="1"/>
  <c r="Q994" i="4"/>
  <c r="N993" i="4"/>
  <c r="R993" i="4" s="1"/>
  <c r="Q980" i="4"/>
  <c r="Q975" i="4"/>
  <c r="N959" i="4"/>
  <c r="R959" i="4" s="1"/>
  <c r="N958" i="4"/>
  <c r="R958" i="4" s="1"/>
  <c r="Q953" i="4"/>
  <c r="E951" i="4"/>
  <c r="F943" i="4"/>
  <c r="Q927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H420" i="8" s="1"/>
  <c r="F229" i="11"/>
  <c r="F497" i="11"/>
  <c r="E481" i="11"/>
  <c r="E456" i="11"/>
  <c r="H212" i="11"/>
  <c r="C385" i="9"/>
  <c r="C379" i="9"/>
  <c r="E379" i="9" s="1"/>
  <c r="G380" i="8" s="1"/>
  <c r="C377" i="9"/>
  <c r="C371" i="9"/>
  <c r="C369" i="9"/>
  <c r="E369" i="9" s="1"/>
  <c r="G370" i="8" s="1"/>
  <c r="C363" i="9"/>
  <c r="E363" i="9" s="1"/>
  <c r="G364" i="8" s="1"/>
  <c r="C361" i="9"/>
  <c r="E361" i="9" s="1"/>
  <c r="G362" i="8" s="1"/>
  <c r="C353" i="9"/>
  <c r="D353" i="9" s="1"/>
  <c r="F354" i="8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S773" i="4" s="1"/>
  <c r="U773" i="4" s="1"/>
  <c r="N810" i="4"/>
  <c r="R810" i="4" s="1"/>
  <c r="P870" i="4"/>
  <c r="K843" i="4"/>
  <c r="K842" i="4"/>
  <c r="P842" i="4" s="1"/>
  <c r="P840" i="4"/>
  <c r="N837" i="4"/>
  <c r="R837" i="4" s="1"/>
  <c r="P837" i="4"/>
  <c r="P804" i="4"/>
  <c r="S804" i="4" s="1"/>
  <c r="U804" i="4" s="1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Q857" i="4" s="1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501" i="9"/>
  <c r="G485" i="9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G326" i="9"/>
  <c r="E348" i="9"/>
  <c r="G349" i="8" s="1"/>
  <c r="C390" i="9"/>
  <c r="E390" i="9" s="1"/>
  <c r="G391" i="8" s="1"/>
  <c r="C374" i="9"/>
  <c r="E374" i="9" s="1"/>
  <c r="G375" i="8" s="1"/>
  <c r="C358" i="9"/>
  <c r="E346" i="11"/>
  <c r="E334" i="11"/>
  <c r="H287" i="11"/>
  <c r="F405" i="11"/>
  <c r="F279" i="11"/>
  <c r="I279" i="11" s="1"/>
  <c r="C382" i="9"/>
  <c r="E382" i="9" s="1"/>
  <c r="G383" i="8" s="1"/>
  <c r="C366" i="9"/>
  <c r="E310" i="9"/>
  <c r="G311" i="8" s="1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S572" i="4" s="1"/>
  <c r="P567" i="4"/>
  <c r="S567" i="4" s="1"/>
  <c r="U567" i="4" s="1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S465" i="4" s="1"/>
  <c r="U465" i="4" s="1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C299" i="9"/>
  <c r="C293" i="9"/>
  <c r="C289" i="9"/>
  <c r="C287" i="9"/>
  <c r="E287" i="9" s="1"/>
  <c r="C283" i="9"/>
  <c r="C279" i="9"/>
  <c r="C275" i="9"/>
  <c r="E275" i="9" s="1"/>
  <c r="C269" i="9"/>
  <c r="C265" i="9"/>
  <c r="G265" i="9" s="1"/>
  <c r="C263" i="9"/>
  <c r="E263" i="9" s="1"/>
  <c r="C259" i="9"/>
  <c r="C245" i="9"/>
  <c r="C352" i="9"/>
  <c r="E352" i="9" s="1"/>
  <c r="G353" i="8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F393" i="8" s="1"/>
  <c r="C376" i="9"/>
  <c r="D376" i="9" s="1"/>
  <c r="F377" i="8" s="1"/>
  <c r="C360" i="9"/>
  <c r="D360" i="9" s="1"/>
  <c r="F361" i="8" s="1"/>
  <c r="C355" i="9"/>
  <c r="D355" i="9" s="1"/>
  <c r="F356" i="8" s="1"/>
  <c r="F654" i="11"/>
  <c r="E654" i="11"/>
  <c r="E649" i="11"/>
  <c r="F649" i="11"/>
  <c r="H649" i="11"/>
  <c r="J58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F385" i="8" s="1"/>
  <c r="C368" i="9"/>
  <c r="D368" i="9" s="1"/>
  <c r="F369" i="8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C215" i="9"/>
  <c r="E215" i="9" s="1"/>
  <c r="C209" i="9"/>
  <c r="C141" i="9"/>
  <c r="G141" i="9" s="1"/>
  <c r="E358" i="9"/>
  <c r="G359" i="8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I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G395" i="8" s="1"/>
  <c r="C389" i="9"/>
  <c r="D389" i="9" s="1"/>
  <c r="F390" i="8" s="1"/>
  <c r="C386" i="9"/>
  <c r="D386" i="9" s="1"/>
  <c r="F387" i="8" s="1"/>
  <c r="C381" i="9"/>
  <c r="C378" i="9"/>
  <c r="E378" i="9" s="1"/>
  <c r="G379" i="8" s="1"/>
  <c r="C373" i="9"/>
  <c r="C370" i="9"/>
  <c r="D370" i="9" s="1"/>
  <c r="F371" i="8" s="1"/>
  <c r="C365" i="9"/>
  <c r="C362" i="9"/>
  <c r="E362" i="9" s="1"/>
  <c r="G363" i="8" s="1"/>
  <c r="C357" i="9"/>
  <c r="D357" i="9" s="1"/>
  <c r="F358" i="8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I654" i="11" s="1"/>
  <c r="E647" i="11"/>
  <c r="E638" i="11"/>
  <c r="F634" i="11"/>
  <c r="I634" i="11" s="1"/>
  <c r="I626" i="11"/>
  <c r="H625" i="11"/>
  <c r="F622" i="11"/>
  <c r="J594" i="11"/>
  <c r="E593" i="11"/>
  <c r="I583" i="11"/>
  <c r="E639" i="11"/>
  <c r="E613" i="11"/>
  <c r="F611" i="11"/>
  <c r="F609" i="11"/>
  <c r="F587" i="11"/>
  <c r="H294" i="11"/>
  <c r="J294" i="11" s="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S601" i="4" s="1"/>
  <c r="Q599" i="4"/>
  <c r="N579" i="4"/>
  <c r="R579" i="4" s="1"/>
  <c r="P792" i="4"/>
  <c r="N519" i="4"/>
  <c r="R519" i="4" s="1"/>
  <c r="P770" i="4"/>
  <c r="S770" i="4" s="1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J612" i="11"/>
  <c r="L612" i="11" s="1"/>
  <c r="N612" i="11" s="1"/>
  <c r="I612" i="11"/>
  <c r="J609" i="11"/>
  <c r="I609" i="11"/>
  <c r="F601" i="11"/>
  <c r="E601" i="11"/>
  <c r="H601" i="11"/>
  <c r="H591" i="11"/>
  <c r="E591" i="11"/>
  <c r="F591" i="11"/>
  <c r="H579" i="11"/>
  <c r="E579" i="11"/>
  <c r="F579" i="11"/>
  <c r="I579" i="11" s="1"/>
  <c r="F569" i="11"/>
  <c r="E569" i="11"/>
  <c r="H569" i="11"/>
  <c r="I564" i="11"/>
  <c r="J652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J634" i="11"/>
  <c r="L634" i="11" s="1"/>
  <c r="N634" i="11" s="1"/>
  <c r="I616" i="11"/>
  <c r="J628" i="11"/>
  <c r="I593" i="11"/>
  <c r="I613" i="11"/>
  <c r="J585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J611" i="11" s="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J595" i="11" s="1"/>
  <c r="H608" i="11"/>
  <c r="I608" i="11" s="1"/>
  <c r="F615" i="11"/>
  <c r="I615" i="11" s="1"/>
  <c r="E617" i="11"/>
  <c r="F619" i="11"/>
  <c r="H624" i="11"/>
  <c r="I624" i="11" s="1"/>
  <c r="F647" i="11"/>
  <c r="F651" i="11"/>
  <c r="I651" i="11" s="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677" i="8"/>
  <c r="K677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658" i="8"/>
  <c r="K658" i="8"/>
  <c r="J684" i="8"/>
  <c r="K684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674" i="8"/>
  <c r="K674" i="8"/>
  <c r="J742" i="8"/>
  <c r="K742" i="8"/>
  <c r="J680" i="8"/>
  <c r="K680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685" i="8"/>
  <c r="K685" i="8"/>
  <c r="J659" i="8"/>
  <c r="K65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J664" i="8"/>
  <c r="K664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J662" i="8"/>
  <c r="K662" i="8"/>
  <c r="K812" i="8"/>
  <c r="J812" i="8"/>
  <c r="K788" i="8"/>
  <c r="J788" i="8"/>
  <c r="J720" i="8"/>
  <c r="K720" i="8"/>
  <c r="J755" i="8"/>
  <c r="K755" i="8"/>
  <c r="J657" i="8"/>
  <c r="K657" i="8"/>
  <c r="J686" i="8"/>
  <c r="K686" i="8"/>
  <c r="J733" i="8"/>
  <c r="K733" i="8"/>
  <c r="J678" i="8"/>
  <c r="K678" i="8"/>
  <c r="J762" i="8"/>
  <c r="K762" i="8"/>
  <c r="K807" i="8"/>
  <c r="J807" i="8"/>
  <c r="J764" i="8"/>
  <c r="K764" i="8"/>
  <c r="J671" i="8"/>
  <c r="K671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J656" i="8"/>
  <c r="K656" i="8"/>
  <c r="K782" i="8"/>
  <c r="J782" i="8"/>
  <c r="J713" i="8"/>
  <c r="K713" i="8"/>
  <c r="J687" i="8"/>
  <c r="K687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690" i="8"/>
  <c r="K690" i="8"/>
  <c r="J682" i="8"/>
  <c r="K682" i="8"/>
  <c r="J669" i="8"/>
  <c r="K669" i="8"/>
  <c r="J717" i="8"/>
  <c r="K717" i="8"/>
  <c r="J701" i="8"/>
  <c r="K701" i="8"/>
  <c r="J735" i="8"/>
  <c r="K735" i="8"/>
  <c r="J660" i="8"/>
  <c r="K660" i="8"/>
  <c r="K792" i="8"/>
  <c r="J792" i="8"/>
  <c r="K804" i="8"/>
  <c r="J804" i="8"/>
  <c r="K800" i="8"/>
  <c r="J800" i="8"/>
  <c r="J666" i="8"/>
  <c r="K666" i="8"/>
  <c r="J665" i="8"/>
  <c r="K665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J661" i="8"/>
  <c r="K661" i="8"/>
  <c r="K777" i="8"/>
  <c r="J777" i="8"/>
  <c r="K802" i="8"/>
  <c r="J802" i="8"/>
  <c r="J673" i="8"/>
  <c r="K673" i="8"/>
  <c r="J723" i="8"/>
  <c r="K723" i="8"/>
  <c r="J691" i="8"/>
  <c r="K691" i="8"/>
  <c r="J670" i="8"/>
  <c r="K670" i="8"/>
  <c r="J692" i="8"/>
  <c r="K692" i="8"/>
  <c r="K786" i="8"/>
  <c r="J786" i="8"/>
  <c r="K790" i="8"/>
  <c r="J790" i="8"/>
  <c r="J734" i="8"/>
  <c r="K734" i="8"/>
  <c r="J699" i="8"/>
  <c r="K699" i="8"/>
  <c r="J681" i="8"/>
  <c r="K681" i="8"/>
  <c r="J676" i="8"/>
  <c r="K676" i="8"/>
  <c r="J672" i="8"/>
  <c r="K672" i="8"/>
  <c r="J757" i="8"/>
  <c r="K757" i="8"/>
  <c r="J667" i="8"/>
  <c r="K667" i="8"/>
  <c r="J758" i="8"/>
  <c r="K758" i="8"/>
  <c r="J689" i="8"/>
  <c r="K689" i="8"/>
  <c r="J728" i="8"/>
  <c r="K728" i="8"/>
  <c r="J694" i="8"/>
  <c r="K694" i="8"/>
  <c r="J663" i="8"/>
  <c r="K663" i="8"/>
  <c r="K774" i="8"/>
  <c r="J774" i="8"/>
  <c r="K811" i="8"/>
  <c r="J811" i="8"/>
  <c r="J722" i="8"/>
  <c r="K722" i="8"/>
  <c r="J679" i="8"/>
  <c r="K679" i="8"/>
  <c r="J668" i="8"/>
  <c r="K668" i="8"/>
  <c r="J756" i="8"/>
  <c r="K756" i="8"/>
  <c r="J688" i="8"/>
  <c r="K688" i="8"/>
  <c r="J770" i="8"/>
  <c r="K770" i="8"/>
  <c r="K814" i="8"/>
  <c r="J814" i="8"/>
  <c r="J753" i="8"/>
  <c r="K753" i="8"/>
  <c r="J765" i="8"/>
  <c r="K765" i="8"/>
  <c r="J675" i="8"/>
  <c r="K67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J683" i="8"/>
  <c r="K683" i="8"/>
  <c r="I803" i="11"/>
  <c r="J803" i="11"/>
  <c r="J638" i="11"/>
  <c r="K638" i="11" s="1"/>
  <c r="M638" i="11" s="1"/>
  <c r="I571" i="11"/>
  <c r="J575" i="11"/>
  <c r="K575" i="11" s="1"/>
  <c r="M575" i="11" s="1"/>
  <c r="J583" i="11"/>
  <c r="L583" i="11" s="1"/>
  <c r="N583" i="11" s="1"/>
  <c r="I667" i="11"/>
  <c r="J679" i="11"/>
  <c r="I683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630" i="11"/>
  <c r="K630" i="11" s="1"/>
  <c r="M630" i="11" s="1"/>
  <c r="J587" i="11"/>
  <c r="K587" i="11" s="1"/>
  <c r="M587" i="11" s="1"/>
  <c r="I595" i="11"/>
  <c r="I603" i="11"/>
  <c r="J603" i="11"/>
  <c r="I611" i="11"/>
  <c r="J615" i="11"/>
  <c r="I619" i="11"/>
  <c r="J647" i="11"/>
  <c r="K647" i="11" s="1"/>
  <c r="M647" i="11" s="1"/>
  <c r="J651" i="11"/>
  <c r="K651" i="11" s="1"/>
  <c r="M651" i="11" s="1"/>
  <c r="I659" i="11"/>
  <c r="J663" i="1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I644" i="11" s="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J593" i="11"/>
  <c r="J707" i="11"/>
  <c r="J811" i="11"/>
  <c r="K811" i="11" s="1"/>
  <c r="M811" i="11" s="1"/>
  <c r="J747" i="11"/>
  <c r="J715" i="11"/>
  <c r="J683" i="11"/>
  <c r="I728" i="11"/>
  <c r="I692" i="11"/>
  <c r="J604" i="11"/>
  <c r="J742" i="11"/>
  <c r="I736" i="11"/>
  <c r="I712" i="11"/>
  <c r="I756" i="11"/>
  <c r="J654" i="11"/>
  <c r="K654" i="11" s="1"/>
  <c r="M654" i="11" s="1"/>
  <c r="I754" i="11"/>
  <c r="I718" i="11"/>
  <c r="J6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K677" i="11"/>
  <c r="M677" i="11" s="1"/>
  <c r="L677" i="11"/>
  <c r="N677" i="11" s="1"/>
  <c r="K661" i="11"/>
  <c r="M661" i="11" s="1"/>
  <c r="L661" i="11"/>
  <c r="N661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K663" i="11"/>
  <c r="M663" i="11" s="1"/>
  <c r="L647" i="11"/>
  <c r="N647" i="11" s="1"/>
  <c r="L613" i="11"/>
  <c r="N613" i="11" s="1"/>
  <c r="K613" i="11"/>
  <c r="M613" i="11" s="1"/>
  <c r="L597" i="11"/>
  <c r="N597" i="11" s="1"/>
  <c r="L581" i="11"/>
  <c r="N581" i="11" s="1"/>
  <c r="L603" i="11"/>
  <c r="N603" i="11" s="1"/>
  <c r="K603" i="11"/>
  <c r="M603" i="11" s="1"/>
  <c r="L587" i="11"/>
  <c r="N587" i="11" s="1"/>
  <c r="K634" i="11"/>
  <c r="M634" i="11" s="1"/>
  <c r="K626" i="11"/>
  <c r="M626" i="11" s="1"/>
  <c r="L626" i="11"/>
  <c r="N626" i="11" s="1"/>
  <c r="L632" i="11"/>
  <c r="N632" i="11" s="1"/>
  <c r="K632" i="11"/>
  <c r="M632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81" i="11"/>
  <c r="M681" i="11" s="1"/>
  <c r="L681" i="11"/>
  <c r="N681" i="11" s="1"/>
  <c r="K665" i="11"/>
  <c r="M665" i="11" s="1"/>
  <c r="L665" i="11"/>
  <c r="N665" i="11" s="1"/>
  <c r="K649" i="11"/>
  <c r="M649" i="11" s="1"/>
  <c r="L649" i="11"/>
  <c r="N649" i="11" s="1"/>
  <c r="L609" i="11"/>
  <c r="N609" i="11" s="1"/>
  <c r="K609" i="11"/>
  <c r="M609" i="11" s="1"/>
  <c r="L593" i="11"/>
  <c r="N593" i="11" s="1"/>
  <c r="K593" i="11"/>
  <c r="M593" i="11" s="1"/>
  <c r="L638" i="11"/>
  <c r="N638" i="11" s="1"/>
  <c r="L630" i="11"/>
  <c r="N630" i="11" s="1"/>
  <c r="K628" i="11"/>
  <c r="M628" i="11" s="1"/>
  <c r="L628" i="11"/>
  <c r="N628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K675" i="11"/>
  <c r="M675" i="11" s="1"/>
  <c r="L675" i="11"/>
  <c r="N675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L683" i="11"/>
  <c r="N683" i="11" s="1"/>
  <c r="K683" i="11"/>
  <c r="M683" i="11" s="1"/>
  <c r="L651" i="11"/>
  <c r="N651" i="11" s="1"/>
  <c r="K615" i="11"/>
  <c r="M615" i="11" s="1"/>
  <c r="L615" i="11"/>
  <c r="N615" i="11" s="1"/>
  <c r="K583" i="11"/>
  <c r="M583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L658" i="11"/>
  <c r="N658" i="11" s="1"/>
  <c r="K658" i="11"/>
  <c r="M658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K660" i="11"/>
  <c r="M660" i="11" s="1"/>
  <c r="L660" i="11"/>
  <c r="N660" i="11" s="1"/>
  <c r="L680" i="11"/>
  <c r="N680" i="11" s="1"/>
  <c r="K680" i="11"/>
  <c r="M680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688" i="11"/>
  <c r="M688" i="11" s="1"/>
  <c r="L688" i="11"/>
  <c r="N688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L678" i="11"/>
  <c r="N678" i="11" s="1"/>
  <c r="K678" i="11"/>
  <c r="M678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9" i="9"/>
  <c r="D648" i="9"/>
  <c r="D647" i="9"/>
  <c r="D646" i="9"/>
  <c r="D645" i="9"/>
  <c r="D644" i="9"/>
  <c r="D643" i="9"/>
  <c r="D642" i="9"/>
  <c r="D641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3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L685" i="11"/>
  <c r="N685" i="11" s="1"/>
  <c r="K685" i="11"/>
  <c r="M685" i="11" s="1"/>
  <c r="L669" i="11"/>
  <c r="N669" i="11" s="1"/>
  <c r="K669" i="11"/>
  <c r="M669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K687" i="11"/>
  <c r="M687" i="11" s="1"/>
  <c r="L687" i="11"/>
  <c r="N687" i="11" s="1"/>
  <c r="K671" i="11"/>
  <c r="M671" i="11" s="1"/>
  <c r="L671" i="11"/>
  <c r="N671" i="11" s="1"/>
  <c r="K655" i="11"/>
  <c r="M655" i="11" s="1"/>
  <c r="L655" i="11"/>
  <c r="N655" i="11" s="1"/>
  <c r="K605" i="11"/>
  <c r="M605" i="11" s="1"/>
  <c r="L605" i="11"/>
  <c r="N605" i="11" s="1"/>
  <c r="K589" i="11"/>
  <c r="M589" i="11" s="1"/>
  <c r="L589" i="11"/>
  <c r="N589" i="11" s="1"/>
  <c r="K595" i="11"/>
  <c r="M595" i="11" s="1"/>
  <c r="L595" i="11"/>
  <c r="N595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73" i="11"/>
  <c r="N673" i="11" s="1"/>
  <c r="K673" i="11"/>
  <c r="M673" i="11" s="1"/>
  <c r="L657" i="11"/>
  <c r="N657" i="11" s="1"/>
  <c r="K657" i="11"/>
  <c r="M657" i="11" s="1"/>
  <c r="K617" i="11"/>
  <c r="M617" i="11" s="1"/>
  <c r="L617" i="11"/>
  <c r="N617" i="11" s="1"/>
  <c r="K585" i="11"/>
  <c r="M585" i="11" s="1"/>
  <c r="L585" i="11"/>
  <c r="N585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K659" i="11"/>
  <c r="M659" i="11" s="1"/>
  <c r="L659" i="11"/>
  <c r="N659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670" i="11"/>
  <c r="M670" i="11" s="1"/>
  <c r="L670" i="11"/>
  <c r="N670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L654" i="11"/>
  <c r="N654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K682" i="11"/>
  <c r="M682" i="11" s="1"/>
  <c r="L682" i="11"/>
  <c r="N682" i="11" s="1"/>
  <c r="L674" i="11"/>
  <c r="N674" i="11" s="1"/>
  <c r="K674" i="11"/>
  <c r="M674" i="11" s="1"/>
  <c r="K666" i="11"/>
  <c r="M666" i="11" s="1"/>
  <c r="L666" i="11"/>
  <c r="N66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656" i="11"/>
  <c r="M656" i="11" s="1"/>
  <c r="L656" i="11"/>
  <c r="N656" i="11" s="1"/>
  <c r="K752" i="11"/>
  <c r="M752" i="11" s="1"/>
  <c r="L752" i="11"/>
  <c r="N752" i="11" s="1"/>
  <c r="L618" i="11"/>
  <c r="N618" i="11" s="1"/>
  <c r="K618" i="11"/>
  <c r="M618" i="11" s="1"/>
  <c r="L668" i="11"/>
  <c r="N668" i="11" s="1"/>
  <c r="K668" i="11"/>
  <c r="M668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72" i="11"/>
  <c r="M672" i="11" s="1"/>
  <c r="L672" i="11"/>
  <c r="N672" i="11" s="1"/>
  <c r="L652" i="11"/>
  <c r="N652" i="11" s="1"/>
  <c r="K652" i="11"/>
  <c r="M652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8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8" i="9"/>
  <c r="E657" i="9"/>
  <c r="E656" i="9"/>
  <c r="E655" i="9"/>
  <c r="E654" i="9"/>
  <c r="E653" i="9"/>
  <c r="E652" i="9"/>
  <c r="E651" i="9"/>
  <c r="E650" i="9"/>
  <c r="E649" i="9"/>
  <c r="E648" i="9"/>
  <c r="E647" i="9"/>
  <c r="E646" i="9"/>
  <c r="E645" i="9"/>
  <c r="E644" i="9"/>
  <c r="E643" i="9"/>
  <c r="E642" i="9"/>
  <c r="E641" i="9"/>
  <c r="E640" i="9"/>
  <c r="E639" i="9"/>
  <c r="E638" i="9"/>
  <c r="E637" i="9"/>
  <c r="E636" i="9"/>
  <c r="E635" i="9"/>
  <c r="E634" i="9"/>
  <c r="E633" i="9"/>
  <c r="E632" i="9"/>
  <c r="E631" i="9"/>
  <c r="E630" i="9"/>
  <c r="E629" i="9"/>
  <c r="E628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5" i="9"/>
  <c r="E614" i="9"/>
  <c r="E613" i="9"/>
  <c r="E612" i="9"/>
  <c r="E611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7" i="9"/>
  <c r="E596" i="9"/>
  <c r="E595" i="9"/>
  <c r="E594" i="9"/>
  <c r="E593" i="9"/>
  <c r="E592" i="9"/>
  <c r="E591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6" i="9"/>
  <c r="E565" i="9"/>
  <c r="E564" i="9"/>
  <c r="E563" i="9"/>
  <c r="E562" i="9"/>
  <c r="E561" i="9"/>
  <c r="E560" i="9"/>
  <c r="L662" i="11"/>
  <c r="N662" i="11" s="1"/>
  <c r="K662" i="11"/>
  <c r="M662" i="11" s="1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F100" i="2"/>
  <c r="O100" i="2" s="1"/>
  <c r="E100" i="2"/>
  <c r="N100" i="2" s="1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T625" i="4" s="1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599" i="4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T634" i="4" s="1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J1001" i="4"/>
  <c r="N1001" i="4"/>
  <c r="R1001" i="4" s="1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P974" i="4" s="1"/>
  <c r="H974" i="4"/>
  <c r="K973" i="4"/>
  <c r="AR973" i="4"/>
  <c r="P972" i="4"/>
  <c r="S972" i="4" s="1"/>
  <c r="U972" i="4" s="1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T958" i="4" s="1"/>
  <c r="P958" i="4"/>
  <c r="S958" i="4" s="1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S902" i="4" s="1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N344" i="4"/>
  <c r="R344" i="4" s="1"/>
  <c r="N343" i="4"/>
  <c r="R343" i="4" s="1"/>
  <c r="Q342" i="4"/>
  <c r="N342" i="4"/>
  <c r="R342" i="4" s="1"/>
  <c r="P342" i="4"/>
  <c r="S342" i="4" s="1"/>
  <c r="U342" i="4" s="1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S128" i="4" s="1"/>
  <c r="U128" i="4" s="1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S112" i="4" s="1"/>
  <c r="U112" i="4" s="1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S39" i="4" s="1"/>
  <c r="U39" i="4" s="1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V9" i="4" s="1"/>
  <c r="W9" i="4" s="1"/>
  <c r="X9" i="4" s="1"/>
  <c r="Y9" i="4" s="1"/>
  <c r="P9" i="4"/>
  <c r="S9" i="4" s="1"/>
  <c r="U9" i="4" s="1"/>
  <c r="N6" i="4"/>
  <c r="R6" i="4" s="1"/>
  <c r="N5" i="4"/>
  <c r="R5" i="4" s="1"/>
  <c r="P5" i="4"/>
  <c r="S5" i="4" s="1"/>
  <c r="U5" i="4" s="1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I863" i="5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G645" i="5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T348" i="4" s="1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I563" i="5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S413" i="4" s="1"/>
  <c r="U413" i="4" s="1"/>
  <c r="N411" i="4"/>
  <c r="P409" i="4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I3" i="3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U958" i="4"/>
  <c r="V917" i="4"/>
  <c r="T611" i="4"/>
  <c r="T888" i="4"/>
  <c r="T636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T606" i="4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I521" i="5"/>
  <c r="G521" i="5"/>
  <c r="E521" i="5"/>
  <c r="I537" i="5"/>
  <c r="E537" i="5"/>
  <c r="G537" i="5"/>
  <c r="G553" i="5"/>
  <c r="I601" i="5"/>
  <c r="E601" i="5"/>
  <c r="D978" i="4"/>
  <c r="F912" i="4"/>
  <c r="F906" i="4"/>
  <c r="F960" i="4"/>
  <c r="D954" i="4"/>
  <c r="D968" i="4"/>
  <c r="F916" i="4"/>
  <c r="S952" i="4"/>
  <c r="S872" i="4"/>
  <c r="S876" i="4"/>
  <c r="S880" i="4"/>
  <c r="S896" i="4"/>
  <c r="S904" i="4"/>
  <c r="S908" i="4"/>
  <c r="T993" i="4"/>
  <c r="T667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U985" i="4"/>
  <c r="V985" i="4"/>
  <c r="F68" i="2"/>
  <c r="O68" i="2" s="1"/>
  <c r="F92" i="2"/>
  <c r="O92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U770" i="4" s="1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S610" i="4" s="1"/>
  <c r="P608" i="4"/>
  <c r="P606" i="4"/>
  <c r="S606" i="4" s="1"/>
  <c r="N600" i="4"/>
  <c r="R600" i="4" s="1"/>
  <c r="P968" i="4"/>
  <c r="S968" i="4" s="1"/>
  <c r="S20" i="4"/>
  <c r="R348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T882" i="4" s="1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G641" i="5"/>
  <c r="F794" i="3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S995" i="4" s="1"/>
  <c r="Q995" i="4"/>
  <c r="T995" i="4" s="1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T972" i="4" s="1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T952" i="4" s="1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T905" i="4" s="1"/>
  <c r="P905" i="4"/>
  <c r="S905" i="4" s="1"/>
  <c r="Q897" i="4"/>
  <c r="T897" i="4" s="1"/>
  <c r="P897" i="4"/>
  <c r="S897" i="4" s="1"/>
  <c r="N895" i="4"/>
  <c r="Q894" i="4"/>
  <c r="T894" i="4" s="1"/>
  <c r="P891" i="4"/>
  <c r="N891" i="4"/>
  <c r="P889" i="4"/>
  <c r="Q880" i="4"/>
  <c r="T880" i="4" s="1"/>
  <c r="Q879" i="4"/>
  <c r="N879" i="4"/>
  <c r="R879" i="4" s="1"/>
  <c r="Q878" i="4"/>
  <c r="T878" i="4" s="1"/>
  <c r="Q876" i="4"/>
  <c r="T876" i="4" s="1"/>
  <c r="P875" i="4"/>
  <c r="N875" i="4"/>
  <c r="P873" i="4"/>
  <c r="T872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T648" i="4" s="1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S623" i="4" s="1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S541" i="4" s="1"/>
  <c r="N533" i="4"/>
  <c r="Q531" i="4"/>
  <c r="P531" i="4"/>
  <c r="Q527" i="4"/>
  <c r="T527" i="4" s="1"/>
  <c r="P527" i="4"/>
  <c r="S527" i="4" s="1"/>
  <c r="Q525" i="4"/>
  <c r="T525" i="4" s="1"/>
  <c r="P525" i="4"/>
  <c r="N523" i="4"/>
  <c r="Q515" i="4"/>
  <c r="P515" i="4"/>
  <c r="S515" i="4" s="1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V180" i="4" s="1"/>
  <c r="W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S47" i="4" s="1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F563" i="5"/>
  <c r="E563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I533" i="5"/>
  <c r="E561" i="5"/>
  <c r="I577" i="5"/>
  <c r="I593" i="5"/>
  <c r="I645" i="5"/>
  <c r="E645" i="5"/>
  <c r="E755" i="5"/>
  <c r="E771" i="5"/>
  <c r="I771" i="5"/>
  <c r="E779" i="5"/>
  <c r="E795" i="5"/>
  <c r="G795" i="5"/>
  <c r="H750" i="3"/>
  <c r="I750" i="3"/>
  <c r="I766" i="3"/>
  <c r="H774" i="3"/>
  <c r="I790" i="3"/>
  <c r="I798" i="3"/>
  <c r="F798" i="3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T651" i="4" s="1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F645" i="5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Q405" i="4"/>
  <c r="T405" i="4" s="1"/>
  <c r="Q413" i="4"/>
  <c r="T413" i="4" s="1"/>
  <c r="P216" i="4"/>
  <c r="N326" i="4"/>
  <c r="R326" i="4" s="1"/>
  <c r="P340" i="4"/>
  <c r="Q569" i="4"/>
  <c r="T569" i="4" s="1"/>
  <c r="Q557" i="4"/>
  <c r="P485" i="4"/>
  <c r="P481" i="4"/>
  <c r="S481" i="4" s="1"/>
  <c r="P479" i="4"/>
  <c r="S479" i="4" s="1"/>
  <c r="U479" i="4" s="1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0" i="11"/>
  <c r="M510" i="11" s="1"/>
  <c r="L510" i="11"/>
  <c r="N510" i="11" s="1"/>
  <c r="L518" i="11"/>
  <c r="N51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501" i="9"/>
  <c r="E499" i="9"/>
  <c r="E497" i="9"/>
  <c r="E495" i="9"/>
  <c r="E493" i="9"/>
  <c r="E491" i="9"/>
  <c r="E489" i="9"/>
  <c r="E487" i="9"/>
  <c r="E485" i="9"/>
  <c r="E483" i="9"/>
  <c r="E481" i="9"/>
  <c r="E479" i="9"/>
  <c r="E477" i="9"/>
  <c r="E475" i="9"/>
  <c r="E473" i="9"/>
  <c r="E471" i="9"/>
  <c r="K411" i="11"/>
  <c r="M411" i="11" s="1"/>
  <c r="H412" i="8" s="1"/>
  <c r="L411" i="11"/>
  <c r="N411" i="11" s="1"/>
  <c r="I412" i="8" s="1"/>
  <c r="L429" i="11"/>
  <c r="N429" i="11" s="1"/>
  <c r="I430" i="8" s="1"/>
  <c r="K526" i="11"/>
  <c r="M526" i="11" s="1"/>
  <c r="L526" i="11"/>
  <c r="N526" i="11" s="1"/>
  <c r="L417" i="11"/>
  <c r="N417" i="11" s="1"/>
  <c r="I418" i="8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501" i="9"/>
  <c r="D499" i="9"/>
  <c r="D497" i="9"/>
  <c r="D495" i="9"/>
  <c r="D493" i="9"/>
  <c r="D491" i="9"/>
  <c r="D489" i="9"/>
  <c r="D487" i="9"/>
  <c r="D485" i="9"/>
  <c r="D483" i="9"/>
  <c r="D481" i="9"/>
  <c r="D479" i="9"/>
  <c r="D477" i="9"/>
  <c r="D475" i="9"/>
  <c r="D473" i="9"/>
  <c r="D471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8" i="9"/>
  <c r="E494" i="9"/>
  <c r="E488" i="9"/>
  <c r="E486" i="9"/>
  <c r="E482" i="9"/>
  <c r="E478" i="9"/>
  <c r="K493" i="11"/>
  <c r="M493" i="11" s="1"/>
  <c r="L493" i="11"/>
  <c r="N493" i="11" s="1"/>
  <c r="L413" i="11"/>
  <c r="N413" i="11" s="1"/>
  <c r="I414" i="8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8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F439" i="8" s="1"/>
  <c r="D436" i="9"/>
  <c r="F437" i="8" s="1"/>
  <c r="D432" i="9"/>
  <c r="F433" i="8" s="1"/>
  <c r="D422" i="9"/>
  <c r="F423" i="8" s="1"/>
  <c r="D420" i="9"/>
  <c r="F421" i="8" s="1"/>
  <c r="D416" i="9"/>
  <c r="F417" i="8" s="1"/>
  <c r="D414" i="9"/>
  <c r="F415" i="8" s="1"/>
  <c r="D412" i="9"/>
  <c r="F413" i="8" s="1"/>
  <c r="C410" i="9"/>
  <c r="E410" i="9" s="1"/>
  <c r="G411" i="8" s="1"/>
  <c r="C408" i="9"/>
  <c r="E408" i="9" s="1"/>
  <c r="G409" i="8" s="1"/>
  <c r="C406" i="9"/>
  <c r="E406" i="9" s="1"/>
  <c r="G407" i="8" s="1"/>
  <c r="C404" i="9"/>
  <c r="E404" i="9" s="1"/>
  <c r="G405" i="8" s="1"/>
  <c r="C402" i="9"/>
  <c r="E402" i="9" s="1"/>
  <c r="G403" i="8" s="1"/>
  <c r="C400" i="9"/>
  <c r="E400" i="9" s="1"/>
  <c r="G401" i="8" s="1"/>
  <c r="C398" i="9"/>
  <c r="E398" i="9" s="1"/>
  <c r="G399" i="8" s="1"/>
  <c r="C396" i="9"/>
  <c r="E396" i="9" s="1"/>
  <c r="G397" i="8" s="1"/>
  <c r="E467" i="9"/>
  <c r="E465" i="9"/>
  <c r="E463" i="9"/>
  <c r="E461" i="9"/>
  <c r="E459" i="9"/>
  <c r="E457" i="9"/>
  <c r="E455" i="9"/>
  <c r="E453" i="9"/>
  <c r="E451" i="9"/>
  <c r="E449" i="9"/>
  <c r="E447" i="9"/>
  <c r="E445" i="9"/>
  <c r="E443" i="9"/>
  <c r="E441" i="9"/>
  <c r="E437" i="9"/>
  <c r="G438" i="8" s="1"/>
  <c r="E435" i="9"/>
  <c r="G436" i="8" s="1"/>
  <c r="E433" i="9"/>
  <c r="G434" i="8" s="1"/>
  <c r="E429" i="9"/>
  <c r="G430" i="8" s="1"/>
  <c r="E427" i="9"/>
  <c r="G428" i="8" s="1"/>
  <c r="E425" i="9"/>
  <c r="G426" i="8" s="1"/>
  <c r="E423" i="9"/>
  <c r="G424" i="8" s="1"/>
  <c r="E421" i="9"/>
  <c r="G422" i="8" s="1"/>
  <c r="E419" i="9"/>
  <c r="G420" i="8" s="1"/>
  <c r="E413" i="9"/>
  <c r="G414" i="8" s="1"/>
  <c r="E411" i="9"/>
  <c r="G412" i="8" s="1"/>
  <c r="D465" i="9"/>
  <c r="D463" i="9"/>
  <c r="D461" i="9"/>
  <c r="D457" i="9"/>
  <c r="D455" i="9"/>
  <c r="D453" i="9"/>
  <c r="D451" i="9"/>
  <c r="D449" i="9"/>
  <c r="D445" i="9"/>
  <c r="D443" i="9"/>
  <c r="D441" i="9"/>
  <c r="D437" i="9"/>
  <c r="F438" i="8" s="1"/>
  <c r="D435" i="9"/>
  <c r="F436" i="8" s="1"/>
  <c r="D433" i="9"/>
  <c r="F434" i="8" s="1"/>
  <c r="D429" i="9"/>
  <c r="F430" i="8" s="1"/>
  <c r="D427" i="9"/>
  <c r="F428" i="8" s="1"/>
  <c r="D425" i="9"/>
  <c r="F426" i="8" s="1"/>
  <c r="D423" i="9"/>
  <c r="F424" i="8" s="1"/>
  <c r="D421" i="9"/>
  <c r="F422" i="8" s="1"/>
  <c r="D419" i="9"/>
  <c r="F420" i="8" s="1"/>
  <c r="D413" i="9"/>
  <c r="F414" i="8" s="1"/>
  <c r="D411" i="9"/>
  <c r="F412" i="8" s="1"/>
  <c r="C409" i="9"/>
  <c r="E409" i="9" s="1"/>
  <c r="G410" i="8" s="1"/>
  <c r="C407" i="9"/>
  <c r="C405" i="9"/>
  <c r="E405" i="9" s="1"/>
  <c r="G406" i="8" s="1"/>
  <c r="C403" i="9"/>
  <c r="C401" i="9"/>
  <c r="E401" i="9" s="1"/>
  <c r="G402" i="8" s="1"/>
  <c r="C399" i="9"/>
  <c r="C397" i="9"/>
  <c r="E397" i="9" s="1"/>
  <c r="G398" i="8" s="1"/>
  <c r="E470" i="9"/>
  <c r="E466" i="9"/>
  <c r="E464" i="9"/>
  <c r="E458" i="9"/>
  <c r="E456" i="9"/>
  <c r="E452" i="9"/>
  <c r="E450" i="9"/>
  <c r="E444" i="9"/>
  <c r="E438" i="9"/>
  <c r="G439" i="8" s="1"/>
  <c r="E436" i="9"/>
  <c r="G437" i="8" s="1"/>
  <c r="E434" i="9"/>
  <c r="G435" i="8" s="1"/>
  <c r="E432" i="9"/>
  <c r="G433" i="8" s="1"/>
  <c r="E430" i="9"/>
  <c r="G431" i="8" s="1"/>
  <c r="E420" i="9"/>
  <c r="G421" i="8" s="1"/>
  <c r="E416" i="9"/>
  <c r="G417" i="8" s="1"/>
  <c r="E414" i="9"/>
  <c r="G415" i="8" s="1"/>
  <c r="E412" i="9"/>
  <c r="G413" i="8" s="1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K513" i="11"/>
  <c r="M513" i="11" s="1"/>
  <c r="L554" i="11"/>
  <c r="N554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F597" i="5"/>
  <c r="F613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T593" i="4" s="1"/>
  <c r="V593" i="4" s="1"/>
  <c r="W593" i="4" s="1"/>
  <c r="Q589" i="4"/>
  <c r="Q583" i="4"/>
  <c r="E349" i="11"/>
  <c r="F349" i="11"/>
  <c r="H349" i="11"/>
  <c r="H348" i="11"/>
  <c r="E348" i="11"/>
  <c r="F347" i="11"/>
  <c r="E347" i="11"/>
  <c r="E350" i="9"/>
  <c r="G351" i="8" s="1"/>
  <c r="D336" i="9"/>
  <c r="F337" i="8" s="1"/>
  <c r="E335" i="9"/>
  <c r="G336" i="8" s="1"/>
  <c r="D337" i="9"/>
  <c r="F338" i="8" s="1"/>
  <c r="E346" i="9"/>
  <c r="G347" i="8" s="1"/>
  <c r="E344" i="9"/>
  <c r="G345" i="8" s="1"/>
  <c r="D350" i="9"/>
  <c r="F351" i="8" s="1"/>
  <c r="E349" i="9"/>
  <c r="G350" i="8" s="1"/>
  <c r="E333" i="9"/>
  <c r="G334" i="8" s="1"/>
  <c r="G321" i="9"/>
  <c r="G345" i="9"/>
  <c r="D345" i="9"/>
  <c r="F346" i="8" s="1"/>
  <c r="G330" i="9"/>
  <c r="G335" i="9"/>
  <c r="G342" i="9"/>
  <c r="G347" i="9"/>
  <c r="G355" i="9"/>
  <c r="G353" i="9"/>
  <c r="H350" i="11"/>
  <c r="E350" i="11"/>
  <c r="F345" i="11"/>
  <c r="H345" i="11"/>
  <c r="H344" i="11"/>
  <c r="I344" i="11" s="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G567" i="5"/>
  <c r="G554" i="5"/>
  <c r="G507" i="5"/>
  <c r="I519" i="5"/>
  <c r="F519" i="5"/>
  <c r="I523" i="5"/>
  <c r="I535" i="5"/>
  <c r="F535" i="5"/>
  <c r="G535" i="5"/>
  <c r="E535" i="5"/>
  <c r="I539" i="5"/>
  <c r="I573" i="5"/>
  <c r="F573" i="5"/>
  <c r="Q577" i="4"/>
  <c r="Q567" i="4"/>
  <c r="T567" i="4" s="1"/>
  <c r="Q559" i="4"/>
  <c r="T559" i="4" s="1"/>
  <c r="Q509" i="4"/>
  <c r="T509" i="4" s="1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D308" i="9"/>
  <c r="F309" i="8" s="1"/>
  <c r="G311" i="9"/>
  <c r="D311" i="9"/>
  <c r="F312" i="8" s="1"/>
  <c r="F316" i="11"/>
  <c r="F319" i="11"/>
  <c r="H319" i="11"/>
  <c r="H274" i="11"/>
  <c r="E308" i="9"/>
  <c r="G309" i="8" s="1"/>
  <c r="C305" i="9"/>
  <c r="E305" i="9" s="1"/>
  <c r="G306" i="8" s="1"/>
  <c r="E299" i="9"/>
  <c r="G300" i="8" s="1"/>
  <c r="D299" i="9"/>
  <c r="F300" i="8" s="1"/>
  <c r="E259" i="9"/>
  <c r="G25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J308" i="11" s="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J217" i="11"/>
  <c r="H301" i="11"/>
  <c r="E282" i="11"/>
  <c r="F264" i="11"/>
  <c r="H249" i="11"/>
  <c r="I249" i="11" s="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G370" i="5"/>
  <c r="E370" i="5"/>
  <c r="D357" i="5"/>
  <c r="I357" i="5" s="1"/>
  <c r="N378" i="4"/>
  <c r="P378" i="4"/>
  <c r="R409" i="4"/>
  <c r="S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S338" i="4" s="1"/>
  <c r="U338" i="4" s="1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I96" i="11" s="1"/>
  <c r="H88" i="11"/>
  <c r="E67" i="11"/>
  <c r="N310" i="4"/>
  <c r="R310" i="4" s="1"/>
  <c r="P310" i="4"/>
  <c r="Q302" i="4"/>
  <c r="P302" i="4"/>
  <c r="N302" i="4"/>
  <c r="R302" i="4" s="1"/>
  <c r="G280" i="5"/>
  <c r="I280" i="5"/>
  <c r="F280" i="5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9" i="2"/>
  <c r="H1001" i="3"/>
  <c r="F1001" i="3"/>
  <c r="I1001" i="3"/>
  <c r="O999" i="2"/>
  <c r="K1001" i="3"/>
  <c r="J1001" i="3"/>
  <c r="O997" i="2"/>
  <c r="N997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8" i="2"/>
  <c r="K1000" i="3"/>
  <c r="F1000" i="3"/>
  <c r="N998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K681" i="3"/>
  <c r="J675" i="3"/>
  <c r="K675" i="3"/>
  <c r="J673" i="3"/>
  <c r="K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F99" i="3"/>
  <c r="H99" i="3"/>
  <c r="I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T201" i="4" s="1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G219" i="9"/>
  <c r="F209" i="11"/>
  <c r="I209" i="11" s="1"/>
  <c r="E225" i="11"/>
  <c r="H223" i="11"/>
  <c r="E217" i="11"/>
  <c r="H180" i="11"/>
  <c r="H156" i="11"/>
  <c r="E222" i="11"/>
  <c r="E212" i="11"/>
  <c r="F193" i="11"/>
  <c r="J193" i="11" s="1"/>
  <c r="E211" i="11"/>
  <c r="H202" i="11"/>
  <c r="Q262" i="4"/>
  <c r="P262" i="4"/>
  <c r="N262" i="4"/>
  <c r="R262" i="4" s="1"/>
  <c r="Q236" i="4"/>
  <c r="P236" i="4"/>
  <c r="P242" i="4"/>
  <c r="S242" i="4" s="1"/>
  <c r="P234" i="4"/>
  <c r="N254" i="4"/>
  <c r="R254" i="4" s="1"/>
  <c r="P228" i="4"/>
  <c r="S228" i="4" s="1"/>
  <c r="U228" i="4" s="1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T316" i="4" s="1"/>
  <c r="S290" i="4"/>
  <c r="T342" i="4"/>
  <c r="V342" i="4" s="1"/>
  <c r="W342" i="4" s="1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T278" i="4" s="1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F222" i="5"/>
  <c r="P258" i="4"/>
  <c r="Q258" i="4"/>
  <c r="I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T298" i="4" s="1"/>
  <c r="P298" i="4"/>
  <c r="S298" i="4" s="1"/>
  <c r="U298" i="4" s="1"/>
  <c r="Q275" i="4"/>
  <c r="N275" i="4"/>
  <c r="Q274" i="4"/>
  <c r="P274" i="4"/>
  <c r="S274" i="4" s="1"/>
  <c r="P273" i="4"/>
  <c r="N273" i="4"/>
  <c r="R273" i="4" s="1"/>
  <c r="P270" i="4"/>
  <c r="S270" i="4" s="1"/>
  <c r="U270" i="4" s="1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I20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D210" i="5"/>
  <c r="F338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I250" i="11" s="1"/>
  <c r="E246" i="11"/>
  <c r="E233" i="11"/>
  <c r="F233" i="11"/>
  <c r="J233" i="11" s="1"/>
  <c r="F218" i="11"/>
  <c r="H218" i="11"/>
  <c r="E214" i="11"/>
  <c r="H70" i="11"/>
  <c r="E70" i="11"/>
  <c r="E294" i="11"/>
  <c r="F293" i="11"/>
  <c r="H293" i="11"/>
  <c r="E266" i="11"/>
  <c r="H266" i="11"/>
  <c r="J266" i="11" s="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I103" i="11" s="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I234" i="11"/>
  <c r="J234" i="11"/>
  <c r="E210" i="11"/>
  <c r="H210" i="11"/>
  <c r="C302" i="9"/>
  <c r="E302" i="9" s="1"/>
  <c r="G303" i="8" s="1"/>
  <c r="E298" i="9"/>
  <c r="G299" i="8" s="1"/>
  <c r="C294" i="9"/>
  <c r="E294" i="9" s="1"/>
  <c r="G295" i="8" s="1"/>
  <c r="C292" i="9"/>
  <c r="E292" i="9" s="1"/>
  <c r="G293" i="8" s="1"/>
  <c r="C286" i="9"/>
  <c r="E282" i="9"/>
  <c r="C280" i="9"/>
  <c r="E280" i="9" s="1"/>
  <c r="C278" i="9"/>
  <c r="E278" i="9" s="1"/>
  <c r="G274" i="9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G298" i="9"/>
  <c r="D298" i="9"/>
  <c r="F299" i="8" s="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D275" i="9"/>
  <c r="D219" i="9"/>
  <c r="H300" i="1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I225" i="11" s="1"/>
  <c r="H224" i="11"/>
  <c r="D301" i="9"/>
  <c r="F302" i="8" s="1"/>
  <c r="G299" i="9"/>
  <c r="C295" i="9"/>
  <c r="G295" i="9" s="1"/>
  <c r="C291" i="9"/>
  <c r="E291" i="9" s="1"/>
  <c r="G292" i="8" s="1"/>
  <c r="D283" i="9"/>
  <c r="D279" i="9"/>
  <c r="C277" i="9"/>
  <c r="D277" i="9" s="1"/>
  <c r="G275" i="9"/>
  <c r="C271" i="9"/>
  <c r="G271" i="9" s="1"/>
  <c r="C267" i="9"/>
  <c r="E267" i="9" s="1"/>
  <c r="G263" i="9"/>
  <c r="D263" i="9"/>
  <c r="D259" i="9"/>
  <c r="D255" i="9"/>
  <c r="C253" i="9"/>
  <c r="D253" i="9" s="1"/>
  <c r="C243" i="9"/>
  <c r="G243" i="9" s="1"/>
  <c r="C239" i="9"/>
  <c r="G239" i="9" s="1"/>
  <c r="C235" i="9"/>
  <c r="E235" i="9" s="1"/>
  <c r="C231" i="9"/>
  <c r="D231" i="9" s="1"/>
  <c r="D227" i="9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S383" i="4" s="1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35" i="4"/>
  <c r="S435" i="4"/>
  <c r="I425" i="5"/>
  <c r="E425" i="5"/>
  <c r="F425" i="5"/>
  <c r="G425" i="5"/>
  <c r="R417" i="4"/>
  <c r="S417" i="4"/>
  <c r="R481" i="4"/>
  <c r="Q461" i="4"/>
  <c r="P461" i="4"/>
  <c r="N461" i="4"/>
  <c r="R461" i="4" s="1"/>
  <c r="Q477" i="4"/>
  <c r="N477" i="4"/>
  <c r="R477" i="4" s="1"/>
  <c r="P477" i="4"/>
  <c r="I441" i="5"/>
  <c r="I409" i="5"/>
  <c r="F409" i="5"/>
  <c r="E409" i="5"/>
  <c r="G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F397" i="5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I84" i="11" s="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G323" i="5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E279" i="5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E231" i="5"/>
  <c r="G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S316" i="4" s="1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J21" i="11" s="1"/>
  <c r="L21" i="11" s="1"/>
  <c r="N21" i="11" s="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S201" i="4" s="1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S260" i="4" s="1"/>
  <c r="U260" i="4" s="1"/>
  <c r="Q264" i="4"/>
  <c r="N264" i="4"/>
  <c r="Q272" i="4"/>
  <c r="N272" i="4"/>
  <c r="Q280" i="4"/>
  <c r="N280" i="4"/>
  <c r="Q284" i="4"/>
  <c r="P284" i="4"/>
  <c r="Q292" i="4"/>
  <c r="P292" i="4"/>
  <c r="S292" i="4" s="1"/>
  <c r="U292" i="4" s="1"/>
  <c r="Q296" i="4"/>
  <c r="N296" i="4"/>
  <c r="Q300" i="4"/>
  <c r="P300" i="4"/>
  <c r="S300" i="4" s="1"/>
  <c r="Q308" i="4"/>
  <c r="P308" i="4"/>
  <c r="S308" i="4" s="1"/>
  <c r="U308" i="4" s="1"/>
  <c r="Q320" i="4"/>
  <c r="N320" i="4"/>
  <c r="Q324" i="4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T357" i="4" s="1"/>
  <c r="P357" i="4"/>
  <c r="S357" i="4" s="1"/>
  <c r="Q347" i="4"/>
  <c r="P347" i="4"/>
  <c r="Q343" i="4"/>
  <c r="T343" i="4" s="1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E202" i="9"/>
  <c r="G170" i="9"/>
  <c r="G136" i="9"/>
  <c r="E136" i="9"/>
  <c r="D136" i="9"/>
  <c r="E113" i="9"/>
  <c r="D113" i="9"/>
  <c r="E97" i="9"/>
  <c r="D97" i="9"/>
  <c r="I83" i="11"/>
  <c r="E182" i="9"/>
  <c r="E206" i="9"/>
  <c r="G206" i="9"/>
  <c r="D206" i="9"/>
  <c r="E190" i="9"/>
  <c r="D190" i="9"/>
  <c r="G190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U290" i="4"/>
  <c r="U274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E228" i="5"/>
  <c r="D208" i="5"/>
  <c r="E208" i="5" s="1"/>
  <c r="D188" i="5"/>
  <c r="E188" i="5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L571" i="11" l="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V573" i="4" s="1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394" i="8"/>
  <c r="L394" i="8" s="1"/>
  <c r="E394" i="8"/>
  <c r="M394" i="8" s="1"/>
  <c r="D433" i="8"/>
  <c r="L433" i="8" s="1"/>
  <c r="E433" i="8"/>
  <c r="M433" i="8" s="1"/>
  <c r="E426" i="8"/>
  <c r="M426" i="8" s="1"/>
  <c r="D426" i="8"/>
  <c r="L426" i="8" s="1"/>
  <c r="D430" i="8"/>
  <c r="L430" i="8" s="1"/>
  <c r="E430" i="8"/>
  <c r="M430" i="8" s="1"/>
  <c r="D424" i="8"/>
  <c r="L424" i="8" s="1"/>
  <c r="E424" i="8"/>
  <c r="M424" i="8" s="1"/>
  <c r="D413" i="8"/>
  <c r="L413" i="8" s="1"/>
  <c r="E413" i="8"/>
  <c r="M413" i="8" s="1"/>
  <c r="D416" i="8"/>
  <c r="L416" i="8" s="1"/>
  <c r="E416" i="8"/>
  <c r="M416" i="8" s="1"/>
  <c r="D417" i="8"/>
  <c r="L417" i="8" s="1"/>
  <c r="E417" i="8"/>
  <c r="M417" i="8" s="1"/>
  <c r="D522" i="9"/>
  <c r="D418" i="8"/>
  <c r="L418" i="8" s="1"/>
  <c r="E418" i="8"/>
  <c r="M418" i="8" s="1"/>
  <c r="E419" i="8"/>
  <c r="M419" i="8" s="1"/>
  <c r="D419" i="8"/>
  <c r="L419" i="8" s="1"/>
  <c r="D429" i="8"/>
  <c r="L429" i="8" s="1"/>
  <c r="E429" i="8"/>
  <c r="M429" i="8" s="1"/>
  <c r="G524" i="9"/>
  <c r="G532" i="9"/>
  <c r="G540" i="9"/>
  <c r="G548" i="9"/>
  <c r="G556" i="9"/>
  <c r="D396" i="8"/>
  <c r="L396" i="8" s="1"/>
  <c r="E396" i="8"/>
  <c r="M396" i="8" s="1"/>
  <c r="D425" i="8"/>
  <c r="L425" i="8" s="1"/>
  <c r="E425" i="8"/>
  <c r="M425" i="8" s="1"/>
  <c r="E435" i="8"/>
  <c r="M435" i="8" s="1"/>
  <c r="D435" i="8"/>
  <c r="L435" i="8" s="1"/>
  <c r="D438" i="8"/>
  <c r="L438" i="8" s="1"/>
  <c r="E438" i="8"/>
  <c r="M438" i="8" s="1"/>
  <c r="E432" i="8"/>
  <c r="M432" i="8" s="1"/>
  <c r="D432" i="8"/>
  <c r="L432" i="8" s="1"/>
  <c r="E440" i="8"/>
  <c r="M440" i="8" s="1"/>
  <c r="D440" i="8"/>
  <c r="L440" i="8" s="1"/>
  <c r="E548" i="9"/>
  <c r="E556" i="9"/>
  <c r="E427" i="8"/>
  <c r="M427" i="8" s="1"/>
  <c r="D427" i="8"/>
  <c r="L427" i="8" s="1"/>
  <c r="E522" i="9"/>
  <c r="D467" i="9"/>
  <c r="D426" i="9"/>
  <c r="F427" i="8" s="1"/>
  <c r="D454" i="9"/>
  <c r="D484" i="9"/>
  <c r="D524" i="9"/>
  <c r="D532" i="9"/>
  <c r="D540" i="9"/>
  <c r="E490" i="9"/>
  <c r="K544" i="11"/>
  <c r="M544" i="11" s="1"/>
  <c r="L425" i="11"/>
  <c r="N425" i="11" s="1"/>
  <c r="I426" i="8" s="1"/>
  <c r="L419" i="11"/>
  <c r="N419" i="11" s="1"/>
  <c r="I420" i="8" s="1"/>
  <c r="E389" i="8"/>
  <c r="M389" i="8" s="1"/>
  <c r="D389" i="8"/>
  <c r="L389" i="8" s="1"/>
  <c r="E393" i="9"/>
  <c r="G394" i="8" s="1"/>
  <c r="D421" i="8"/>
  <c r="L421" i="8" s="1"/>
  <c r="E421" i="8"/>
  <c r="M421" i="8" s="1"/>
  <c r="D437" i="8"/>
  <c r="L437" i="8" s="1"/>
  <c r="E437" i="8"/>
  <c r="M437" i="8" s="1"/>
  <c r="G552" i="9"/>
  <c r="D393" i="9"/>
  <c r="F394" i="8" s="1"/>
  <c r="I501" i="11"/>
  <c r="I518" i="11"/>
  <c r="J505" i="11"/>
  <c r="J534" i="11"/>
  <c r="I534" i="11"/>
  <c r="E468" i="9"/>
  <c r="D446" i="9"/>
  <c r="D468" i="9"/>
  <c r="E484" i="9"/>
  <c r="I502" i="11"/>
  <c r="D414" i="8"/>
  <c r="L414" i="8" s="1"/>
  <c r="E414" i="8"/>
  <c r="M414" i="8" s="1"/>
  <c r="D439" i="8"/>
  <c r="L439" i="8" s="1"/>
  <c r="E439" i="8"/>
  <c r="M439" i="8" s="1"/>
  <c r="D388" i="8"/>
  <c r="L388" i="8" s="1"/>
  <c r="E388" i="8"/>
  <c r="M388" i="8" s="1"/>
  <c r="D434" i="8"/>
  <c r="L434" i="8" s="1"/>
  <c r="E434" i="8"/>
  <c r="M434" i="8" s="1"/>
  <c r="E431" i="8"/>
  <c r="M431" i="8" s="1"/>
  <c r="D431" i="8"/>
  <c r="L431" i="8" s="1"/>
  <c r="I460" i="11"/>
  <c r="I551" i="11"/>
  <c r="J551" i="11"/>
  <c r="E552" i="9"/>
  <c r="E424" i="9"/>
  <c r="G425" i="8" s="1"/>
  <c r="E395" i="9"/>
  <c r="G396" i="8" s="1"/>
  <c r="I409" i="11"/>
  <c r="D418" i="9"/>
  <c r="F419" i="8" s="1"/>
  <c r="D428" i="9"/>
  <c r="F429" i="8" s="1"/>
  <c r="T479" i="4"/>
  <c r="F421" i="5"/>
  <c r="G393" i="5"/>
  <c r="I454" i="5"/>
  <c r="T383" i="4"/>
  <c r="G547" i="5"/>
  <c r="E554" i="5"/>
  <c r="F549" i="5"/>
  <c r="S521" i="4"/>
  <c r="T433" i="4"/>
  <c r="V433" i="4" s="1"/>
  <c r="E393" i="5"/>
  <c r="G454" i="5"/>
  <c r="F504" i="5"/>
  <c r="I547" i="5"/>
  <c r="F554" i="5"/>
  <c r="S445" i="4"/>
  <c r="E504" i="5"/>
  <c r="F545" i="5"/>
  <c r="T553" i="4"/>
  <c r="T521" i="4"/>
  <c r="S376" i="4"/>
  <c r="V465" i="4"/>
  <c r="W465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V652" i="4"/>
  <c r="W652" i="4" s="1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S679" i="4"/>
  <c r="U679" i="4" s="1"/>
  <c r="I657" i="5"/>
  <c r="D352" i="8"/>
  <c r="L352" i="8" s="1"/>
  <c r="E352" i="8"/>
  <c r="M352" i="8" s="1"/>
  <c r="E332" i="8"/>
  <c r="M332" i="8" s="1"/>
  <c r="D332" i="8"/>
  <c r="L332" i="8" s="1"/>
  <c r="E300" i="8"/>
  <c r="M300" i="8" s="1"/>
  <c r="D300" i="8"/>
  <c r="L300" i="8" s="1"/>
  <c r="D312" i="8"/>
  <c r="L312" i="8" s="1"/>
  <c r="E312" i="8"/>
  <c r="M312" i="8" s="1"/>
  <c r="E356" i="8"/>
  <c r="M356" i="8" s="1"/>
  <c r="D356" i="8"/>
  <c r="L356" i="8" s="1"/>
  <c r="G338" i="9"/>
  <c r="E442" i="9"/>
  <c r="E415" i="9"/>
  <c r="G416" i="8" s="1"/>
  <c r="E431" i="9"/>
  <c r="G432" i="8" s="1"/>
  <c r="D357" i="8"/>
  <c r="L357" i="8" s="1"/>
  <c r="E357" i="8"/>
  <c r="M357" i="8" s="1"/>
  <c r="G327" i="9"/>
  <c r="D333" i="8"/>
  <c r="L333" i="8" s="1"/>
  <c r="E333" i="8"/>
  <c r="M333" i="8" s="1"/>
  <c r="D338" i="8"/>
  <c r="L338" i="8" s="1"/>
  <c r="E338" i="8"/>
  <c r="M338" i="8" s="1"/>
  <c r="D299" i="8"/>
  <c r="L299" i="8" s="1"/>
  <c r="E299" i="8"/>
  <c r="M299" i="8" s="1"/>
  <c r="G322" i="9"/>
  <c r="D343" i="8"/>
  <c r="L343" i="8" s="1"/>
  <c r="E343" i="8"/>
  <c r="M343" i="8" s="1"/>
  <c r="D346" i="8"/>
  <c r="L346" i="8" s="1"/>
  <c r="E346" i="8"/>
  <c r="M346" i="8" s="1"/>
  <c r="E426" i="9"/>
  <c r="G427" i="8" s="1"/>
  <c r="E454" i="9"/>
  <c r="D415" i="9"/>
  <c r="F416" i="8" s="1"/>
  <c r="D431" i="9"/>
  <c r="F432" i="8" s="1"/>
  <c r="D439" i="9"/>
  <c r="F440" i="8" s="1"/>
  <c r="D447" i="9"/>
  <c r="E417" i="9"/>
  <c r="G418" i="8" s="1"/>
  <c r="D430" i="9"/>
  <c r="F431" i="8" s="1"/>
  <c r="D442" i="9"/>
  <c r="D458" i="9"/>
  <c r="D327" i="8"/>
  <c r="L327" i="8" s="1"/>
  <c r="E327" i="8"/>
  <c r="M327" i="8" s="1"/>
  <c r="D319" i="8"/>
  <c r="L319" i="8" s="1"/>
  <c r="E319" i="8"/>
  <c r="M319" i="8" s="1"/>
  <c r="K331" i="11"/>
  <c r="M331" i="11" s="1"/>
  <c r="H332" i="8" s="1"/>
  <c r="D297" i="8"/>
  <c r="L297" i="8" s="1"/>
  <c r="E297" i="8"/>
  <c r="M297" i="8" s="1"/>
  <c r="G448" i="9"/>
  <c r="D298" i="8"/>
  <c r="L298" i="8" s="1"/>
  <c r="E298" i="8"/>
  <c r="M298" i="8" s="1"/>
  <c r="D354" i="8"/>
  <c r="L354" i="8" s="1"/>
  <c r="E354" i="8"/>
  <c r="M354" i="8" s="1"/>
  <c r="E348" i="8"/>
  <c r="M348" i="8" s="1"/>
  <c r="D348" i="8"/>
  <c r="L348" i="8" s="1"/>
  <c r="D331" i="8"/>
  <c r="L331" i="8" s="1"/>
  <c r="E331" i="8"/>
  <c r="M331" i="8" s="1"/>
  <c r="D325" i="8"/>
  <c r="L325" i="8" s="1"/>
  <c r="E325" i="8"/>
  <c r="M325" i="8" s="1"/>
  <c r="D313" i="8"/>
  <c r="L313" i="8" s="1"/>
  <c r="E313" i="8"/>
  <c r="M313" i="8" s="1"/>
  <c r="E439" i="9"/>
  <c r="G440" i="8" s="1"/>
  <c r="D448" i="9"/>
  <c r="E326" i="8"/>
  <c r="M326" i="8" s="1"/>
  <c r="D326" i="8"/>
  <c r="L326" i="8" s="1"/>
  <c r="E334" i="8"/>
  <c r="M334" i="8" s="1"/>
  <c r="D334" i="8"/>
  <c r="L334" i="8" s="1"/>
  <c r="D345" i="8"/>
  <c r="L345" i="8" s="1"/>
  <c r="E345" i="8"/>
  <c r="M345" i="8" s="1"/>
  <c r="E296" i="8"/>
  <c r="M296" i="8" s="1"/>
  <c r="D296" i="8"/>
  <c r="L296" i="8" s="1"/>
  <c r="G339" i="9"/>
  <c r="E336" i="8"/>
  <c r="M336" i="8" s="1"/>
  <c r="D336" i="8"/>
  <c r="L336" i="8" s="1"/>
  <c r="E322" i="8"/>
  <c r="M322" i="8" s="1"/>
  <c r="D322" i="8"/>
  <c r="L322" i="8" s="1"/>
  <c r="I401" i="11"/>
  <c r="E418" i="9"/>
  <c r="G419" i="8" s="1"/>
  <c r="E428" i="9"/>
  <c r="G429" i="8" s="1"/>
  <c r="D417" i="9"/>
  <c r="F418" i="8" s="1"/>
  <c r="D424" i="9"/>
  <c r="F425" i="8" s="1"/>
  <c r="J455" i="11"/>
  <c r="E330" i="8"/>
  <c r="M330" i="8" s="1"/>
  <c r="D330" i="8"/>
  <c r="L330" i="8" s="1"/>
  <c r="D395" i="9"/>
  <c r="F396" i="8" s="1"/>
  <c r="E347" i="9"/>
  <c r="G348" i="8" s="1"/>
  <c r="E331" i="9"/>
  <c r="G332" i="8" s="1"/>
  <c r="E339" i="9"/>
  <c r="G340" i="8" s="1"/>
  <c r="D350" i="8"/>
  <c r="L350" i="8" s="1"/>
  <c r="E350" i="8"/>
  <c r="M350" i="8" s="1"/>
  <c r="D307" i="8"/>
  <c r="L307" i="8" s="1"/>
  <c r="E307" i="8"/>
  <c r="M307" i="8" s="1"/>
  <c r="E349" i="8"/>
  <c r="M349" i="8" s="1"/>
  <c r="D349" i="8"/>
  <c r="L349" i="8" s="1"/>
  <c r="I437" i="11"/>
  <c r="D329" i="8"/>
  <c r="L329" i="8" s="1"/>
  <c r="E329" i="8"/>
  <c r="M329" i="8" s="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I529" i="5"/>
  <c r="S598" i="4"/>
  <c r="S503" i="4"/>
  <c r="U503" i="4" s="1"/>
  <c r="T601" i="4"/>
  <c r="J372" i="11"/>
  <c r="L372" i="11" s="1"/>
  <c r="N372" i="11" s="1"/>
  <c r="I373" i="8" s="1"/>
  <c r="J440" i="11"/>
  <c r="I440" i="11"/>
  <c r="S604" i="4"/>
  <c r="S594" i="4"/>
  <c r="E675" i="5"/>
  <c r="E656" i="5"/>
  <c r="F681" i="5"/>
  <c r="T661" i="4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S348" i="4"/>
  <c r="U348" i="4" s="1"/>
  <c r="S268" i="4"/>
  <c r="J140" i="11"/>
  <c r="J47" i="11"/>
  <c r="E157" i="11"/>
  <c r="J279" i="11"/>
  <c r="I308" i="11"/>
  <c r="J441" i="11"/>
  <c r="I294" i="11"/>
  <c r="I408" i="11"/>
  <c r="J461" i="11"/>
  <c r="K461" i="11" s="1"/>
  <c r="M461" i="11" s="1"/>
  <c r="J432" i="11"/>
  <c r="K432" i="11" s="1"/>
  <c r="M432" i="11" s="1"/>
  <c r="H433" i="8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V602" i="4" s="1"/>
  <c r="W602" i="4" s="1"/>
  <c r="X602" i="4" s="1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F441" i="8" s="1"/>
  <c r="G422" i="9"/>
  <c r="G446" i="9"/>
  <c r="G440" i="9"/>
  <c r="D434" i="9"/>
  <c r="F435" i="8" s="1"/>
  <c r="L432" i="11"/>
  <c r="N432" i="11" s="1"/>
  <c r="I433" i="8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F323" i="8" s="1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321" i="8" s="1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I335" i="8" s="1"/>
  <c r="J662" i="11"/>
  <c r="J768" i="11"/>
  <c r="J772" i="11"/>
  <c r="G320" i="9"/>
  <c r="I819" i="11"/>
  <c r="J85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J905" i="11" s="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E360" i="9"/>
  <c r="G361" i="8" s="1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G317" i="8" s="1"/>
  <c r="D316" i="9"/>
  <c r="F317" i="8" s="1"/>
  <c r="G334" i="9"/>
  <c r="E334" i="9"/>
  <c r="G335" i="8" s="1"/>
  <c r="D338" i="9"/>
  <c r="F339" i="8" s="1"/>
  <c r="D340" i="9"/>
  <c r="F341" i="8" s="1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F315" i="8" s="1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G333" i="8" s="1"/>
  <c r="D332" i="9"/>
  <c r="F333" i="8" s="1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G297" i="8" s="1"/>
  <c r="D296" i="9"/>
  <c r="F297" i="8" s="1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5" i="8" s="1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G372" i="8" s="1"/>
  <c r="D371" i="9"/>
  <c r="F372" i="8" s="1"/>
  <c r="D272" i="9"/>
  <c r="E272" i="9"/>
  <c r="G272" i="9"/>
  <c r="D290" i="9"/>
  <c r="F291" i="8" s="1"/>
  <c r="G290" i="9"/>
  <c r="E290" i="9"/>
  <c r="G291" i="8" s="1"/>
  <c r="D341" i="9"/>
  <c r="F342" i="8" s="1"/>
  <c r="G341" i="9"/>
  <c r="I416" i="11"/>
  <c r="J416" i="11"/>
  <c r="L336" i="11"/>
  <c r="N336" i="11" s="1"/>
  <c r="I337" i="8" s="1"/>
  <c r="K336" i="11"/>
  <c r="M336" i="11" s="1"/>
  <c r="H337" i="8" s="1"/>
  <c r="I417" i="11"/>
  <c r="E392" i="9"/>
  <c r="G393" i="8" s="1"/>
  <c r="G376" i="9"/>
  <c r="G361" i="9"/>
  <c r="D361" i="9"/>
  <c r="F362" i="8" s="1"/>
  <c r="G377" i="9"/>
  <c r="D377" i="9"/>
  <c r="F378" i="8" s="1"/>
  <c r="G323" i="9"/>
  <c r="D323" i="9"/>
  <c r="F324" i="8" s="1"/>
  <c r="D343" i="9"/>
  <c r="F344" i="8" s="1"/>
  <c r="G343" i="9"/>
  <c r="J412" i="11"/>
  <c r="I412" i="11"/>
  <c r="G363" i="9"/>
  <c r="D363" i="9"/>
  <c r="F364" i="8" s="1"/>
  <c r="G379" i="9"/>
  <c r="D379" i="9"/>
  <c r="F380" i="8" s="1"/>
  <c r="D276" i="9"/>
  <c r="E276" i="9"/>
  <c r="G276" i="9"/>
  <c r="E377" i="9"/>
  <c r="G378" i="8" s="1"/>
  <c r="E384" i="9"/>
  <c r="G385" i="8" s="1"/>
  <c r="G362" i="9"/>
  <c r="G386" i="9"/>
  <c r="G369" i="9"/>
  <c r="D369" i="9"/>
  <c r="F370" i="8" s="1"/>
  <c r="G385" i="9"/>
  <c r="D385" i="9"/>
  <c r="F386" i="8" s="1"/>
  <c r="D268" i="9"/>
  <c r="G268" i="9"/>
  <c r="E268" i="9"/>
  <c r="D288" i="9"/>
  <c r="G288" i="9"/>
  <c r="E288" i="9"/>
  <c r="E341" i="9"/>
  <c r="G342" i="8" s="1"/>
  <c r="E353" i="9"/>
  <c r="G354" i="8" s="1"/>
  <c r="E385" i="9"/>
  <c r="G386" i="8" s="1"/>
  <c r="F413" i="5"/>
  <c r="U517" i="4"/>
  <c r="S549" i="4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V874" i="4" s="1"/>
  <c r="W874" i="4" s="1"/>
  <c r="S874" i="4"/>
  <c r="U874" i="4" s="1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G876" i="4"/>
  <c r="F876" i="4"/>
  <c r="P877" i="4"/>
  <c r="S877" i="4" s="1"/>
  <c r="U877" i="4" s="1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S946" i="4"/>
  <c r="U946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V946" i="4"/>
  <c r="W946" i="4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V338" i="4" s="1"/>
  <c r="W338" i="4" s="1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07" i="4"/>
  <c r="V713" i="4"/>
  <c r="S782" i="4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V773" i="4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U710" i="4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S842" i="4"/>
  <c r="U842" i="4" s="1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V725" i="4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X652" i="4"/>
  <c r="Y652" i="4" s="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V661" i="4"/>
  <c r="T683" i="4"/>
  <c r="S665" i="4"/>
  <c r="S646" i="4"/>
  <c r="V646" i="4" s="1"/>
  <c r="G677" i="5"/>
  <c r="T680" i="4"/>
  <c r="V680" i="4" s="1"/>
  <c r="E641" i="5"/>
  <c r="S647" i="4"/>
  <c r="U647" i="4" s="1"/>
  <c r="I299" i="11"/>
  <c r="G365" i="9"/>
  <c r="E365" i="9"/>
  <c r="G366" i="8" s="1"/>
  <c r="G381" i="9"/>
  <c r="E381" i="9"/>
  <c r="G382" i="8" s="1"/>
  <c r="E364" i="9"/>
  <c r="G365" i="8" s="1"/>
  <c r="D364" i="9"/>
  <c r="F365" i="8" s="1"/>
  <c r="D380" i="9"/>
  <c r="F381" i="8" s="1"/>
  <c r="G380" i="9"/>
  <c r="E380" i="9"/>
  <c r="G381" i="8" s="1"/>
  <c r="E289" i="9"/>
  <c r="G290" i="8" s="1"/>
  <c r="D289" i="9"/>
  <c r="F290" i="8" s="1"/>
  <c r="G289" i="9"/>
  <c r="D303" i="9"/>
  <c r="F304" i="8" s="1"/>
  <c r="G303" i="9"/>
  <c r="E303" i="9"/>
  <c r="G304" i="8" s="1"/>
  <c r="D315" i="9"/>
  <c r="F316" i="8" s="1"/>
  <c r="G315" i="9"/>
  <c r="E315" i="9"/>
  <c r="G316" i="8" s="1"/>
  <c r="G366" i="9"/>
  <c r="D366" i="9"/>
  <c r="F367" i="8" s="1"/>
  <c r="E386" i="9"/>
  <c r="G387" i="8" s="1"/>
  <c r="I431" i="11"/>
  <c r="J431" i="11"/>
  <c r="I415" i="11"/>
  <c r="J415" i="11"/>
  <c r="D354" i="9"/>
  <c r="F355" i="8" s="1"/>
  <c r="E354" i="9"/>
  <c r="G355" i="8" s="1"/>
  <c r="D351" i="9"/>
  <c r="F352" i="8" s="1"/>
  <c r="E351" i="9"/>
  <c r="G352" i="8" s="1"/>
  <c r="G367" i="9"/>
  <c r="E367" i="9"/>
  <c r="G368" i="8" s="1"/>
  <c r="D367" i="9"/>
  <c r="F368" i="8" s="1"/>
  <c r="G383" i="9"/>
  <c r="D383" i="9"/>
  <c r="F384" i="8" s="1"/>
  <c r="E383" i="9"/>
  <c r="G384" i="8" s="1"/>
  <c r="E366" i="9"/>
  <c r="G367" i="8" s="1"/>
  <c r="D362" i="9"/>
  <c r="F363" i="8" s="1"/>
  <c r="D394" i="9"/>
  <c r="F395" i="8" s="1"/>
  <c r="D352" i="9"/>
  <c r="F353" i="8" s="1"/>
  <c r="G352" i="9"/>
  <c r="G279" i="9"/>
  <c r="E279" i="9"/>
  <c r="D293" i="9"/>
  <c r="F294" i="8" s="1"/>
  <c r="E293" i="9"/>
  <c r="G294" i="8" s="1"/>
  <c r="G293" i="9"/>
  <c r="D307" i="9"/>
  <c r="F308" i="8" s="1"/>
  <c r="E307" i="9"/>
  <c r="G308" i="8" s="1"/>
  <c r="G307" i="9"/>
  <c r="E317" i="9"/>
  <c r="G318" i="8" s="1"/>
  <c r="D317" i="9"/>
  <c r="F318" i="8" s="1"/>
  <c r="G317" i="9"/>
  <c r="G368" i="9"/>
  <c r="D365" i="9"/>
  <c r="F366" i="8" s="1"/>
  <c r="G358" i="9"/>
  <c r="D358" i="9"/>
  <c r="F359" i="8" s="1"/>
  <c r="G390" i="9"/>
  <c r="D390" i="9"/>
  <c r="F391" i="8" s="1"/>
  <c r="J346" i="11"/>
  <c r="I346" i="11"/>
  <c r="G357" i="9"/>
  <c r="E357" i="9"/>
  <c r="G358" i="8" s="1"/>
  <c r="G373" i="9"/>
  <c r="E373" i="9"/>
  <c r="G374" i="8" s="1"/>
  <c r="G389" i="9"/>
  <c r="E389" i="9"/>
  <c r="G390" i="8" s="1"/>
  <c r="D356" i="9"/>
  <c r="F357" i="8" s="1"/>
  <c r="E356" i="9"/>
  <c r="G357" i="8" s="1"/>
  <c r="D372" i="9"/>
  <c r="F373" i="8" s="1"/>
  <c r="E372" i="9"/>
  <c r="G373" i="8" s="1"/>
  <c r="E388" i="9"/>
  <c r="G389" i="8" s="1"/>
  <c r="D388" i="9"/>
  <c r="F389" i="8" s="1"/>
  <c r="E368" i="9"/>
  <c r="G369" i="8" s="1"/>
  <c r="G378" i="9"/>
  <c r="E355" i="9"/>
  <c r="G356" i="8" s="1"/>
  <c r="E376" i="9"/>
  <c r="G377" i="8" s="1"/>
  <c r="G370" i="9"/>
  <c r="D309" i="9"/>
  <c r="F310" i="8" s="1"/>
  <c r="G309" i="9"/>
  <c r="E309" i="9"/>
  <c r="G310" i="8" s="1"/>
  <c r="D319" i="9"/>
  <c r="F320" i="8" s="1"/>
  <c r="E319" i="9"/>
  <c r="G320" i="8" s="1"/>
  <c r="G319" i="9"/>
  <c r="D373" i="9"/>
  <c r="F374" i="8" s="1"/>
  <c r="G382" i="9"/>
  <c r="D382" i="9"/>
  <c r="F383" i="8" s="1"/>
  <c r="E370" i="9"/>
  <c r="G371" i="8" s="1"/>
  <c r="G360" i="9"/>
  <c r="G392" i="9"/>
  <c r="I439" i="11"/>
  <c r="J439" i="11"/>
  <c r="G364" i="9"/>
  <c r="I428" i="11"/>
  <c r="J428" i="11"/>
  <c r="G359" i="9"/>
  <c r="D359" i="9"/>
  <c r="F360" i="8" s="1"/>
  <c r="E359" i="9"/>
  <c r="G360" i="8" s="1"/>
  <c r="G375" i="9"/>
  <c r="D375" i="9"/>
  <c r="F376" i="8" s="1"/>
  <c r="E375" i="9"/>
  <c r="G376" i="8" s="1"/>
  <c r="G391" i="9"/>
  <c r="E391" i="9"/>
  <c r="G392" i="8" s="1"/>
  <c r="D391" i="9"/>
  <c r="F392" i="8" s="1"/>
  <c r="D378" i="9"/>
  <c r="F379" i="8" s="1"/>
  <c r="G301" i="9"/>
  <c r="E301" i="9"/>
  <c r="G302" i="8" s="1"/>
  <c r="D313" i="9"/>
  <c r="F314" i="8" s="1"/>
  <c r="E313" i="9"/>
  <c r="G314" i="8" s="1"/>
  <c r="G313" i="9"/>
  <c r="G354" i="9"/>
  <c r="G384" i="9"/>
  <c r="D381" i="9"/>
  <c r="F382" i="8" s="1"/>
  <c r="G374" i="9"/>
  <c r="D374" i="9"/>
  <c r="F375" i="8" s="1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AM405" i="4" s="1"/>
  <c r="AS405" i="4" s="1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V350" i="4"/>
  <c r="W350" i="4" s="1"/>
  <c r="X350" i="4" s="1"/>
  <c r="Y350" i="4" s="1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V322" i="4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01" i="8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V675" i="4" s="1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V228" i="4"/>
  <c r="W228" i="4" s="1"/>
  <c r="X228" i="4" s="1"/>
  <c r="Y228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V797" i="4"/>
  <c r="W797" i="4" s="1"/>
  <c r="T953" i="4"/>
  <c r="W912" i="4"/>
  <c r="V833" i="4"/>
  <c r="U549" i="4"/>
  <c r="V348" i="4"/>
  <c r="W348" i="4" s="1"/>
  <c r="V612" i="4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V306" i="4"/>
  <c r="T223" i="4"/>
  <c r="T297" i="4"/>
  <c r="S198" i="4"/>
  <c r="S195" i="4"/>
  <c r="I211" i="5"/>
  <c r="S187" i="4"/>
  <c r="U187" i="4" s="1"/>
  <c r="S205" i="4"/>
  <c r="S213" i="4"/>
  <c r="U213" i="4" s="1"/>
  <c r="T273" i="4"/>
  <c r="T309" i="4"/>
  <c r="T282" i="4"/>
  <c r="G279" i="5"/>
  <c r="I195" i="5"/>
  <c r="E195" i="5"/>
  <c r="T237" i="4"/>
  <c r="E299" i="5"/>
  <c r="V467" i="4"/>
  <c r="W467" i="4" s="1"/>
  <c r="F464" i="5"/>
  <c r="W433" i="4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13" i="4"/>
  <c r="W413" i="4" s="1"/>
  <c r="X413" i="4" s="1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W725" i="4"/>
  <c r="X725" i="4" s="1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V813" i="4"/>
  <c r="W813" i="4" s="1"/>
  <c r="T846" i="4"/>
  <c r="S857" i="4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V845" i="4"/>
  <c r="E160" i="2"/>
  <c r="N160" i="2" s="1"/>
  <c r="H159" i="3" s="1"/>
  <c r="V112" i="4"/>
  <c r="W112" i="4" s="1"/>
  <c r="X112" i="4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V770" i="4"/>
  <c r="W770" i="4" s="1"/>
  <c r="X770" i="4" s="1"/>
  <c r="T784" i="4"/>
  <c r="U850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S626" i="4"/>
  <c r="U626" i="4" s="1"/>
  <c r="V599" i="4"/>
  <c r="W599" i="4" s="1"/>
  <c r="X599" i="4" s="1"/>
  <c r="V647" i="4"/>
  <c r="W647" i="4" s="1"/>
  <c r="X647" i="4" s="1"/>
  <c r="Y647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V958" i="4"/>
  <c r="T808" i="4"/>
  <c r="V808" i="4" s="1"/>
  <c r="W808" i="4" s="1"/>
  <c r="S977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V479" i="4"/>
  <c r="W479" i="4" s="1"/>
  <c r="X479" i="4" s="1"/>
  <c r="Y479" i="4" s="1"/>
  <c r="AD479" i="4" s="1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V260" i="4" s="1"/>
  <c r="W260" i="4" s="1"/>
  <c r="X260" i="4" s="1"/>
  <c r="T190" i="4"/>
  <c r="V190" i="4" s="1"/>
  <c r="W190" i="4" s="1"/>
  <c r="X190" i="4" s="1"/>
  <c r="S192" i="4"/>
  <c r="S199" i="4"/>
  <c r="E199" i="5"/>
  <c r="T187" i="4"/>
  <c r="T205" i="4"/>
  <c r="T213" i="4"/>
  <c r="S208" i="4"/>
  <c r="U208" i="4" s="1"/>
  <c r="T286" i="4"/>
  <c r="T222" i="4"/>
  <c r="V334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V252" i="4" s="1"/>
  <c r="T224" i="4"/>
  <c r="F199" i="5"/>
  <c r="T236" i="4"/>
  <c r="V236" i="4" s="1"/>
  <c r="W236" i="4" s="1"/>
  <c r="S250" i="4"/>
  <c r="U250" i="4" s="1"/>
  <c r="F750" i="3"/>
  <c r="S326" i="4"/>
  <c r="U326" i="4" s="1"/>
  <c r="T368" i="4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Y648" i="4"/>
  <c r="AB648" i="4" s="1"/>
  <c r="E833" i="5"/>
  <c r="E804" i="5"/>
  <c r="G824" i="5"/>
  <c r="G746" i="5"/>
  <c r="W765" i="4"/>
  <c r="W773" i="4"/>
  <c r="W789" i="4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W661" i="4"/>
  <c r="V727" i="4"/>
  <c r="W727" i="4" s="1"/>
  <c r="X727" i="4" s="1"/>
  <c r="S931" i="4"/>
  <c r="S963" i="4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S31" i="4"/>
  <c r="T31" i="4"/>
  <c r="S41" i="4"/>
  <c r="S56" i="4"/>
  <c r="S57" i="4"/>
  <c r="T57" i="4"/>
  <c r="T62" i="4"/>
  <c r="T67" i="4"/>
  <c r="S79" i="4"/>
  <c r="S107" i="4"/>
  <c r="S109" i="4"/>
  <c r="S113" i="4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V644" i="4"/>
  <c r="W644" i="4" s="1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Q889" i="4"/>
  <c r="T889" i="4" s="1"/>
  <c r="V910" i="4"/>
  <c r="W910" i="4" s="1"/>
  <c r="V938" i="4"/>
  <c r="W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I57" i="5"/>
  <c r="E27" i="5"/>
  <c r="H28" i="2" s="1"/>
  <c r="S922" i="4"/>
  <c r="T922" i="4"/>
  <c r="T82" i="4"/>
  <c r="S18" i="4"/>
  <c r="T18" i="4"/>
  <c r="T861" i="4"/>
  <c r="W845" i="4"/>
  <c r="X845" i="4" s="1"/>
  <c r="I511" i="3"/>
  <c r="F160" i="2"/>
  <c r="O160" i="2" s="1"/>
  <c r="S118" i="4"/>
  <c r="S164" i="4"/>
  <c r="T592" i="4"/>
  <c r="S812" i="4"/>
  <c r="V854" i="4"/>
  <c r="W854" i="4" s="1"/>
  <c r="X854" i="4" s="1"/>
  <c r="S663" i="4"/>
  <c r="U663" i="4" s="1"/>
  <c r="N940" i="4"/>
  <c r="S635" i="4"/>
  <c r="V635" i="4" s="1"/>
  <c r="N942" i="4"/>
  <c r="V970" i="4"/>
  <c r="W970" i="4" s="1"/>
  <c r="S557" i="4"/>
  <c r="S861" i="4"/>
  <c r="S120" i="4"/>
  <c r="S888" i="4"/>
  <c r="S154" i="4"/>
  <c r="V886" i="4"/>
  <c r="W886" i="4" s="1"/>
  <c r="I145" i="5"/>
  <c r="F575" i="5"/>
  <c r="N974" i="4"/>
  <c r="T164" i="4"/>
  <c r="T134" i="4"/>
  <c r="T118" i="4"/>
  <c r="T696" i="4"/>
  <c r="T672" i="4"/>
  <c r="I827" i="3"/>
  <c r="T168" i="4"/>
  <c r="S61" i="4"/>
  <c r="T820" i="4"/>
  <c r="U830" i="4"/>
  <c r="W830" i="4" s="1"/>
  <c r="R870" i="4"/>
  <c r="R902" i="4"/>
  <c r="U902" i="4" s="1"/>
  <c r="S879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V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S926" i="4" s="1"/>
  <c r="D926" i="4"/>
  <c r="F926" i="4"/>
  <c r="F932" i="4"/>
  <c r="P932" i="4"/>
  <c r="S932" i="4" s="1"/>
  <c r="U932" i="4" s="1"/>
  <c r="Q950" i="4"/>
  <c r="P950" i="4"/>
  <c r="N950" i="4"/>
  <c r="R950" i="4" s="1"/>
  <c r="P955" i="4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T988" i="4" s="1"/>
  <c r="Q1000" i="4"/>
  <c r="F1000" i="4"/>
  <c r="P1001" i="4"/>
  <c r="S1001" i="4" s="1"/>
  <c r="F1001" i="4"/>
  <c r="Q1001" i="4"/>
  <c r="T1001" i="4" s="1"/>
  <c r="T682" i="4"/>
  <c r="S670" i="4"/>
  <c r="T543" i="4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V828" i="4" s="1"/>
  <c r="W828" i="4" s="1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393" i="3"/>
  <c r="I475" i="3"/>
  <c r="I378" i="3"/>
  <c r="I382" i="3"/>
  <c r="I418" i="3"/>
  <c r="I442" i="3"/>
  <c r="I446" i="3"/>
  <c r="I454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T231" i="4"/>
  <c r="V255" i="4"/>
  <c r="W255" i="4" s="1"/>
  <c r="X255" i="4" s="1"/>
  <c r="Y255" i="4" s="1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318" i="3"/>
  <c r="I346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I437" i="3"/>
  <c r="E485" i="5"/>
  <c r="I501" i="3"/>
  <c r="S379" i="4"/>
  <c r="U379" i="4" s="1"/>
  <c r="T387" i="4"/>
  <c r="V387" i="4" s="1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X884" i="4"/>
  <c r="Y884" i="4"/>
  <c r="X970" i="4"/>
  <c r="Y970" i="4"/>
  <c r="I280" i="3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42" i="3"/>
  <c r="I621" i="3"/>
  <c r="I60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X18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645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U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V750" i="4"/>
  <c r="R751" i="4"/>
  <c r="S751" i="4"/>
  <c r="U752" i="4"/>
  <c r="U755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V814" i="4"/>
  <c r="R815" i="4"/>
  <c r="S815" i="4"/>
  <c r="R816" i="4"/>
  <c r="S816" i="4"/>
  <c r="U818" i="4"/>
  <c r="V818" i="4"/>
  <c r="T819" i="4"/>
  <c r="R843" i="4"/>
  <c r="T843" i="4"/>
  <c r="V857" i="4"/>
  <c r="U857" i="4"/>
  <c r="R859" i="4"/>
  <c r="T859" i="4"/>
  <c r="Y874" i="4"/>
  <c r="X874" i="4"/>
  <c r="R895" i="4"/>
  <c r="T895" i="4"/>
  <c r="S895" i="4"/>
  <c r="V905" i="4"/>
  <c r="U905" i="4"/>
  <c r="R911" i="4"/>
  <c r="T911" i="4"/>
  <c r="Q925" i="4"/>
  <c r="N925" i="4"/>
  <c r="R925" i="4" s="1"/>
  <c r="P925" i="4"/>
  <c r="D925" i="4"/>
  <c r="G933" i="4"/>
  <c r="E933" i="4"/>
  <c r="F933" i="4"/>
  <c r="X938" i="4"/>
  <c r="Y938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U164" i="4"/>
  <c r="V164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V952" i="4"/>
  <c r="U952" i="4"/>
  <c r="Y886" i="4"/>
  <c r="X886" i="4"/>
  <c r="AF972" i="4"/>
  <c r="AH972" i="4"/>
  <c r="AG972" i="4"/>
  <c r="AK972" i="4"/>
  <c r="AI972" i="4"/>
  <c r="AJ972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V963" i="4" s="1"/>
  <c r="T182" i="4"/>
  <c r="U166" i="4"/>
  <c r="V34" i="4"/>
  <c r="U34" i="4"/>
  <c r="R748" i="4"/>
  <c r="T748" i="4"/>
  <c r="S681" i="4"/>
  <c r="S927" i="4"/>
  <c r="S58" i="4"/>
  <c r="S955" i="4"/>
  <c r="U10" i="4"/>
  <c r="V10" i="4"/>
  <c r="V134" i="4"/>
  <c r="U134" i="4"/>
  <c r="U61" i="4"/>
  <c r="V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V696" i="4"/>
  <c r="U696" i="4"/>
  <c r="U784" i="4"/>
  <c r="V784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V163" i="4"/>
  <c r="U171" i="4"/>
  <c r="V171" i="4"/>
  <c r="Y727" i="4"/>
  <c r="AK727" i="4" s="1"/>
  <c r="U931" i="4"/>
  <c r="T931" i="4"/>
  <c r="V931" i="4" s="1"/>
  <c r="R943" i="4"/>
  <c r="S943" i="4"/>
  <c r="U96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W11" i="4" s="1"/>
  <c r="R589" i="4"/>
  <c r="S589" i="4"/>
  <c r="V6" i="4"/>
  <c r="U6" i="4"/>
  <c r="R13" i="4"/>
  <c r="S13" i="4"/>
  <c r="R14" i="4"/>
  <c r="S14" i="4"/>
  <c r="U15" i="4"/>
  <c r="V15" i="4"/>
  <c r="W15" i="4" s="1"/>
  <c r="U17" i="4"/>
  <c r="V17" i="4"/>
  <c r="W17" i="4" s="1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W91" i="4" s="1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W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V706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S929" i="4" s="1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F90" i="2"/>
  <c r="O90" i="2" s="1"/>
  <c r="I89" i="3" s="1"/>
  <c r="E90" i="2"/>
  <c r="N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U834" i="4"/>
  <c r="V834" i="4"/>
  <c r="U822" i="4"/>
  <c r="V822" i="4"/>
  <c r="V9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V118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710" i="4"/>
  <c r="W710" i="4" s="1"/>
  <c r="V614" i="4"/>
  <c r="V517" i="4"/>
  <c r="W517" i="4" s="1"/>
  <c r="S167" i="4"/>
  <c r="S716" i="4"/>
  <c r="V741" i="4"/>
  <c r="AG960" i="4"/>
  <c r="U624" i="4"/>
  <c r="V594" i="4"/>
  <c r="U594" i="4"/>
  <c r="V174" i="4"/>
  <c r="U174" i="4"/>
  <c r="X132" i="4"/>
  <c r="Y132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V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U113" i="4"/>
  <c r="V113" i="4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U641" i="4"/>
  <c r="V649" i="4"/>
  <c r="W649" i="4" s="1"/>
  <c r="S651" i="4"/>
  <c r="V651" i="4" s="1"/>
  <c r="S685" i="4"/>
  <c r="R685" i="4"/>
  <c r="S689" i="4"/>
  <c r="T689" i="4"/>
  <c r="V69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V755" i="4" s="1"/>
  <c r="S758" i="4"/>
  <c r="S760" i="4"/>
  <c r="T779" i="4"/>
  <c r="V779" i="4" s="1"/>
  <c r="U782" i="4"/>
  <c r="V782" i="4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S843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Y946" i="4"/>
  <c r="X946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V981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V778" i="4"/>
  <c r="S754" i="4"/>
  <c r="S746" i="4"/>
  <c r="S738" i="4"/>
  <c r="V582" i="4"/>
  <c r="U582" i="4"/>
  <c r="R551" i="4"/>
  <c r="T551" i="4"/>
  <c r="T109" i="4"/>
  <c r="V109" i="4" s="1"/>
  <c r="W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W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U643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AG970" i="4"/>
  <c r="AF970" i="4"/>
  <c r="AI970" i="4"/>
  <c r="AK970" i="4"/>
  <c r="AJ970" i="4"/>
  <c r="AH970" i="4"/>
  <c r="T991" i="4"/>
  <c r="U861" i="4"/>
  <c r="V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U888" i="4"/>
  <c r="V888" i="4"/>
  <c r="U876" i="4"/>
  <c r="V876" i="4"/>
  <c r="U844" i="4"/>
  <c r="V844" i="4"/>
  <c r="V650" i="4"/>
  <c r="U650" i="4"/>
  <c r="V630" i="4"/>
  <c r="U630" i="4"/>
  <c r="U604" i="4"/>
  <c r="V154" i="4"/>
  <c r="U154" i="4"/>
  <c r="V850" i="4"/>
  <c r="W850" i="4" s="1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V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V752" i="4" s="1"/>
  <c r="T756" i="4"/>
  <c r="V756" i="4" s="1"/>
  <c r="V655" i="4"/>
  <c r="S783" i="4"/>
  <c r="S855" i="4"/>
  <c r="T992" i="4"/>
  <c r="V992" i="4" s="1"/>
  <c r="T1000" i="4"/>
  <c r="V1000" i="4" s="1"/>
  <c r="W1000" i="4" s="1"/>
  <c r="W917" i="4"/>
  <c r="W958" i="4"/>
  <c r="V549" i="4"/>
  <c r="W549" i="4" s="1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765" i="4"/>
  <c r="Y765" i="4" s="1"/>
  <c r="X773" i="4"/>
  <c r="Y773" i="4" s="1"/>
  <c r="X789" i="4"/>
  <c r="Y789" i="4" s="1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F400" i="8" s="1"/>
  <c r="G403" i="9"/>
  <c r="D403" i="9"/>
  <c r="F404" i="8" s="1"/>
  <c r="G407" i="9"/>
  <c r="D407" i="9"/>
  <c r="F408" i="8" s="1"/>
  <c r="K400" i="11"/>
  <c r="M400" i="11" s="1"/>
  <c r="H401" i="8" s="1"/>
  <c r="I515" i="11"/>
  <c r="J515" i="11"/>
  <c r="E558" i="11"/>
  <c r="F558" i="11"/>
  <c r="H558" i="11"/>
  <c r="I456" i="11"/>
  <c r="J456" i="11"/>
  <c r="G398" i="9"/>
  <c r="D398" i="9"/>
  <c r="F399" i="8" s="1"/>
  <c r="G402" i="9"/>
  <c r="D402" i="9"/>
  <c r="F403" i="8" s="1"/>
  <c r="G406" i="9"/>
  <c r="D406" i="9"/>
  <c r="F407" i="8" s="1"/>
  <c r="G410" i="9"/>
  <c r="D410" i="9"/>
  <c r="F411" i="8" s="1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F398" i="8" s="1"/>
  <c r="G401" i="9"/>
  <c r="D401" i="9"/>
  <c r="F402" i="8" s="1"/>
  <c r="G405" i="9"/>
  <c r="D405" i="9"/>
  <c r="F406" i="8" s="1"/>
  <c r="G409" i="9"/>
  <c r="D409" i="9"/>
  <c r="F410" i="8" s="1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G400" i="8" s="1"/>
  <c r="E403" i="9"/>
  <c r="G404" i="8" s="1"/>
  <c r="E407" i="9"/>
  <c r="G408" i="8" s="1"/>
  <c r="G396" i="9"/>
  <c r="D396" i="9"/>
  <c r="F397" i="8" s="1"/>
  <c r="G400" i="9"/>
  <c r="D400" i="9"/>
  <c r="F401" i="8" s="1"/>
  <c r="G404" i="9"/>
  <c r="D404" i="9"/>
  <c r="F405" i="8" s="1"/>
  <c r="G408" i="9"/>
  <c r="D408" i="9"/>
  <c r="F409" i="8" s="1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W638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W707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H333" i="8" s="1"/>
  <c r="L332" i="11"/>
  <c r="N332" i="11" s="1"/>
  <c r="I333" i="8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V534" i="4" s="1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W573" i="4"/>
  <c r="K311" i="11"/>
  <c r="M311" i="11" s="1"/>
  <c r="H312" i="8" s="1"/>
  <c r="L311" i="11"/>
  <c r="N311" i="11" s="1"/>
  <c r="I312" i="8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F306" i="8" s="1"/>
  <c r="J312" i="11"/>
  <c r="D232" i="9"/>
  <c r="E232" i="9"/>
  <c r="G232" i="9"/>
  <c r="G251" i="9"/>
  <c r="D251" i="9"/>
  <c r="E251" i="9"/>
  <c r="K308" i="11"/>
  <c r="M308" i="11" s="1"/>
  <c r="H309" i="8" s="1"/>
  <c r="L308" i="11"/>
  <c r="N308" i="11" s="1"/>
  <c r="I309" i="8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S442" i="4"/>
  <c r="T452" i="4"/>
  <c r="S494" i="4"/>
  <c r="U494" i="4" s="1"/>
  <c r="S410" i="4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V439" i="4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O405" i="4" s="1"/>
  <c r="AU405" i="4" s="1"/>
  <c r="AC405" i="4"/>
  <c r="AB405" i="4"/>
  <c r="S451" i="4"/>
  <c r="U451" i="4" s="1"/>
  <c r="S399" i="4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AH350" i="4"/>
  <c r="Z350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S226" i="4"/>
  <c r="U226" i="4" s="1"/>
  <c r="T238" i="4"/>
  <c r="S222" i="4"/>
  <c r="V262" i="4"/>
  <c r="W262" i="4" s="1"/>
  <c r="X262" i="4" s="1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U271" i="4" s="1"/>
  <c r="T293" i="4"/>
  <c r="T359" i="4"/>
  <c r="T321" i="4"/>
  <c r="S301" i="4"/>
  <c r="R301" i="4"/>
  <c r="U242" i="4"/>
  <c r="V242" i="4"/>
  <c r="AE350" i="4"/>
  <c r="AG350" i="4"/>
  <c r="AJ350" i="4"/>
  <c r="AF350" i="4"/>
  <c r="AD350" i="4"/>
  <c r="AC350" i="4"/>
  <c r="AI350" i="4"/>
  <c r="AK350" i="4"/>
  <c r="AA350" i="4"/>
  <c r="T272" i="4"/>
  <c r="T249" i="4"/>
  <c r="T227" i="4"/>
  <c r="T218" i="4"/>
  <c r="V274" i="4"/>
  <c r="W274" i="4" s="1"/>
  <c r="V298" i="4"/>
  <c r="W298" i="4" s="1"/>
  <c r="S311" i="4"/>
  <c r="U311" i="4" s="1"/>
  <c r="T317" i="4"/>
  <c r="S321" i="4"/>
  <c r="R219" i="4"/>
  <c r="S219" i="4"/>
  <c r="S325" i="4"/>
  <c r="U325" i="4" s="1"/>
  <c r="V368" i="4"/>
  <c r="U368" i="4"/>
  <c r="U234" i="4"/>
  <c r="AB350" i="4"/>
  <c r="AN350" i="4" s="1"/>
  <c r="AT350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J124" i="11" s="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V231" i="4" s="1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U252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U399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AN405" i="4"/>
  <c r="AT405" i="4" s="1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X342" i="4"/>
  <c r="Y342" i="4" s="1"/>
  <c r="S391" i="4"/>
  <c r="T330" i="4"/>
  <c r="S443" i="4"/>
  <c r="U443" i="4" s="1"/>
  <c r="D300" i="9"/>
  <c r="F301" i="8" s="1"/>
  <c r="G300" i="9"/>
  <c r="E300" i="9"/>
  <c r="G301" i="8" s="1"/>
  <c r="G267" i="9"/>
  <c r="D267" i="9"/>
  <c r="I267" i="11"/>
  <c r="J267" i="11"/>
  <c r="T451" i="4"/>
  <c r="K290" i="11"/>
  <c r="M290" i="11" s="1"/>
  <c r="H291" i="8" s="1"/>
  <c r="L290" i="11"/>
  <c r="N290" i="11" s="1"/>
  <c r="I291" i="8" s="1"/>
  <c r="K294" i="11"/>
  <c r="M294" i="11" s="1"/>
  <c r="H295" i="8" s="1"/>
  <c r="L294" i="11"/>
  <c r="N294" i="11" s="1"/>
  <c r="I295" i="8" s="1"/>
  <c r="G221" i="9"/>
  <c r="E221" i="9"/>
  <c r="I298" i="11"/>
  <c r="J298" i="11"/>
  <c r="L300" i="11"/>
  <c r="N300" i="11" s="1"/>
  <c r="I301" i="8" s="1"/>
  <c r="K300" i="11"/>
  <c r="M300" i="11" s="1"/>
  <c r="H301" i="8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300" i="8" s="1"/>
  <c r="K299" i="11"/>
  <c r="M299" i="11" s="1"/>
  <c r="H300" i="8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F292" i="8" s="1"/>
  <c r="D295" i="9"/>
  <c r="F296" i="8" s="1"/>
  <c r="E295" i="9"/>
  <c r="G296" i="8" s="1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F293" i="8" s="1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F295" i="8" s="1"/>
  <c r="G302" i="9"/>
  <c r="D302" i="9"/>
  <c r="F303" i="8" s="1"/>
  <c r="X400" i="4"/>
  <c r="Y400" i="4" s="1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T444" i="4"/>
  <c r="S460" i="4"/>
  <c r="U460" i="4" s="1"/>
  <c r="S466" i="4"/>
  <c r="U466" i="4" s="1"/>
  <c r="S486" i="4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V469" i="4"/>
  <c r="U481" i="4"/>
  <c r="V481" i="4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T396" i="4"/>
  <c r="P402" i="4"/>
  <c r="N402" i="4"/>
  <c r="R402" i="4" s="1"/>
  <c r="Q402" i="4"/>
  <c r="T459" i="4"/>
  <c r="W387" i="4"/>
  <c r="U429" i="4"/>
  <c r="V429" i="4"/>
  <c r="U417" i="4"/>
  <c r="V417" i="4"/>
  <c r="X433" i="4"/>
  <c r="Y433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U449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X465" i="4"/>
  <c r="Y465" i="4" s="1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V377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V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V191" i="4" s="1"/>
  <c r="W191" i="4" s="1"/>
  <c r="X191" i="4" s="1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W290" i="4"/>
  <c r="X290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V323" i="4" s="1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2" i="4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V203" i="4"/>
  <c r="U203" i="4"/>
  <c r="U205" i="4"/>
  <c r="V205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T240" i="4"/>
  <c r="R240" i="4"/>
  <c r="R210" i="4"/>
  <c r="T210" i="4"/>
  <c r="U198" i="4"/>
  <c r="V198" i="4"/>
  <c r="S194" i="4"/>
  <c r="S331" i="4"/>
  <c r="T345" i="4"/>
  <c r="V336" i="4"/>
  <c r="W336" i="4" s="1"/>
  <c r="X336" i="4" s="1"/>
  <c r="V352" i="4"/>
  <c r="W352" i="4" s="1"/>
  <c r="X352" i="4" s="1"/>
  <c r="Y352" i="4" s="1"/>
  <c r="AK352" i="4" s="1"/>
  <c r="W377" i="4"/>
  <c r="X377" i="4" s="1"/>
  <c r="Y377" i="4" s="1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S339" i="4"/>
  <c r="S212" i="4"/>
  <c r="T212" i="4"/>
  <c r="T204" i="4"/>
  <c r="T196" i="4"/>
  <c r="T188" i="4"/>
  <c r="T360" i="4"/>
  <c r="R360" i="4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306" i="4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X338" i="4"/>
  <c r="Y33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08" i="4"/>
  <c r="U442" i="4"/>
  <c r="U410" i="4"/>
  <c r="U430" i="4"/>
  <c r="V430" i="4"/>
  <c r="U458" i="4"/>
  <c r="U492" i="4"/>
  <c r="U530" i="4"/>
  <c r="U434" i="4"/>
  <c r="V434" i="4"/>
  <c r="S438" i="4"/>
  <c r="T442" i="4"/>
  <c r="V442" i="4" s="1"/>
  <c r="W442" i="4" s="1"/>
  <c r="S484" i="4"/>
  <c r="T494" i="4"/>
  <c r="S522" i="4"/>
  <c r="T410" i="4"/>
  <c r="V410" i="4" s="1"/>
  <c r="T450" i="4"/>
  <c r="S454" i="4"/>
  <c r="T472" i="4"/>
  <c r="V472" i="4" s="1"/>
  <c r="T492" i="4"/>
  <c r="V492" i="4" s="1"/>
  <c r="T530" i="4"/>
  <c r="V530" i="4" s="1"/>
  <c r="S404" i="4"/>
  <c r="T432" i="4"/>
  <c r="V432" i="4" s="1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V466" i="4"/>
  <c r="U486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V408" i="4" s="1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V480" i="4" s="1"/>
  <c r="T486" i="4"/>
  <c r="V486" i="4" s="1"/>
  <c r="S500" i="4"/>
  <c r="T512" i="4"/>
  <c r="V512" i="4" s="1"/>
  <c r="T554" i="4"/>
  <c r="V554" i="4" s="1"/>
  <c r="T436" i="4"/>
  <c r="V436" i="4" s="1"/>
  <c r="T448" i="4"/>
  <c r="V448" i="4" s="1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K579" i="11" l="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E385" i="8"/>
  <c r="M385" i="8" s="1"/>
  <c r="D385" i="8"/>
  <c r="L385" i="8" s="1"/>
  <c r="D374" i="8"/>
  <c r="L374" i="8" s="1"/>
  <c r="E374" i="8"/>
  <c r="M374" i="8" s="1"/>
  <c r="D386" i="8"/>
  <c r="L386" i="8" s="1"/>
  <c r="E386" i="8"/>
  <c r="M386" i="8" s="1"/>
  <c r="D377" i="8"/>
  <c r="L377" i="8" s="1"/>
  <c r="E377" i="8"/>
  <c r="M377" i="8" s="1"/>
  <c r="K551" i="11"/>
  <c r="M551" i="11" s="1"/>
  <c r="L551" i="11"/>
  <c r="N551" i="11" s="1"/>
  <c r="K505" i="11"/>
  <c r="M505" i="11" s="1"/>
  <c r="L505" i="11"/>
  <c r="N505" i="11" s="1"/>
  <c r="D405" i="8"/>
  <c r="L405" i="8" s="1"/>
  <c r="E405" i="8"/>
  <c r="M405" i="8" s="1"/>
  <c r="D397" i="8"/>
  <c r="L397" i="8" s="1"/>
  <c r="E397" i="8"/>
  <c r="M397" i="8" s="1"/>
  <c r="D406" i="8"/>
  <c r="L406" i="8" s="1"/>
  <c r="E406" i="8"/>
  <c r="M406" i="8" s="1"/>
  <c r="D398" i="8"/>
  <c r="L398" i="8" s="1"/>
  <c r="E398" i="8"/>
  <c r="M398" i="8" s="1"/>
  <c r="E411" i="8"/>
  <c r="M411" i="8" s="1"/>
  <c r="D411" i="8"/>
  <c r="L411" i="8" s="1"/>
  <c r="E403" i="8"/>
  <c r="M403" i="8" s="1"/>
  <c r="D403" i="8"/>
  <c r="L403" i="8" s="1"/>
  <c r="D408" i="8"/>
  <c r="L408" i="8" s="1"/>
  <c r="E408" i="8"/>
  <c r="M408" i="8" s="1"/>
  <c r="E400" i="8"/>
  <c r="M400" i="8" s="1"/>
  <c r="D400" i="8"/>
  <c r="L400" i="8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D376" i="8"/>
  <c r="L376" i="8" s="1"/>
  <c r="E376" i="8"/>
  <c r="M376" i="8" s="1"/>
  <c r="E379" i="8"/>
  <c r="M379" i="8" s="1"/>
  <c r="D379" i="8"/>
  <c r="L379" i="8" s="1"/>
  <c r="D384" i="8"/>
  <c r="L384" i="8" s="1"/>
  <c r="E384" i="8"/>
  <c r="M384" i="8" s="1"/>
  <c r="D378" i="8"/>
  <c r="L378" i="8" s="1"/>
  <c r="E378" i="8"/>
  <c r="M378" i="8" s="1"/>
  <c r="D372" i="8"/>
  <c r="L372" i="8" s="1"/>
  <c r="E372" i="8"/>
  <c r="M372" i="8" s="1"/>
  <c r="D423" i="8"/>
  <c r="L423" i="8" s="1"/>
  <c r="E423" i="8"/>
  <c r="M423" i="8" s="1"/>
  <c r="L546" i="11"/>
  <c r="N546" i="11" s="1"/>
  <c r="K546" i="11"/>
  <c r="M546" i="11" s="1"/>
  <c r="K543" i="11"/>
  <c r="M543" i="11" s="1"/>
  <c r="L543" i="11"/>
  <c r="N543" i="11" s="1"/>
  <c r="D373" i="8"/>
  <c r="L373" i="8" s="1"/>
  <c r="E373" i="8"/>
  <c r="M373" i="8" s="1"/>
  <c r="E375" i="8"/>
  <c r="M375" i="8" s="1"/>
  <c r="D375" i="8"/>
  <c r="L375" i="8" s="1"/>
  <c r="D392" i="8"/>
  <c r="L392" i="8" s="1"/>
  <c r="E392" i="8"/>
  <c r="M392" i="8" s="1"/>
  <c r="D393" i="8"/>
  <c r="L393" i="8" s="1"/>
  <c r="E393" i="8"/>
  <c r="M393" i="8" s="1"/>
  <c r="D383" i="8"/>
  <c r="L383" i="8" s="1"/>
  <c r="E383" i="8"/>
  <c r="M383" i="8" s="1"/>
  <c r="D371" i="8"/>
  <c r="L371" i="8" s="1"/>
  <c r="E371" i="8"/>
  <c r="M371" i="8" s="1"/>
  <c r="D390" i="8"/>
  <c r="L390" i="8" s="1"/>
  <c r="E390" i="8"/>
  <c r="M390" i="8" s="1"/>
  <c r="E391" i="8"/>
  <c r="M391" i="8" s="1"/>
  <c r="D391" i="8"/>
  <c r="L391" i="8" s="1"/>
  <c r="D381" i="8"/>
  <c r="L381" i="8" s="1"/>
  <c r="E381" i="8"/>
  <c r="M381" i="8" s="1"/>
  <c r="E370" i="8"/>
  <c r="M370" i="8" s="1"/>
  <c r="D370" i="8"/>
  <c r="L370" i="8" s="1"/>
  <c r="E395" i="8"/>
  <c r="M395" i="8" s="1"/>
  <c r="D395" i="8"/>
  <c r="L395" i="8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D409" i="8"/>
  <c r="L409" i="8" s="1"/>
  <c r="E409" i="8"/>
  <c r="M409" i="8" s="1"/>
  <c r="D401" i="8"/>
  <c r="L401" i="8" s="1"/>
  <c r="E401" i="8"/>
  <c r="M401" i="8" s="1"/>
  <c r="D410" i="8"/>
  <c r="L410" i="8" s="1"/>
  <c r="E410" i="8"/>
  <c r="M410" i="8" s="1"/>
  <c r="E402" i="8"/>
  <c r="M402" i="8" s="1"/>
  <c r="D402" i="8"/>
  <c r="L402" i="8" s="1"/>
  <c r="E407" i="8"/>
  <c r="M407" i="8" s="1"/>
  <c r="D407" i="8"/>
  <c r="L407" i="8" s="1"/>
  <c r="D399" i="8"/>
  <c r="L399" i="8" s="1"/>
  <c r="E399" i="8"/>
  <c r="M399" i="8" s="1"/>
  <c r="D404" i="8"/>
  <c r="L404" i="8" s="1"/>
  <c r="E404" i="8"/>
  <c r="M404" i="8" s="1"/>
  <c r="E382" i="8"/>
  <c r="M382" i="8" s="1"/>
  <c r="D382" i="8"/>
  <c r="L382" i="8" s="1"/>
  <c r="D387" i="8"/>
  <c r="L387" i="8" s="1"/>
  <c r="E387" i="8"/>
  <c r="M387" i="8" s="1"/>
  <c r="D380" i="8"/>
  <c r="L380" i="8" s="1"/>
  <c r="E380" i="8"/>
  <c r="M380" i="8" s="1"/>
  <c r="K514" i="11"/>
  <c r="M514" i="11" s="1"/>
  <c r="L514" i="11"/>
  <c r="N514" i="11" s="1"/>
  <c r="D441" i="8"/>
  <c r="L441" i="8" s="1"/>
  <c r="E441" i="8"/>
  <c r="M441" i="8" s="1"/>
  <c r="L534" i="11"/>
  <c r="N534" i="11" s="1"/>
  <c r="K534" i="11"/>
  <c r="M534" i="11" s="1"/>
  <c r="K372" i="11"/>
  <c r="M372" i="11" s="1"/>
  <c r="H373" i="8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9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D303" i="8"/>
  <c r="L303" i="8" s="1"/>
  <c r="E303" i="8"/>
  <c r="M303" i="8" s="1"/>
  <c r="D293" i="8"/>
  <c r="L293" i="8" s="1"/>
  <c r="E293" i="8"/>
  <c r="M293" i="8" s="1"/>
  <c r="E355" i="8"/>
  <c r="M355" i="8" s="1"/>
  <c r="D355" i="8"/>
  <c r="L355" i="8" s="1"/>
  <c r="D294" i="8"/>
  <c r="L294" i="8" s="1"/>
  <c r="E294" i="8"/>
  <c r="M294" i="8" s="1"/>
  <c r="E316" i="8"/>
  <c r="M316" i="8" s="1"/>
  <c r="D316" i="8"/>
  <c r="L316" i="8" s="1"/>
  <c r="D366" i="8"/>
  <c r="L366" i="8" s="1"/>
  <c r="E366" i="8"/>
  <c r="M366" i="8" s="1"/>
  <c r="E363" i="8"/>
  <c r="M363" i="8" s="1"/>
  <c r="D363" i="8"/>
  <c r="L363" i="8" s="1"/>
  <c r="D344" i="8"/>
  <c r="L344" i="8" s="1"/>
  <c r="E344" i="8"/>
  <c r="M344" i="8" s="1"/>
  <c r="D305" i="8"/>
  <c r="L305" i="8" s="1"/>
  <c r="E305" i="8"/>
  <c r="M305" i="8" s="1"/>
  <c r="D347" i="8"/>
  <c r="L347" i="8" s="1"/>
  <c r="E347" i="8"/>
  <c r="M347" i="8" s="1"/>
  <c r="D335" i="8"/>
  <c r="L335" i="8" s="1"/>
  <c r="E335" i="8"/>
  <c r="M335" i="8" s="1"/>
  <c r="D341" i="8"/>
  <c r="L341" i="8" s="1"/>
  <c r="E341" i="8"/>
  <c r="M341" i="8" s="1"/>
  <c r="E292" i="8"/>
  <c r="M292" i="8" s="1"/>
  <c r="D292" i="8"/>
  <c r="L292" i="8" s="1"/>
  <c r="D301" i="8"/>
  <c r="L301" i="8" s="1"/>
  <c r="E301" i="8"/>
  <c r="M301" i="8" s="1"/>
  <c r="E314" i="8"/>
  <c r="M314" i="8" s="1"/>
  <c r="D314" i="8"/>
  <c r="L314" i="8" s="1"/>
  <c r="D302" i="8"/>
  <c r="L302" i="8" s="1"/>
  <c r="E302" i="8"/>
  <c r="M302" i="8" s="1"/>
  <c r="D358" i="8"/>
  <c r="L358" i="8" s="1"/>
  <c r="E358" i="8"/>
  <c r="M358" i="8" s="1"/>
  <c r="E369" i="8"/>
  <c r="M369" i="8" s="1"/>
  <c r="D369" i="8"/>
  <c r="L369" i="8" s="1"/>
  <c r="D308" i="8"/>
  <c r="L308" i="8" s="1"/>
  <c r="E308" i="8"/>
  <c r="M308" i="8" s="1"/>
  <c r="D353" i="8"/>
  <c r="L353" i="8" s="1"/>
  <c r="E353" i="8"/>
  <c r="M353" i="8" s="1"/>
  <c r="D290" i="8"/>
  <c r="L290" i="8" s="1"/>
  <c r="E290" i="8"/>
  <c r="M290" i="8" s="1"/>
  <c r="E364" i="8"/>
  <c r="M364" i="8" s="1"/>
  <c r="D364" i="8"/>
  <c r="L364" i="8" s="1"/>
  <c r="D317" i="8"/>
  <c r="L317" i="8" s="1"/>
  <c r="E317" i="8"/>
  <c r="M317" i="8" s="1"/>
  <c r="D321" i="8"/>
  <c r="L321" i="8" s="1"/>
  <c r="E321" i="8"/>
  <c r="M321" i="8" s="1"/>
  <c r="D340" i="8"/>
  <c r="L340" i="8" s="1"/>
  <c r="E340" i="8"/>
  <c r="M340" i="8" s="1"/>
  <c r="E328" i="8"/>
  <c r="M328" i="8" s="1"/>
  <c r="D328" i="8"/>
  <c r="L328" i="8" s="1"/>
  <c r="D339" i="8"/>
  <c r="L339" i="8" s="1"/>
  <c r="E339" i="8"/>
  <c r="M339" i="8" s="1"/>
  <c r="D295" i="8"/>
  <c r="L295" i="8" s="1"/>
  <c r="E295" i="8"/>
  <c r="M295" i="8" s="1"/>
  <c r="E365" i="8"/>
  <c r="M365" i="8" s="1"/>
  <c r="D365" i="8"/>
  <c r="L365" i="8" s="1"/>
  <c r="D361" i="8"/>
  <c r="L361" i="8" s="1"/>
  <c r="E361" i="8"/>
  <c r="M361" i="8" s="1"/>
  <c r="E318" i="8"/>
  <c r="M318" i="8" s="1"/>
  <c r="D318" i="8"/>
  <c r="L318" i="8" s="1"/>
  <c r="D367" i="8"/>
  <c r="L367" i="8" s="1"/>
  <c r="E367" i="8"/>
  <c r="M367" i="8" s="1"/>
  <c r="D291" i="8"/>
  <c r="L291" i="8" s="1"/>
  <c r="E291" i="8"/>
  <c r="M291" i="8" s="1"/>
  <c r="D323" i="8"/>
  <c r="L323" i="8" s="1"/>
  <c r="E323" i="8"/>
  <c r="M323" i="8" s="1"/>
  <c r="D306" i="8"/>
  <c r="L306" i="8" s="1"/>
  <c r="E306" i="8"/>
  <c r="M306" i="8" s="1"/>
  <c r="D360" i="8"/>
  <c r="L360" i="8" s="1"/>
  <c r="E360" i="8"/>
  <c r="M360" i="8" s="1"/>
  <c r="E320" i="8"/>
  <c r="M320" i="8" s="1"/>
  <c r="D320" i="8"/>
  <c r="L320" i="8" s="1"/>
  <c r="D310" i="8"/>
  <c r="L310" i="8" s="1"/>
  <c r="E310" i="8"/>
  <c r="M310" i="8" s="1"/>
  <c r="D359" i="8"/>
  <c r="L359" i="8" s="1"/>
  <c r="E359" i="8"/>
  <c r="M359" i="8" s="1"/>
  <c r="D368" i="8"/>
  <c r="L368" i="8" s="1"/>
  <c r="E368" i="8"/>
  <c r="M368" i="8" s="1"/>
  <c r="D304" i="8"/>
  <c r="L304" i="8" s="1"/>
  <c r="E304" i="8"/>
  <c r="M304" i="8" s="1"/>
  <c r="E324" i="8"/>
  <c r="M324" i="8" s="1"/>
  <c r="D324" i="8"/>
  <c r="L324" i="8" s="1"/>
  <c r="D362" i="8"/>
  <c r="L362" i="8" s="1"/>
  <c r="E362" i="8"/>
  <c r="M362" i="8" s="1"/>
  <c r="D342" i="8"/>
  <c r="L342" i="8" s="1"/>
  <c r="E342" i="8"/>
  <c r="M342" i="8" s="1"/>
  <c r="D315" i="8"/>
  <c r="L315" i="8" s="1"/>
  <c r="E315" i="8"/>
  <c r="M315" i="8" s="1"/>
  <c r="D337" i="8"/>
  <c r="L337" i="8" s="1"/>
  <c r="E337" i="8"/>
  <c r="M337" i="8" s="1"/>
  <c r="K440" i="11"/>
  <c r="M440" i="11" s="1"/>
  <c r="H441" i="8" s="1"/>
  <c r="L440" i="11"/>
  <c r="N440" i="11" s="1"/>
  <c r="I441" i="8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Y599" i="4"/>
  <c r="Z599" i="4" s="1"/>
  <c r="V592" i="4"/>
  <c r="V631" i="4"/>
  <c r="W631" i="4" s="1"/>
  <c r="W554" i="4"/>
  <c r="V613" i="4"/>
  <c r="W613" i="4" s="1"/>
  <c r="X613" i="4" s="1"/>
  <c r="U579" i="4"/>
  <c r="V579" i="4"/>
  <c r="W579" i="4" s="1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I422" i="8" s="1"/>
  <c r="K421" i="11"/>
  <c r="M421" i="11" s="1"/>
  <c r="H422" i="8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H431" i="8" s="1"/>
  <c r="L430" i="11"/>
  <c r="N430" i="11" s="1"/>
  <c r="I431" i="8" s="1"/>
  <c r="L427" i="11"/>
  <c r="N427" i="11" s="1"/>
  <c r="I428" i="8" s="1"/>
  <c r="K427" i="11"/>
  <c r="M427" i="11" s="1"/>
  <c r="H428" i="8" s="1"/>
  <c r="K465" i="11"/>
  <c r="M465" i="11" s="1"/>
  <c r="L465" i="11"/>
  <c r="N465" i="11" s="1"/>
  <c r="K424" i="11"/>
  <c r="M424" i="11" s="1"/>
  <c r="H425" i="8" s="1"/>
  <c r="L424" i="11"/>
  <c r="N424" i="11" s="1"/>
  <c r="I425" i="8" s="1"/>
  <c r="L418" i="11"/>
  <c r="N418" i="11" s="1"/>
  <c r="I419" i="8" s="1"/>
  <c r="K418" i="11"/>
  <c r="M418" i="11" s="1"/>
  <c r="H419" i="8" s="1"/>
  <c r="L433" i="11"/>
  <c r="N433" i="11" s="1"/>
  <c r="I434" i="8" s="1"/>
  <c r="K433" i="11"/>
  <c r="M433" i="11" s="1"/>
  <c r="H434" i="8" s="1"/>
  <c r="K426" i="11"/>
  <c r="M426" i="11" s="1"/>
  <c r="H427" i="8" s="1"/>
  <c r="L426" i="11"/>
  <c r="N426" i="11" s="1"/>
  <c r="I427" i="8" s="1"/>
  <c r="K437" i="11"/>
  <c r="M437" i="11" s="1"/>
  <c r="H438" i="8" s="1"/>
  <c r="L437" i="11"/>
  <c r="N437" i="11" s="1"/>
  <c r="I438" i="8" s="1"/>
  <c r="V654" i="4"/>
  <c r="W654" i="4" s="1"/>
  <c r="X654" i="4" s="1"/>
  <c r="V624" i="4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H413" i="8" s="1"/>
  <c r="L412" i="11"/>
  <c r="N412" i="11" s="1"/>
  <c r="I413" i="8" s="1"/>
  <c r="L416" i="11"/>
  <c r="N416" i="11" s="1"/>
  <c r="I417" i="8" s="1"/>
  <c r="K416" i="11"/>
  <c r="M416" i="11" s="1"/>
  <c r="H417" i="8" s="1"/>
  <c r="W486" i="4"/>
  <c r="Y413" i="4"/>
  <c r="AD413" i="4" s="1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W53" i="4"/>
  <c r="W20" i="4"/>
  <c r="AK960" i="4"/>
  <c r="W147" i="4"/>
  <c r="W139" i="4"/>
  <c r="W12" i="4"/>
  <c r="S988" i="4"/>
  <c r="T926" i="4"/>
  <c r="T923" i="4"/>
  <c r="V162" i="4"/>
  <c r="V657" i="4"/>
  <c r="V571" i="4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U962" i="4" s="1"/>
  <c r="T965" i="4"/>
  <c r="V709" i="4"/>
  <c r="W709" i="4" s="1"/>
  <c r="X709" i="4" s="1"/>
  <c r="Y709" i="4" s="1"/>
  <c r="W322" i="4"/>
  <c r="X322" i="4" s="1"/>
  <c r="Y322" i="4" s="1"/>
  <c r="W876" i="4"/>
  <c r="W896" i="4"/>
  <c r="W176" i="4"/>
  <c r="W71" i="4"/>
  <c r="W174" i="4"/>
  <c r="W872" i="4"/>
  <c r="W904" i="4"/>
  <c r="W136" i="4"/>
  <c r="W905" i="4"/>
  <c r="W179" i="4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V962" i="4" s="1"/>
  <c r="W962" i="4" s="1"/>
  <c r="W992" i="4"/>
  <c r="W160" i="4"/>
  <c r="W102" i="4"/>
  <c r="W92" i="4"/>
  <c r="W995" i="4"/>
  <c r="V982" i="4"/>
  <c r="W941" i="4"/>
  <c r="W79" i="4"/>
  <c r="AJ960" i="4"/>
  <c r="W984" i="4"/>
  <c r="W959" i="4"/>
  <c r="W951" i="4"/>
  <c r="W857" i="4"/>
  <c r="R936" i="4"/>
  <c r="S936" i="4"/>
  <c r="T930" i="4"/>
  <c r="W89" i="4"/>
  <c r="W69" i="4"/>
  <c r="AH960" i="4"/>
  <c r="AI960" i="4"/>
  <c r="S909" i="4"/>
  <c r="V903" i="4"/>
  <c r="W903" i="4" s="1"/>
  <c r="S930" i="4"/>
  <c r="U930" i="4" s="1"/>
  <c r="W448" i="4"/>
  <c r="W386" i="4"/>
  <c r="V359" i="4"/>
  <c r="AL350" i="4"/>
  <c r="AR350" i="4" s="1"/>
  <c r="AF960" i="4"/>
  <c r="W759" i="4"/>
  <c r="X759" i="4" s="1"/>
  <c r="W59" i="4"/>
  <c r="W118" i="4"/>
  <c r="W151" i="4"/>
  <c r="W931" i="4"/>
  <c r="T909" i="4"/>
  <c r="T877" i="4"/>
  <c r="V877" i="4" s="1"/>
  <c r="W877" i="4" s="1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W922" i="4"/>
  <c r="W996" i="4"/>
  <c r="W163" i="4"/>
  <c r="W916" i="4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W547" i="4"/>
  <c r="X547" i="4" s="1"/>
  <c r="Y547" i="4" s="1"/>
  <c r="W131" i="4"/>
  <c r="W879" i="4"/>
  <c r="W61" i="4"/>
  <c r="W10" i="4"/>
  <c r="W848" i="4"/>
  <c r="W880" i="4"/>
  <c r="S957" i="4"/>
  <c r="W107" i="4"/>
  <c r="W123" i="4"/>
  <c r="W97" i="4"/>
  <c r="S892" i="4"/>
  <c r="U892" i="4" s="1"/>
  <c r="I306" i="3"/>
  <c r="I195" i="3"/>
  <c r="I211" i="3"/>
  <c r="I334" i="3"/>
  <c r="V882" i="4"/>
  <c r="W882" i="4" s="1"/>
  <c r="W18" i="4"/>
  <c r="W88" i="4"/>
  <c r="W171" i="4"/>
  <c r="W115" i="4"/>
  <c r="W80" i="4"/>
  <c r="W108" i="4"/>
  <c r="W164" i="4"/>
  <c r="S925" i="4"/>
  <c r="S966" i="4"/>
  <c r="V993" i="4"/>
  <c r="W993" i="4" s="1"/>
  <c r="W897" i="4"/>
  <c r="V875" i="4"/>
  <c r="T42" i="4"/>
  <c r="W8" i="4"/>
  <c r="W170" i="4"/>
  <c r="W145" i="4"/>
  <c r="W31" i="4"/>
  <c r="S950" i="4"/>
  <c r="U950" i="4" s="1"/>
  <c r="I350" i="3"/>
  <c r="I262" i="3"/>
  <c r="T973" i="4"/>
  <c r="V973" i="4" s="1"/>
  <c r="W973" i="4" s="1"/>
  <c r="T966" i="4"/>
  <c r="S885" i="4"/>
  <c r="W40" i="4"/>
  <c r="I338" i="3"/>
  <c r="I298" i="3"/>
  <c r="I269" i="3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V550" i="4"/>
  <c r="V197" i="4"/>
  <c r="AK413" i="4"/>
  <c r="V475" i="4"/>
  <c r="W475" i="4" s="1"/>
  <c r="X475" i="4" s="1"/>
  <c r="Y475" i="4" s="1"/>
  <c r="W455" i="4"/>
  <c r="X455" i="4" s="1"/>
  <c r="U646" i="4"/>
  <c r="U608" i="4"/>
  <c r="W582" i="4"/>
  <c r="W610" i="4"/>
  <c r="X610" i="4" s="1"/>
  <c r="Y610" i="4" s="1"/>
  <c r="W562" i="4"/>
  <c r="W592" i="4"/>
  <c r="V468" i="4"/>
  <c r="V540" i="4"/>
  <c r="W540" i="4" s="1"/>
  <c r="X540" i="4" s="1"/>
  <c r="V506" i="4"/>
  <c r="W506" i="4" s="1"/>
  <c r="Y245" i="4"/>
  <c r="AK245" i="4" s="1"/>
  <c r="AC413" i="4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U657" i="4"/>
  <c r="W657" i="4" s="1"/>
  <c r="AE413" i="4"/>
  <c r="AQ413" i="4" s="1"/>
  <c r="AW413" i="4" s="1"/>
  <c r="AH413" i="4"/>
  <c r="V263" i="4"/>
  <c r="W667" i="4"/>
  <c r="X667" i="4" s="1"/>
  <c r="X661" i="4"/>
  <c r="Y661" i="4" s="1"/>
  <c r="U620" i="4"/>
  <c r="W620" i="4" s="1"/>
  <c r="V266" i="4"/>
  <c r="W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AG845" i="4"/>
  <c r="W737" i="4"/>
  <c r="W861" i="4"/>
  <c r="V697" i="4"/>
  <c r="T853" i="4"/>
  <c r="V853" i="4" s="1"/>
  <c r="W853" i="4" s="1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AG694" i="4"/>
  <c r="Y842" i="4"/>
  <c r="Y854" i="4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Z652" i="4"/>
  <c r="AJ652" i="4"/>
  <c r="AD652" i="4"/>
  <c r="AB652" i="4"/>
  <c r="AE652" i="4"/>
  <c r="AG652" i="4"/>
  <c r="AC652" i="4"/>
  <c r="AI652" i="4"/>
  <c r="AF652" i="4"/>
  <c r="AL652" i="4" s="1"/>
  <c r="AR652" i="4" s="1"/>
  <c r="AA652" i="4"/>
  <c r="AK652" i="4"/>
  <c r="AH652" i="4"/>
  <c r="V663" i="4"/>
  <c r="Z648" i="4"/>
  <c r="AF648" i="4"/>
  <c r="AJ648" i="4"/>
  <c r="AF671" i="4"/>
  <c r="W675" i="4"/>
  <c r="L378" i="11"/>
  <c r="N378" i="11" s="1"/>
  <c r="I379" i="8" s="1"/>
  <c r="K378" i="11"/>
  <c r="M378" i="11" s="1"/>
  <c r="H379" i="8" s="1"/>
  <c r="L390" i="11"/>
  <c r="N390" i="11" s="1"/>
  <c r="I391" i="8" s="1"/>
  <c r="K390" i="11"/>
  <c r="M390" i="11" s="1"/>
  <c r="H391" i="8" s="1"/>
  <c r="L352" i="11"/>
  <c r="N352" i="11" s="1"/>
  <c r="I353" i="8" s="1"/>
  <c r="K352" i="11"/>
  <c r="M352" i="11" s="1"/>
  <c r="H353" i="8" s="1"/>
  <c r="K435" i="11"/>
  <c r="M435" i="11" s="1"/>
  <c r="H436" i="8" s="1"/>
  <c r="L435" i="11"/>
  <c r="N435" i="11" s="1"/>
  <c r="I436" i="8" s="1"/>
  <c r="L358" i="11"/>
  <c r="N358" i="11" s="1"/>
  <c r="I359" i="8" s="1"/>
  <c r="K358" i="11"/>
  <c r="M358" i="11" s="1"/>
  <c r="H359" i="8" s="1"/>
  <c r="L354" i="11"/>
  <c r="N354" i="11" s="1"/>
  <c r="I355" i="8" s="1"/>
  <c r="K354" i="11"/>
  <c r="M354" i="11" s="1"/>
  <c r="H355" i="8" s="1"/>
  <c r="L408" i="11"/>
  <c r="N408" i="11" s="1"/>
  <c r="I409" i="8" s="1"/>
  <c r="K408" i="11"/>
  <c r="M408" i="11" s="1"/>
  <c r="H409" i="8" s="1"/>
  <c r="L386" i="11"/>
  <c r="N386" i="11" s="1"/>
  <c r="I387" i="8" s="1"/>
  <c r="K386" i="11"/>
  <c r="M386" i="11" s="1"/>
  <c r="H387" i="8" s="1"/>
  <c r="L382" i="11"/>
  <c r="N382" i="11" s="1"/>
  <c r="I383" i="8" s="1"/>
  <c r="K382" i="11"/>
  <c r="M382" i="11" s="1"/>
  <c r="H383" i="8" s="1"/>
  <c r="L447" i="11"/>
  <c r="N447" i="11" s="1"/>
  <c r="K447" i="11"/>
  <c r="M447" i="11" s="1"/>
  <c r="L380" i="11"/>
  <c r="N380" i="11" s="1"/>
  <c r="I381" i="8" s="1"/>
  <c r="K380" i="11"/>
  <c r="M380" i="11" s="1"/>
  <c r="H381" i="8" s="1"/>
  <c r="L370" i="11"/>
  <c r="N370" i="11" s="1"/>
  <c r="I371" i="8" s="1"/>
  <c r="K370" i="11"/>
  <c r="M370" i="11" s="1"/>
  <c r="H371" i="8" s="1"/>
  <c r="K420" i="11"/>
  <c r="M420" i="11" s="1"/>
  <c r="H421" i="8" s="1"/>
  <c r="L420" i="11"/>
  <c r="N420" i="11" s="1"/>
  <c r="I421" i="8" s="1"/>
  <c r="L431" i="11"/>
  <c r="N431" i="11" s="1"/>
  <c r="I432" i="8" s="1"/>
  <c r="K431" i="11"/>
  <c r="M431" i="11" s="1"/>
  <c r="H432" i="8" s="1"/>
  <c r="L366" i="11"/>
  <c r="N366" i="11" s="1"/>
  <c r="I367" i="8" s="1"/>
  <c r="K366" i="11"/>
  <c r="M366" i="11" s="1"/>
  <c r="H367" i="8" s="1"/>
  <c r="L362" i="11"/>
  <c r="N362" i="11" s="1"/>
  <c r="I363" i="8" s="1"/>
  <c r="K362" i="11"/>
  <c r="M362" i="11" s="1"/>
  <c r="H363" i="8" s="1"/>
  <c r="L452" i="11"/>
  <c r="N452" i="11" s="1"/>
  <c r="K452" i="11"/>
  <c r="M452" i="11" s="1"/>
  <c r="K423" i="11"/>
  <c r="M423" i="11" s="1"/>
  <c r="H424" i="8" s="1"/>
  <c r="L423" i="11"/>
  <c r="N423" i="11" s="1"/>
  <c r="I424" i="8" s="1"/>
  <c r="L443" i="11"/>
  <c r="N443" i="11" s="1"/>
  <c r="K443" i="11"/>
  <c r="M443" i="11" s="1"/>
  <c r="K439" i="11"/>
  <c r="M439" i="11" s="1"/>
  <c r="H440" i="8" s="1"/>
  <c r="L439" i="11"/>
  <c r="N439" i="11" s="1"/>
  <c r="I440" i="8" s="1"/>
  <c r="K346" i="11"/>
  <c r="M346" i="11" s="1"/>
  <c r="H347" i="8" s="1"/>
  <c r="L346" i="11"/>
  <c r="N346" i="11" s="1"/>
  <c r="I347" i="8" s="1"/>
  <c r="L394" i="11"/>
  <c r="N394" i="11" s="1"/>
  <c r="I395" i="8" s="1"/>
  <c r="K394" i="11"/>
  <c r="M394" i="11" s="1"/>
  <c r="H395" i="8" s="1"/>
  <c r="L364" i="11"/>
  <c r="N364" i="11" s="1"/>
  <c r="I365" i="8" s="1"/>
  <c r="K364" i="11"/>
  <c r="M364" i="11" s="1"/>
  <c r="H365" i="8" s="1"/>
  <c r="L368" i="11"/>
  <c r="N368" i="11" s="1"/>
  <c r="I369" i="8" s="1"/>
  <c r="K368" i="11"/>
  <c r="M368" i="11" s="1"/>
  <c r="H369" i="8" s="1"/>
  <c r="L384" i="11"/>
  <c r="N384" i="11" s="1"/>
  <c r="I385" i="8" s="1"/>
  <c r="K384" i="11"/>
  <c r="M384" i="11" s="1"/>
  <c r="H385" i="8" s="1"/>
  <c r="K451" i="11"/>
  <c r="M451" i="11" s="1"/>
  <c r="L451" i="11"/>
  <c r="N451" i="11" s="1"/>
  <c r="L356" i="11"/>
  <c r="N356" i="11" s="1"/>
  <c r="I357" i="8" s="1"/>
  <c r="K356" i="11"/>
  <c r="M356" i="11" s="1"/>
  <c r="H357" i="8" s="1"/>
  <c r="L360" i="11"/>
  <c r="N360" i="11" s="1"/>
  <c r="I361" i="8" s="1"/>
  <c r="K360" i="11"/>
  <c r="M360" i="11" s="1"/>
  <c r="H361" i="8" s="1"/>
  <c r="K343" i="11"/>
  <c r="M343" i="11" s="1"/>
  <c r="H344" i="8" s="1"/>
  <c r="L343" i="11"/>
  <c r="N343" i="11" s="1"/>
  <c r="I344" i="8" s="1"/>
  <c r="L428" i="11"/>
  <c r="N428" i="11" s="1"/>
  <c r="I429" i="8" s="1"/>
  <c r="K428" i="11"/>
  <c r="M428" i="11" s="1"/>
  <c r="H429" i="8" s="1"/>
  <c r="K415" i="11"/>
  <c r="M415" i="11" s="1"/>
  <c r="H416" i="8" s="1"/>
  <c r="L415" i="11"/>
  <c r="N415" i="11" s="1"/>
  <c r="I416" i="8" s="1"/>
  <c r="L341" i="11"/>
  <c r="N341" i="11" s="1"/>
  <c r="I342" i="8" s="1"/>
  <c r="K341" i="11"/>
  <c r="M341" i="11" s="1"/>
  <c r="H342" i="8" s="1"/>
  <c r="L392" i="11"/>
  <c r="N392" i="11" s="1"/>
  <c r="I393" i="8" s="1"/>
  <c r="K392" i="11"/>
  <c r="M392" i="11" s="1"/>
  <c r="H393" i="8" s="1"/>
  <c r="L388" i="11"/>
  <c r="N388" i="11" s="1"/>
  <c r="I389" i="8" s="1"/>
  <c r="K388" i="11"/>
  <c r="M388" i="11" s="1"/>
  <c r="H389" i="8" s="1"/>
  <c r="K376" i="11"/>
  <c r="M376" i="11" s="1"/>
  <c r="H377" i="8" s="1"/>
  <c r="L376" i="11"/>
  <c r="N376" i="11" s="1"/>
  <c r="I377" i="8" s="1"/>
  <c r="Y617" i="4"/>
  <c r="AI617" i="4" s="1"/>
  <c r="V590" i="4"/>
  <c r="V622" i="4"/>
  <c r="V557" i="4"/>
  <c r="W557" i="4" s="1"/>
  <c r="V477" i="4"/>
  <c r="W611" i="4"/>
  <c r="W572" i="4"/>
  <c r="X572" i="4" s="1"/>
  <c r="Y572" i="4" s="1"/>
  <c r="U505" i="4"/>
  <c r="W480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2" i="4"/>
  <c r="X392" i="4" s="1"/>
  <c r="Y392" i="4" s="1"/>
  <c r="U314" i="4"/>
  <c r="V314" i="4"/>
  <c r="Y513" i="4"/>
  <c r="AG513" i="4" s="1"/>
  <c r="W532" i="4"/>
  <c r="W787" i="4"/>
  <c r="W502" i="4"/>
  <c r="U534" i="4"/>
  <c r="W436" i="4"/>
  <c r="V460" i="4"/>
  <c r="V462" i="4"/>
  <c r="W462" i="4" s="1"/>
  <c r="V490" i="4"/>
  <c r="AG245" i="4"/>
  <c r="V446" i="4"/>
  <c r="W446" i="4" s="1"/>
  <c r="W530" i="4"/>
  <c r="Y334" i="4"/>
  <c r="AI334" i="4" s="1"/>
  <c r="AI413" i="4"/>
  <c r="Z413" i="4"/>
  <c r="AB413" i="4"/>
  <c r="AN413" i="4" s="1"/>
  <c r="AT413" i="4" s="1"/>
  <c r="Y445" i="4"/>
  <c r="AG445" i="4" s="1"/>
  <c r="V451" i="4"/>
  <c r="V208" i="4"/>
  <c r="V501" i="4"/>
  <c r="AK437" i="4"/>
  <c r="AH648" i="4"/>
  <c r="AN648" i="4" s="1"/>
  <c r="AT648" i="4" s="1"/>
  <c r="AG648" i="4"/>
  <c r="AE648" i="4"/>
  <c r="AF694" i="4"/>
  <c r="AA671" i="4"/>
  <c r="AF617" i="4"/>
  <c r="AH617" i="4"/>
  <c r="W586" i="4"/>
  <c r="W576" i="4"/>
  <c r="V568" i="4"/>
  <c r="U697" i="4"/>
  <c r="U589" i="4"/>
  <c r="Y687" i="4"/>
  <c r="AF687" i="4" s="1"/>
  <c r="Y835" i="4"/>
  <c r="AD835" i="4" s="1"/>
  <c r="V570" i="4"/>
  <c r="W570" i="4" s="1"/>
  <c r="W750" i="4"/>
  <c r="W544" i="4"/>
  <c r="W492" i="4"/>
  <c r="X492" i="4" s="1"/>
  <c r="W410" i="4"/>
  <c r="V249" i="4"/>
  <c r="AJ413" i="4"/>
  <c r="AA413" i="4"/>
  <c r="AG413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AH694" i="4"/>
  <c r="AJ694" i="4"/>
  <c r="W756" i="4"/>
  <c r="W766" i="4"/>
  <c r="V607" i="4"/>
  <c r="W607" i="4" s="1"/>
  <c r="X607" i="4" s="1"/>
  <c r="W755" i="4"/>
  <c r="X755" i="4" s="1"/>
  <c r="Y755" i="4" s="1"/>
  <c r="AJ617" i="4"/>
  <c r="V653" i="4"/>
  <c r="AI599" i="4"/>
  <c r="W823" i="4"/>
  <c r="X823" i="4" s="1"/>
  <c r="W834" i="4"/>
  <c r="W556" i="4"/>
  <c r="X556" i="4" s="1"/>
  <c r="AJ599" i="4"/>
  <c r="U635" i="4"/>
  <c r="W635" i="4" s="1"/>
  <c r="W802" i="4"/>
  <c r="W790" i="4"/>
  <c r="V581" i="4"/>
  <c r="W581" i="4" s="1"/>
  <c r="X581" i="4" s="1"/>
  <c r="V781" i="4"/>
  <c r="W781" i="4" s="1"/>
  <c r="X781" i="4" s="1"/>
  <c r="Y781" i="4" s="1"/>
  <c r="W468" i="4"/>
  <c r="V395" i="4"/>
  <c r="W395" i="4" s="1"/>
  <c r="X395" i="4" s="1"/>
  <c r="Y395" i="4" s="1"/>
  <c r="AA648" i="4"/>
  <c r="AD648" i="4"/>
  <c r="AC648" i="4"/>
  <c r="AI694" i="4"/>
  <c r="W643" i="4"/>
  <c r="X643" i="4" s="1"/>
  <c r="W521" i="4"/>
  <c r="W778" i="4"/>
  <c r="W810" i="4"/>
  <c r="X810" i="4" s="1"/>
  <c r="W779" i="4"/>
  <c r="W601" i="4"/>
  <c r="X601" i="4" s="1"/>
  <c r="W741" i="4"/>
  <c r="Z694" i="4"/>
  <c r="W571" i="4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AG334" i="4"/>
  <c r="V227" i="4"/>
  <c r="AO350" i="4"/>
  <c r="AU350" i="4" s="1"/>
  <c r="U360" i="4"/>
  <c r="U231" i="4"/>
  <c r="V381" i="4"/>
  <c r="V335" i="4"/>
  <c r="AJ437" i="4"/>
  <c r="Z437" i="4"/>
  <c r="AL437" i="4" s="1"/>
  <c r="AR437" i="4" s="1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W537" i="4"/>
  <c r="X537" i="4" s="1"/>
  <c r="Y537" i="4" s="1"/>
  <c r="W782" i="4"/>
  <c r="AA727" i="4"/>
  <c r="W663" i="4"/>
  <c r="X663" i="4" s="1"/>
  <c r="W814" i="4"/>
  <c r="V701" i="4"/>
  <c r="W701" i="4" s="1"/>
  <c r="V507" i="4"/>
  <c r="W507" i="4" s="1"/>
  <c r="X507" i="4" s="1"/>
  <c r="U411" i="4"/>
  <c r="V753" i="4"/>
  <c r="U753" i="4"/>
  <c r="AP350" i="4"/>
  <c r="AV350" i="4" s="1"/>
  <c r="W641" i="4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W624" i="4"/>
  <c r="U988" i="4"/>
  <c r="S919" i="4"/>
  <c r="T918" i="4"/>
  <c r="S900" i="4"/>
  <c r="S898" i="4"/>
  <c r="U898" i="4" s="1"/>
  <c r="T898" i="4"/>
  <c r="T892" i="4"/>
  <c r="V892" i="4" s="1"/>
  <c r="W892" i="4" s="1"/>
  <c r="S915" i="4"/>
  <c r="U915" i="4" s="1"/>
  <c r="V148" i="4"/>
  <c r="W148" i="4" s="1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W612" i="4"/>
  <c r="X612" i="4" s="1"/>
  <c r="Y612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380" i="4"/>
  <c r="AH437" i="4"/>
  <c r="W908" i="4"/>
  <c r="W120" i="4"/>
  <c r="W646" i="4"/>
  <c r="W38" i="4"/>
  <c r="W515" i="4"/>
  <c r="W623" i="4"/>
  <c r="X623" i="4" s="1"/>
  <c r="Y623" i="4" s="1"/>
  <c r="W129" i="4"/>
  <c r="AC727" i="4"/>
  <c r="AB599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W225" i="4" s="1"/>
  <c r="H786" i="3"/>
  <c r="F786" i="3"/>
  <c r="F762" i="3"/>
  <c r="F785" i="3"/>
  <c r="H785" i="3"/>
  <c r="AH106" i="4"/>
  <c r="AF106" i="4"/>
  <c r="AJ106" i="4"/>
  <c r="AG106" i="4"/>
  <c r="AI106" i="4"/>
  <c r="AK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AK612" i="4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W501" i="4"/>
  <c r="AI437" i="4"/>
  <c r="AO437" i="4" s="1"/>
  <c r="AU437" i="4" s="1"/>
  <c r="AL9" i="4"/>
  <c r="AR9" i="4" s="1"/>
  <c r="W604" i="4"/>
  <c r="X604" i="4" s="1"/>
  <c r="Y604" i="4" s="1"/>
  <c r="W36" i="4"/>
  <c r="W598" i="4"/>
  <c r="W568" i="4"/>
  <c r="S185" i="4"/>
  <c r="W784" i="4"/>
  <c r="W893" i="4"/>
  <c r="S965" i="4"/>
  <c r="T925" i="4"/>
  <c r="S105" i="4"/>
  <c r="W50" i="4"/>
  <c r="V43" i="4"/>
  <c r="U894" i="4"/>
  <c r="V894" i="4"/>
  <c r="W894" i="4" s="1"/>
  <c r="V749" i="4"/>
  <c r="U749" i="4"/>
  <c r="V566" i="4"/>
  <c r="U566" i="4"/>
  <c r="U74" i="4"/>
  <c r="V74" i="4"/>
  <c r="W74" i="4" s="1"/>
  <c r="X74" i="4" s="1"/>
  <c r="U975" i="4"/>
  <c r="V975" i="4"/>
  <c r="W975" i="4" s="1"/>
  <c r="V926" i="4"/>
  <c r="U926" i="4"/>
  <c r="S920" i="4"/>
  <c r="U919" i="4"/>
  <c r="T919" i="4"/>
  <c r="V919" i="4" s="1"/>
  <c r="T901" i="4"/>
  <c r="V898" i="4"/>
  <c r="W898" i="4" s="1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AG835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V947" i="4" s="1"/>
  <c r="W947" i="4" s="1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W381" i="4"/>
  <c r="V297" i="4"/>
  <c r="U406" i="4"/>
  <c r="V307" i="4"/>
  <c r="W72" i="4"/>
  <c r="W100" i="4"/>
  <c r="V994" i="4"/>
  <c r="W987" i="4"/>
  <c r="S949" i="4"/>
  <c r="S933" i="4"/>
  <c r="W913" i="4"/>
  <c r="W614" i="4"/>
  <c r="AD727" i="4"/>
  <c r="AG687" i="4"/>
  <c r="AH687" i="4"/>
  <c r="AD687" i="4"/>
  <c r="AF599" i="4"/>
  <c r="AL599" i="4" s="1"/>
  <c r="AR599" i="4" s="1"/>
  <c r="AH599" i="4"/>
  <c r="AD599" i="4"/>
  <c r="W952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W988" i="4" s="1"/>
  <c r="T950" i="4"/>
  <c r="V950" i="4" s="1"/>
  <c r="W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X644" i="4"/>
  <c r="Y644" i="4" s="1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W505" i="4" s="1"/>
  <c r="X505" i="4" s="1"/>
  <c r="V412" i="4"/>
  <c r="W412" i="4" s="1"/>
  <c r="X412" i="4" s="1"/>
  <c r="V326" i="4"/>
  <c r="W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W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56" i="4" s="1"/>
  <c r="W956" i="4" s="1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2" i="3"/>
  <c r="I191" i="3"/>
  <c r="I202" i="3"/>
  <c r="I194" i="3"/>
  <c r="I189" i="3"/>
  <c r="I203" i="3"/>
  <c r="I187" i="3"/>
  <c r="I214" i="3"/>
  <c r="I204" i="3"/>
  <c r="I198" i="3"/>
  <c r="I217" i="3"/>
  <c r="I209" i="3"/>
  <c r="I26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249" i="3"/>
  <c r="I315" i="3"/>
  <c r="I266" i="3"/>
  <c r="I250" i="3"/>
  <c r="I238" i="3"/>
  <c r="I347" i="3"/>
  <c r="I345" i="3"/>
  <c r="I321" i="3"/>
  <c r="I229" i="3"/>
  <c r="I364" i="3"/>
  <c r="I296" i="3"/>
  <c r="I278" i="3"/>
  <c r="I258" i="3"/>
  <c r="I248" i="3"/>
  <c r="I359" i="3"/>
  <c r="I305" i="3"/>
  <c r="I297" i="3"/>
  <c r="I289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290" i="3"/>
  <c r="I331" i="3"/>
  <c r="I284" i="3"/>
  <c r="I243" i="3"/>
  <c r="I330" i="3"/>
  <c r="I327" i="3"/>
  <c r="I283" i="3"/>
  <c r="I228" i="3"/>
  <c r="I303" i="3"/>
  <c r="I326" i="3"/>
  <c r="I210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J660" i="4"/>
  <c r="AF709" i="4"/>
  <c r="AG709" i="4"/>
  <c r="AK709" i="4"/>
  <c r="AH709" i="4"/>
  <c r="AI709" i="4"/>
  <c r="AJ709" i="4"/>
  <c r="X634" i="4"/>
  <c r="Y634" i="4" s="1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W472" i="4"/>
  <c r="X472" i="4" s="1"/>
  <c r="I356" i="3"/>
  <c r="I188" i="3"/>
  <c r="I230" i="3"/>
  <c r="I332" i="3"/>
  <c r="I244" i="3"/>
  <c r="I264" i="3"/>
  <c r="I256" i="3"/>
  <c r="I212" i="3"/>
  <c r="I213" i="3"/>
  <c r="I205" i="3"/>
  <c r="I197" i="3"/>
  <c r="I201" i="3"/>
  <c r="I193" i="3"/>
  <c r="I257" i="3"/>
  <c r="I348" i="3"/>
  <c r="I308" i="3"/>
  <c r="I274" i="3"/>
  <c r="I339" i="3"/>
  <c r="I365" i="3"/>
  <c r="I349" i="3"/>
  <c r="I333" i="3"/>
  <c r="I313" i="3"/>
  <c r="I285" i="3"/>
  <c r="I329" i="3"/>
  <c r="I304" i="3"/>
  <c r="I286" i="3"/>
  <c r="I270" i="3"/>
  <c r="I367" i="3"/>
  <c r="I335" i="3"/>
  <c r="V253" i="4"/>
  <c r="W253" i="4" s="1"/>
  <c r="X253" i="4" s="1"/>
  <c r="I309" i="3"/>
  <c r="I301" i="3"/>
  <c r="I233" i="3"/>
  <c r="I263" i="3"/>
  <c r="I251" i="3"/>
  <c r="I314" i="3"/>
  <c r="I300" i="3"/>
  <c r="I282" i="3"/>
  <c r="I363" i="3"/>
  <c r="I361" i="3"/>
  <c r="I245" i="3"/>
  <c r="I307" i="3"/>
  <c r="I310" i="3"/>
  <c r="I220" i="3"/>
  <c r="I343" i="3"/>
  <c r="I186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399" i="4"/>
  <c r="W421" i="4"/>
  <c r="I319" i="3"/>
  <c r="I276" i="3"/>
  <c r="I247" i="3"/>
  <c r="I224" i="3"/>
  <c r="I342" i="3"/>
  <c r="I261" i="3"/>
  <c r="I235" i="3"/>
  <c r="I223" i="3"/>
  <c r="I196" i="3"/>
  <c r="I231" i="3"/>
  <c r="I312" i="3"/>
  <c r="I272" i="3"/>
  <c r="I259" i="3"/>
  <c r="I240" i="3"/>
  <c r="I219" i="3"/>
  <c r="I302" i="3"/>
  <c r="I311" i="3"/>
  <c r="I268" i="3"/>
  <c r="I253" i="3"/>
  <c r="I239" i="3"/>
  <c r="I227" i="3"/>
  <c r="I207" i="3"/>
  <c r="I190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779" i="4"/>
  <c r="X89" i="4"/>
  <c r="Y89" i="4" s="1"/>
  <c r="X69" i="4"/>
  <c r="Y6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X635" i="4"/>
  <c r="AJ128" i="4"/>
  <c r="AF128" i="4"/>
  <c r="AI128" i="4"/>
  <c r="AK128" i="4"/>
  <c r="AG128" i="4"/>
  <c r="AH128" i="4"/>
  <c r="AM652" i="4"/>
  <c r="AS652" i="4" s="1"/>
  <c r="I622" i="3"/>
  <c r="I639" i="3"/>
  <c r="I615" i="3"/>
  <c r="I599" i="3"/>
  <c r="AL648" i="4"/>
  <c r="AR648" i="4" s="1"/>
  <c r="G648" i="4" s="1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W934" i="4" s="1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W855" i="4" s="1"/>
  <c r="Y655" i="4"/>
  <c r="AD655" i="4" s="1"/>
  <c r="X636" i="4"/>
  <c r="Y636" i="4" s="1"/>
  <c r="Z636" i="4" s="1"/>
  <c r="X51" i="4"/>
  <c r="Y51" i="4" s="1"/>
  <c r="U161" i="4"/>
  <c r="V161" i="4"/>
  <c r="U688" i="4"/>
  <c r="V688" i="4"/>
  <c r="U748" i="4"/>
  <c r="V748" i="4"/>
  <c r="X766" i="4"/>
  <c r="X774" i="4"/>
  <c r="H29" i="3"/>
  <c r="F29" i="3"/>
  <c r="X160" i="4"/>
  <c r="Y160" i="4" s="1"/>
  <c r="U974" i="4"/>
  <c r="V974" i="4"/>
  <c r="W974" i="4" s="1"/>
  <c r="F575" i="3"/>
  <c r="H575" i="3"/>
  <c r="H172" i="3"/>
  <c r="F172" i="3"/>
  <c r="F521" i="3"/>
  <c r="H521" i="3"/>
  <c r="F553" i="3"/>
  <c r="H553" i="3"/>
  <c r="AP671" i="4"/>
  <c r="AV671" i="4" s="1"/>
  <c r="X876" i="4"/>
  <c r="Y876" i="4"/>
  <c r="X888" i="4"/>
  <c r="Y888" i="4"/>
  <c r="X896" i="4"/>
  <c r="Y896" i="4"/>
  <c r="X908" i="4"/>
  <c r="Y908" i="4"/>
  <c r="X120" i="4"/>
  <c r="Y120" i="4" s="1"/>
  <c r="X950" i="4"/>
  <c r="Y950" i="4"/>
  <c r="X861" i="4"/>
  <c r="Y954" i="4"/>
  <c r="X954" i="4"/>
  <c r="U775" i="4"/>
  <c r="V775" i="4"/>
  <c r="Y711" i="4"/>
  <c r="Z711" i="4" s="1"/>
  <c r="Y643" i="4"/>
  <c r="Z643" i="4" s="1"/>
  <c r="X812" i="4"/>
  <c r="Y812" i="4"/>
  <c r="V618" i="4"/>
  <c r="U618" i="4"/>
  <c r="W603" i="4"/>
  <c r="X102" i="4"/>
  <c r="Y102" i="4" s="1"/>
  <c r="U457" i="4"/>
  <c r="V457" i="4"/>
  <c r="X36" i="4"/>
  <c r="Y36" i="4" s="1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X582" i="4"/>
  <c r="Y582" i="4" s="1"/>
  <c r="U746" i="4"/>
  <c r="V746" i="4"/>
  <c r="X778" i="4"/>
  <c r="X78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Y995" i="4"/>
  <c r="X981" i="4"/>
  <c r="Y981" i="4"/>
  <c r="V976" i="4"/>
  <c r="U976" i="4"/>
  <c r="AC946" i="4"/>
  <c r="Z946" i="4"/>
  <c r="AB946" i="4"/>
  <c r="AE946" i="4"/>
  <c r="AT946" i="4"/>
  <c r="AU946" i="4"/>
  <c r="AW946" i="4"/>
  <c r="AA946" i="4"/>
  <c r="AD946" i="4"/>
  <c r="AJ946" i="4"/>
  <c r="AV946" i="4"/>
  <c r="AS946" i="4"/>
  <c r="AG946" i="4"/>
  <c r="AK946" i="4"/>
  <c r="AH946" i="4"/>
  <c r="AF946" i="4"/>
  <c r="AI946" i="4"/>
  <c r="Y897" i="4"/>
  <c r="X897" i="4"/>
  <c r="Y873" i="4"/>
  <c r="X873" i="4"/>
  <c r="U859" i="4"/>
  <c r="V859" i="4"/>
  <c r="U843" i="4"/>
  <c r="V843" i="4"/>
  <c r="U841" i="4"/>
  <c r="V841" i="4"/>
  <c r="X782" i="4"/>
  <c r="Y782" i="4" s="1"/>
  <c r="U758" i="4"/>
  <c r="V758" i="4"/>
  <c r="U744" i="4"/>
  <c r="V744" i="4"/>
  <c r="U739" i="4"/>
  <c r="V739" i="4"/>
  <c r="W739" i="4" s="1"/>
  <c r="X739" i="4" s="1"/>
  <c r="Y739" i="4" s="1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X641" i="4"/>
  <c r="Y601" i="4"/>
  <c r="AB601" i="4" s="1"/>
  <c r="U595" i="4"/>
  <c r="V595" i="4"/>
  <c r="X586" i="4"/>
  <c r="Y586" i="4" s="1"/>
  <c r="X576" i="4"/>
  <c r="Y57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V42" i="4"/>
  <c r="X27" i="4"/>
  <c r="Y27" i="4" s="1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X624" i="4"/>
  <c r="X741" i="4"/>
  <c r="Y741" i="4" s="1"/>
  <c r="W653" i="4"/>
  <c r="U716" i="4"/>
  <c r="V716" i="4"/>
  <c r="U167" i="4"/>
  <c r="V167" i="4"/>
  <c r="AC732" i="4"/>
  <c r="AO732" i="4" s="1"/>
  <c r="AU732" i="4" s="1"/>
  <c r="AA732" i="4"/>
  <c r="AM732" i="4" s="1"/>
  <c r="AD732" i="4"/>
  <c r="AP732" i="4" s="1"/>
  <c r="AV732" i="4" s="1"/>
  <c r="AB732" i="4"/>
  <c r="AN732" i="4" s="1"/>
  <c r="AT732" i="4" s="1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N694" i="4" s="1"/>
  <c r="AT694" i="4" s="1"/>
  <c r="AA694" i="4"/>
  <c r="AM694" i="4" s="1"/>
  <c r="AS694" i="4" s="1"/>
  <c r="AD694" i="4"/>
  <c r="U940" i="4"/>
  <c r="U847" i="4"/>
  <c r="V847" i="4"/>
  <c r="W847" i="4" s="1"/>
  <c r="U90" i="4"/>
  <c r="V90" i="4"/>
  <c r="Y144" i="4"/>
  <c r="AK144" i="4" s="1"/>
  <c r="U149" i="4"/>
  <c r="V149" i="4"/>
  <c r="X557" i="4"/>
  <c r="Y557" i="4" s="1"/>
  <c r="U541" i="4"/>
  <c r="Y823" i="4"/>
  <c r="Z823" i="4" s="1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Z842" i="4"/>
  <c r="AA842" i="4"/>
  <c r="AE842" i="4"/>
  <c r="AC842" i="4"/>
  <c r="AB842" i="4"/>
  <c r="AD842" i="4"/>
  <c r="AF842" i="4"/>
  <c r="AG842" i="4"/>
  <c r="AJ842" i="4"/>
  <c r="AK842" i="4"/>
  <c r="AI842" i="4"/>
  <c r="AH842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Y996" i="4"/>
  <c r="X996" i="4"/>
  <c r="U994" i="4"/>
  <c r="W994" i="4" s="1"/>
  <c r="X98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AM910" i="4" s="1"/>
  <c r="Z910" i="4"/>
  <c r="AL910" i="4" s="1"/>
  <c r="AS910" i="4"/>
  <c r="AJ910" i="4"/>
  <c r="AK910" i="4"/>
  <c r="AI910" i="4"/>
  <c r="AH910" i="4"/>
  <c r="U724" i="4"/>
  <c r="V724" i="4"/>
  <c r="U708" i="4"/>
  <c r="V708" i="4"/>
  <c r="W697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X31" i="4"/>
  <c r="Y31" i="4" s="1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P172" i="4" s="1"/>
  <c r="AV172" i="4" s="1"/>
  <c r="AR172" i="4"/>
  <c r="AE172" i="4"/>
  <c r="AQ172" i="4" s="1"/>
  <c r="AW172" i="4" s="1"/>
  <c r="AT172" i="4"/>
  <c r="AK112" i="4"/>
  <c r="AG112" i="4"/>
  <c r="AG144" i="4"/>
  <c r="AH144" i="4"/>
  <c r="U911" i="4"/>
  <c r="V911" i="4"/>
  <c r="W911" i="4" s="1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K687" i="4"/>
  <c r="AJ687" i="4"/>
  <c r="AC687" i="4"/>
  <c r="AE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K599" i="4"/>
  <c r="AG599" i="4"/>
  <c r="AA599" i="4"/>
  <c r="AC599" i="4"/>
  <c r="AO599" i="4" s="1"/>
  <c r="AU599" i="4" s="1"/>
  <c r="AE599" i="4"/>
  <c r="AQ599" i="4" s="1"/>
  <c r="AW599" i="4" s="1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P727" i="4" s="1"/>
  <c r="AV727" i="4" s="1"/>
  <c r="AI727" i="4"/>
  <c r="AF727" i="4"/>
  <c r="Y916" i="4"/>
  <c r="X916" i="4"/>
  <c r="V702" i="4"/>
  <c r="U702" i="4"/>
  <c r="V698" i="4"/>
  <c r="U698" i="4"/>
  <c r="X632" i="4"/>
  <c r="Y632" i="4" s="1"/>
  <c r="X606" i="4"/>
  <c r="Y606" i="4" s="1"/>
  <c r="X20" i="4"/>
  <c r="Y20" i="4" s="1"/>
  <c r="X164" i="4"/>
  <c r="Y164" i="4" s="1"/>
  <c r="H87" i="3"/>
  <c r="F87" i="3"/>
  <c r="Y625" i="4"/>
  <c r="AB625" i="4" s="1"/>
  <c r="Z960" i="4"/>
  <c r="AL960" i="4" s="1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I941" i="4"/>
  <c r="AG941" i="4"/>
  <c r="AH941" i="4"/>
  <c r="AJ941" i="4"/>
  <c r="AF941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W891" i="4" s="1"/>
  <c r="U875" i="4"/>
  <c r="X857" i="4"/>
  <c r="X818" i="4"/>
  <c r="Y818" i="4" s="1"/>
  <c r="U816" i="4"/>
  <c r="V816" i="4"/>
  <c r="U815" i="4"/>
  <c r="V815" i="4"/>
  <c r="X814" i="4"/>
  <c r="Y814" i="4" s="1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W183" i="4" s="1"/>
  <c r="X179" i="4"/>
  <c r="Y179" i="4" s="1"/>
  <c r="V159" i="4"/>
  <c r="U159" i="4"/>
  <c r="X147" i="4"/>
  <c r="Y147" i="4" s="1"/>
  <c r="U143" i="4"/>
  <c r="V143" i="4"/>
  <c r="X139" i="4"/>
  <c r="Y139" i="4"/>
  <c r="X123" i="4"/>
  <c r="Y123" i="4" s="1"/>
  <c r="V64" i="4"/>
  <c r="W64" i="4" s="1"/>
  <c r="U64" i="4"/>
  <c r="X50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H280" i="3"/>
  <c r="F280" i="3"/>
  <c r="Z970" i="4"/>
  <c r="AL970" i="4" s="1"/>
  <c r="AE970" i="4"/>
  <c r="AQ970" i="4" s="1"/>
  <c r="AS970" i="4"/>
  <c r="AU970" i="4"/>
  <c r="AW970" i="4"/>
  <c r="AB970" i="4"/>
  <c r="AN970" i="4" s="1"/>
  <c r="AT970" i="4"/>
  <c r="AA970" i="4"/>
  <c r="AM970" i="4" s="1"/>
  <c r="AC970" i="4"/>
  <c r="AO970" i="4" s="1"/>
  <c r="AD970" i="4"/>
  <c r="AP970" i="4" s="1"/>
  <c r="AV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AO5" i="4" s="1"/>
  <c r="AU5" i="4" s="1"/>
  <c r="Z5" i="4"/>
  <c r="AL5" i="4" s="1"/>
  <c r="AA5" i="4"/>
  <c r="AM5" i="4" s="1"/>
  <c r="AS5" i="4" s="1"/>
  <c r="AW5" i="4"/>
  <c r="AB5" i="4"/>
  <c r="AN5" i="4" s="1"/>
  <c r="AT5" i="4" s="1"/>
  <c r="AR5" i="4"/>
  <c r="AD5" i="4"/>
  <c r="AP5" i="4" s="1"/>
  <c r="AV5" i="4" s="1"/>
  <c r="U43" i="4"/>
  <c r="W43" i="4" s="1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269" i="3"/>
  <c r="F269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F9" i="4"/>
  <c r="J9" i="4" s="1"/>
  <c r="M10" i="2" s="1"/>
  <c r="D9" i="4"/>
  <c r="H9" i="4" s="1"/>
  <c r="K10" i="2" s="1"/>
  <c r="E9" i="4"/>
  <c r="I9" i="4" s="1"/>
  <c r="L10" i="2" s="1"/>
  <c r="G9" i="4"/>
  <c r="AQ9" i="4"/>
  <c r="AW9" i="4" s="1"/>
  <c r="X549" i="4"/>
  <c r="Y549" i="4" s="1"/>
  <c r="AB549" i="4" s="1"/>
  <c r="X148" i="4"/>
  <c r="Y148" i="4" s="1"/>
  <c r="X958" i="4"/>
  <c r="Y958" i="4"/>
  <c r="X917" i="4"/>
  <c r="Y917" i="4"/>
  <c r="U783" i="4"/>
  <c r="V783" i="4"/>
  <c r="AF655" i="4"/>
  <c r="AK655" i="4"/>
  <c r="AI655" i="4"/>
  <c r="AH655" i="4"/>
  <c r="AJ655" i="4"/>
  <c r="AG655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H671" i="4"/>
  <c r="AB671" i="4"/>
  <c r="AE671" i="4"/>
  <c r="Z671" i="4"/>
  <c r="AL671" i="4" s="1"/>
  <c r="AR671" i="4" s="1"/>
  <c r="X850" i="4"/>
  <c r="Y850" i="4" s="1"/>
  <c r="W154" i="4"/>
  <c r="W630" i="4"/>
  <c r="W650" i="4"/>
  <c r="AG876" i="4"/>
  <c r="AJ876" i="4"/>
  <c r="AF876" i="4"/>
  <c r="AI876" i="4"/>
  <c r="AH876" i="4"/>
  <c r="AK876" i="4"/>
  <c r="AG888" i="4"/>
  <c r="AJ888" i="4"/>
  <c r="AF888" i="4"/>
  <c r="AK888" i="4"/>
  <c r="AI888" i="4"/>
  <c r="AH888" i="4"/>
  <c r="AG896" i="4"/>
  <c r="AJ896" i="4"/>
  <c r="AF896" i="4"/>
  <c r="AI896" i="4"/>
  <c r="AH896" i="4"/>
  <c r="AK896" i="4"/>
  <c r="AG908" i="4"/>
  <c r="AJ908" i="4"/>
  <c r="AF908" i="4"/>
  <c r="AI908" i="4"/>
  <c r="AH908" i="4"/>
  <c r="AK908" i="4"/>
  <c r="AH950" i="4"/>
  <c r="AG950" i="4"/>
  <c r="AF950" i="4"/>
  <c r="AI950" i="4"/>
  <c r="AJ950" i="4"/>
  <c r="AK950" i="4"/>
  <c r="AH954" i="4"/>
  <c r="AI954" i="4"/>
  <c r="AK954" i="4"/>
  <c r="AG954" i="4"/>
  <c r="AJ954" i="4"/>
  <c r="AF954" i="4"/>
  <c r="U863" i="4"/>
  <c r="V863" i="4"/>
  <c r="U743" i="4"/>
  <c r="V743" i="4"/>
  <c r="AF711" i="4"/>
  <c r="AK711" i="4"/>
  <c r="AI711" i="4"/>
  <c r="AH711" i="4"/>
  <c r="AJ711" i="4"/>
  <c r="AG711" i="4"/>
  <c r="AF643" i="4"/>
  <c r="AK643" i="4"/>
  <c r="AI643" i="4"/>
  <c r="AH643" i="4"/>
  <c r="AJ643" i="4"/>
  <c r="AG643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K812" i="4"/>
  <c r="AI812" i="4"/>
  <c r="AF812" i="4"/>
  <c r="AG812" i="4"/>
  <c r="AJ812" i="4"/>
  <c r="AH812" i="4"/>
  <c r="X646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AI995" i="4"/>
  <c r="AF995" i="4"/>
  <c r="AK995" i="4"/>
  <c r="AG995" i="4"/>
  <c r="AH995" i="4"/>
  <c r="AJ995" i="4"/>
  <c r="Y987" i="4"/>
  <c r="X987" i="4"/>
  <c r="AI981" i="4"/>
  <c r="AF981" i="4"/>
  <c r="AK981" i="4"/>
  <c r="AH981" i="4"/>
  <c r="AG981" i="4"/>
  <c r="AJ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X913" i="4"/>
  <c r="AG897" i="4"/>
  <c r="AH897" i="4"/>
  <c r="AK897" i="4"/>
  <c r="AF897" i="4"/>
  <c r="AI897" i="4"/>
  <c r="AJ897" i="4"/>
  <c r="AI873" i="4"/>
  <c r="AJ873" i="4"/>
  <c r="AH873" i="4"/>
  <c r="AF873" i="4"/>
  <c r="AG873" i="4"/>
  <c r="AK87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AI601" i="4"/>
  <c r="AJ601" i="4"/>
  <c r="AK601" i="4"/>
  <c r="AG601" i="4"/>
  <c r="AH601" i="4"/>
  <c r="AF601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W75" i="4" s="1"/>
  <c r="U75" i="4"/>
  <c r="V67" i="4"/>
  <c r="W67" i="4" s="1"/>
  <c r="U67" i="4"/>
  <c r="V62" i="4"/>
  <c r="W62" i="4" s="1"/>
  <c r="U62" i="4"/>
  <c r="V49" i="4"/>
  <c r="W49" i="4" s="1"/>
  <c r="U49" i="4"/>
  <c r="V32" i="4"/>
  <c r="W32" i="4" s="1"/>
  <c r="U32" i="4"/>
  <c r="F61" i="3"/>
  <c r="H61" i="3"/>
  <c r="F77" i="3"/>
  <c r="H77" i="3"/>
  <c r="T2" i="4"/>
  <c r="F2" i="3"/>
  <c r="H2" i="3"/>
  <c r="AC776" i="4"/>
  <c r="AA776" i="4"/>
  <c r="AM776" i="4" s="1"/>
  <c r="AS776" i="4" s="1"/>
  <c r="AD776" i="4"/>
  <c r="AP776" i="4" s="1"/>
  <c r="AV776" i="4" s="1"/>
  <c r="Z776" i="4"/>
  <c r="AL776" i="4" s="1"/>
  <c r="AR776" i="4" s="1"/>
  <c r="AE776" i="4"/>
  <c r="AQ776" i="4" s="1"/>
  <c r="AW776" i="4" s="1"/>
  <c r="X592" i="4"/>
  <c r="AA132" i="4"/>
  <c r="AM132" i="4" s="1"/>
  <c r="AS132" i="4" s="1"/>
  <c r="AD132" i="4"/>
  <c r="AP132" i="4" s="1"/>
  <c r="Z132" i="4"/>
  <c r="AL132" i="4" s="1"/>
  <c r="AR132" i="4" s="1"/>
  <c r="AE132" i="4"/>
  <c r="AQ132" i="4" s="1"/>
  <c r="AV132" i="4"/>
  <c r="AW132" i="4"/>
  <c r="AB132" i="4"/>
  <c r="AN132" i="4" s="1"/>
  <c r="AT132" i="4" s="1"/>
  <c r="AC132" i="4"/>
  <c r="AO132" i="4" s="1"/>
  <c r="AU132" i="4"/>
  <c r="AA116" i="4"/>
  <c r="AM116" i="4" s="1"/>
  <c r="Z116" i="4"/>
  <c r="AL116" i="4" s="1"/>
  <c r="AR116" i="4" s="1"/>
  <c r="AC116" i="4"/>
  <c r="AO116" i="4" s="1"/>
  <c r="AE116" i="4"/>
  <c r="AQ116" i="4" s="1"/>
  <c r="AW116" i="4" s="1"/>
  <c r="AS116" i="4"/>
  <c r="AB116" i="4"/>
  <c r="AN116" i="4" s="1"/>
  <c r="AT116" i="4" s="1"/>
  <c r="AD116" i="4"/>
  <c r="AP116" i="4" s="1"/>
  <c r="AV116" i="4" s="1"/>
  <c r="AU116" i="4"/>
  <c r="X174" i="4"/>
  <c r="X594" i="4"/>
  <c r="X598" i="4"/>
  <c r="AD660" i="4"/>
  <c r="AP660" i="4" s="1"/>
  <c r="AV660" i="4" s="1"/>
  <c r="AE660" i="4"/>
  <c r="AC709" i="4"/>
  <c r="AE709" i="4"/>
  <c r="AQ709" i="4" s="1"/>
  <c r="AW709" i="4" s="1"/>
  <c r="AD709" i="4"/>
  <c r="AP709" i="4" s="1"/>
  <c r="AV709" i="4" s="1"/>
  <c r="AB709" i="4"/>
  <c r="AA709" i="4"/>
  <c r="AM709" i="4" s="1"/>
  <c r="AS709" i="4" s="1"/>
  <c r="Z709" i="4"/>
  <c r="X568" i="4"/>
  <c r="Y568" i="4" s="1"/>
  <c r="Z568" i="4" s="1"/>
  <c r="X710" i="4"/>
  <c r="Y710" i="4" s="1"/>
  <c r="Y726" i="4"/>
  <c r="U104" i="4"/>
  <c r="V104" i="4"/>
  <c r="W104" i="4" s="1"/>
  <c r="AD144" i="4"/>
  <c r="AB144" i="4"/>
  <c r="AN144" i="4" s="1"/>
  <c r="AT144" i="4" s="1"/>
  <c r="AE144" i="4"/>
  <c r="AC144" i="4"/>
  <c r="Z144" i="4"/>
  <c r="AA144" i="4"/>
  <c r="AM144" i="4" s="1"/>
  <c r="AS144" i="4" s="1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Y74" i="4"/>
  <c r="AE74" i="4" s="1"/>
  <c r="U942" i="4"/>
  <c r="V942" i="4"/>
  <c r="V555" i="4"/>
  <c r="U555" i="4"/>
  <c r="AF823" i="4"/>
  <c r="AJ823" i="4"/>
  <c r="AF759" i="4"/>
  <c r="AK759" i="4"/>
  <c r="AI759" i="4"/>
  <c r="AH759" i="4"/>
  <c r="AJ759" i="4"/>
  <c r="AG759" i="4"/>
  <c r="X571" i="4"/>
  <c r="U45" i="4"/>
  <c r="V45" i="4"/>
  <c r="X59" i="4"/>
  <c r="X22" i="4"/>
  <c r="Y22" i="4" s="1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P124" i="4" s="1"/>
  <c r="AV124" i="4" s="1"/>
  <c r="AC124" i="4"/>
  <c r="AO124" i="4" s="1"/>
  <c r="AU124" i="4" s="1"/>
  <c r="AD112" i="4"/>
  <c r="AB112" i="4"/>
  <c r="AE112" i="4"/>
  <c r="AQ112" i="4" s="1"/>
  <c r="AW112" i="4" s="1"/>
  <c r="AC112" i="4"/>
  <c r="Z112" i="4"/>
  <c r="AA112" i="4"/>
  <c r="AM112" i="4" s="1"/>
  <c r="AS112" i="4" s="1"/>
  <c r="V177" i="4"/>
  <c r="U177" i="4"/>
  <c r="X519" i="4"/>
  <c r="Z845" i="4"/>
  <c r="AD845" i="4"/>
  <c r="AB845" i="4"/>
  <c r="AN845" i="4" s="1"/>
  <c r="AT845" i="4" s="1"/>
  <c r="AC845" i="4"/>
  <c r="AE845" i="4"/>
  <c r="AA845" i="4"/>
  <c r="AM845" i="4" s="1"/>
  <c r="AS845" i="4" s="1"/>
  <c r="X18" i="4"/>
  <c r="Y18" i="4" s="1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I996" i="4"/>
  <c r="AH996" i="4"/>
  <c r="AK996" i="4"/>
  <c r="AF996" i="4"/>
  <c r="AG996" i="4"/>
  <c r="AJ996" i="4"/>
  <c r="AF992" i="4"/>
  <c r="AG992" i="4"/>
  <c r="AJ992" i="4"/>
  <c r="AI992" i="4"/>
  <c r="AH992" i="4"/>
  <c r="AK992" i="4"/>
  <c r="AH989" i="4"/>
  <c r="AG989" i="4"/>
  <c r="AJ989" i="4"/>
  <c r="AI989" i="4"/>
  <c r="AF989" i="4"/>
  <c r="AK989" i="4"/>
  <c r="W986" i="4"/>
  <c r="AF984" i="4"/>
  <c r="AG984" i="4"/>
  <c r="AJ984" i="4"/>
  <c r="AI984" i="4"/>
  <c r="AH984" i="4"/>
  <c r="AK984" i="4"/>
  <c r="W979" i="4"/>
  <c r="U967" i="4"/>
  <c r="V967" i="4"/>
  <c r="U929" i="4"/>
  <c r="T929" i="4"/>
  <c r="V929" i="4" s="1"/>
  <c r="W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AB617" i="4"/>
  <c r="AC617" i="4"/>
  <c r="Z617" i="4"/>
  <c r="AL617" i="4" s="1"/>
  <c r="AE617" i="4"/>
  <c r="AA617" i="4"/>
  <c r="AR617" i="4"/>
  <c r="AD617" i="4"/>
  <c r="AP617" i="4" s="1"/>
  <c r="AV617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W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AM106" i="4" s="1"/>
  <c r="Z106" i="4"/>
  <c r="AL106" i="4" s="1"/>
  <c r="AC106" i="4"/>
  <c r="AO106" i="4" s="1"/>
  <c r="AU106" i="4" s="1"/>
  <c r="AE106" i="4"/>
  <c r="AQ106" i="4" s="1"/>
  <c r="AW106" i="4" s="1"/>
  <c r="AD106" i="4"/>
  <c r="AP106" i="4" s="1"/>
  <c r="AV106" i="4" s="1"/>
  <c r="AR106" i="4"/>
  <c r="AB106" i="4"/>
  <c r="AN106" i="4" s="1"/>
  <c r="AT106" i="4" s="1"/>
  <c r="AS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Y973" i="4"/>
  <c r="Y963" i="4"/>
  <c r="X963" i="4"/>
  <c r="U943" i="4"/>
  <c r="V943" i="4"/>
  <c r="AH931" i="4"/>
  <c r="AG931" i="4"/>
  <c r="AK931" i="4"/>
  <c r="AI931" i="4"/>
  <c r="AF931" i="4"/>
  <c r="AJ931" i="4"/>
  <c r="AO727" i="4"/>
  <c r="AU727" i="4" s="1"/>
  <c r="V135" i="4"/>
  <c r="U135" i="4"/>
  <c r="X131" i="4"/>
  <c r="X101" i="4"/>
  <c r="X784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I112" i="4"/>
  <c r="AH112" i="4"/>
  <c r="AF112" i="4"/>
  <c r="AI144" i="4"/>
  <c r="AJ144" i="4"/>
  <c r="AF144" i="4"/>
  <c r="Y879" i="4"/>
  <c r="X879" i="4"/>
  <c r="X61" i="4"/>
  <c r="X10" i="4"/>
  <c r="U955" i="4"/>
  <c r="V955" i="4"/>
  <c r="W955" i="4" s="1"/>
  <c r="U927" i="4"/>
  <c r="V927" i="4"/>
  <c r="W927" i="4" s="1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AP687" i="4"/>
  <c r="AV687" i="4" s="1"/>
  <c r="X830" i="4"/>
  <c r="Y830" i="4" s="1"/>
  <c r="AD830" i="4" s="1"/>
  <c r="AP599" i="4"/>
  <c r="AV599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952" i="4"/>
  <c r="Y952" i="4"/>
  <c r="X848" i="4"/>
  <c r="X872" i="4"/>
  <c r="AJ872" i="4" s="1"/>
  <c r="Y872" i="4"/>
  <c r="X880" i="4"/>
  <c r="Y880" i="4"/>
  <c r="X892" i="4"/>
  <c r="AJ892" i="4" s="1"/>
  <c r="Y892" i="4"/>
  <c r="X904" i="4"/>
  <c r="Y904" i="4"/>
  <c r="Y53" i="4"/>
  <c r="X53" i="4"/>
  <c r="X136" i="4"/>
  <c r="X80" i="4"/>
  <c r="Y80" i="4" s="1"/>
  <c r="X893" i="4"/>
  <c r="Y893" i="4"/>
  <c r="U871" i="4"/>
  <c r="V871" i="4"/>
  <c r="AG727" i="4"/>
  <c r="AH727" i="4"/>
  <c r="Y663" i="4"/>
  <c r="AF663" i="4" s="1"/>
  <c r="Y615" i="4"/>
  <c r="AF615" i="4" s="1"/>
  <c r="X108" i="4"/>
  <c r="Y108" i="4" s="1"/>
  <c r="W918" i="4"/>
  <c r="AG916" i="4"/>
  <c r="AJ916" i="4"/>
  <c r="AF916" i="4"/>
  <c r="AK916" i="4"/>
  <c r="AI916" i="4"/>
  <c r="AH916" i="4"/>
  <c r="X802" i="4"/>
  <c r="Y802" i="4" s="1"/>
  <c r="AE802" i="4" s="1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A96" i="4"/>
  <c r="AD96" i="4"/>
  <c r="AB96" i="4"/>
  <c r="AE96" i="4"/>
  <c r="AJ96" i="4"/>
  <c r="AI96" i="4"/>
  <c r="AC96" i="4"/>
  <c r="AF96" i="4"/>
  <c r="Z96" i="4"/>
  <c r="AG96" i="4"/>
  <c r="AH96" i="4"/>
  <c r="AK96" i="4"/>
  <c r="V965" i="4"/>
  <c r="W965" i="4" s="1"/>
  <c r="U965" i="4"/>
  <c r="AH961" i="4"/>
  <c r="AJ961" i="4"/>
  <c r="AI961" i="4"/>
  <c r="AG961" i="4"/>
  <c r="AF961" i="4"/>
  <c r="AK961" i="4"/>
  <c r="Y959" i="4"/>
  <c r="X959" i="4"/>
  <c r="AI959" i="4" s="1"/>
  <c r="V957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Z874" i="4"/>
  <c r="AB874" i="4"/>
  <c r="AE874" i="4"/>
  <c r="AU874" i="4"/>
  <c r="AT874" i="4"/>
  <c r="AA874" i="4"/>
  <c r="AD874" i="4"/>
  <c r="AG874" i="4"/>
  <c r="AJ874" i="4"/>
  <c r="AC874" i="4"/>
  <c r="AS874" i="4"/>
  <c r="AV874" i="4"/>
  <c r="AF874" i="4"/>
  <c r="AW874" i="4"/>
  <c r="AK874" i="4"/>
  <c r="AI874" i="4"/>
  <c r="AH874" i="4"/>
  <c r="U807" i="4"/>
  <c r="V807" i="4"/>
  <c r="X790" i="4"/>
  <c r="Y656" i="4"/>
  <c r="AC656" i="4" s="1"/>
  <c r="Y654" i="4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105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657" i="3"/>
  <c r="H803" i="3"/>
  <c r="F803" i="3"/>
  <c r="AJ935" i="4"/>
  <c r="AG935" i="4"/>
  <c r="AF935" i="4"/>
  <c r="AH935" i="4"/>
  <c r="AK935" i="4"/>
  <c r="AI935" i="4"/>
  <c r="Y733" i="4"/>
  <c r="AI733" i="4" s="1"/>
  <c r="Y725" i="4"/>
  <c r="AA725" i="4" s="1"/>
  <c r="Y677" i="4"/>
  <c r="AE677" i="4" s="1"/>
  <c r="Y495" i="4"/>
  <c r="Z495" i="4" s="1"/>
  <c r="AI139" i="4"/>
  <c r="AG139" i="4"/>
  <c r="AH139" i="4"/>
  <c r="AF139" i="4"/>
  <c r="AJ139" i="4"/>
  <c r="AK139" i="4"/>
  <c r="AD128" i="4"/>
  <c r="AP128" i="4" s="1"/>
  <c r="AV128" i="4" s="1"/>
  <c r="AE128" i="4"/>
  <c r="AQ128" i="4" s="1"/>
  <c r="AA128" i="4"/>
  <c r="AM128" i="4" s="1"/>
  <c r="AS128" i="4" s="1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V105" i="4" s="1"/>
  <c r="X97" i="4"/>
  <c r="V73" i="4"/>
  <c r="U73" i="4"/>
  <c r="Y770" i="4"/>
  <c r="AB770" i="4" s="1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AB854" i="4"/>
  <c r="Z854" i="4"/>
  <c r="AE854" i="4"/>
  <c r="AA854" i="4"/>
  <c r="AC854" i="4"/>
  <c r="AD854" i="4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P769" i="4" s="1"/>
  <c r="AV769" i="4" s="1"/>
  <c r="AE769" i="4"/>
  <c r="AB769" i="4"/>
  <c r="AN769" i="4" s="1"/>
  <c r="AT769" i="4" s="1"/>
  <c r="AA769" i="4"/>
  <c r="AC769" i="4"/>
  <c r="AO769" i="4" s="1"/>
  <c r="AU769" i="4" s="1"/>
  <c r="AD821" i="4"/>
  <c r="AE821" i="4"/>
  <c r="AC821" i="4"/>
  <c r="AO821" i="4" s="1"/>
  <c r="AB821" i="4"/>
  <c r="AN821" i="4" s="1"/>
  <c r="AT821" i="4" s="1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L781" i="4" s="1"/>
  <c r="AR781" i="4" s="1"/>
  <c r="AD781" i="4"/>
  <c r="AP781" i="4" s="1"/>
  <c r="AE781" i="4"/>
  <c r="AB781" i="4"/>
  <c r="AC781" i="4"/>
  <c r="AO781" i="4" s="1"/>
  <c r="AU781" i="4" s="1"/>
  <c r="AV781" i="4"/>
  <c r="AA773" i="4"/>
  <c r="AD773" i="4"/>
  <c r="Z773" i="4"/>
  <c r="AB773" i="4"/>
  <c r="AN773" i="4" s="1"/>
  <c r="AT773" i="4" s="1"/>
  <c r="AC773" i="4"/>
  <c r="AO773" i="4" s="1"/>
  <c r="AU773" i="4" s="1"/>
  <c r="AE773" i="4"/>
  <c r="AA765" i="4"/>
  <c r="AM765" i="4" s="1"/>
  <c r="AS765" i="4" s="1"/>
  <c r="AC765" i="4"/>
  <c r="AE765" i="4"/>
  <c r="Z765" i="4"/>
  <c r="AL765" i="4" s="1"/>
  <c r="AR765" i="4" s="1"/>
  <c r="AB765" i="4"/>
  <c r="AD765" i="4"/>
  <c r="AP765" i="4" s="1"/>
  <c r="AV765" i="4" s="1"/>
  <c r="Z757" i="4"/>
  <c r="AA757" i="4"/>
  <c r="AE757" i="4"/>
  <c r="AD757" i="4"/>
  <c r="AP757" i="4" s="1"/>
  <c r="AV757" i="4" s="1"/>
  <c r="AC757" i="4"/>
  <c r="AB757" i="4"/>
  <c r="J512" i="11"/>
  <c r="I512" i="11"/>
  <c r="L405" i="11"/>
  <c r="N405" i="11" s="1"/>
  <c r="I406" i="8" s="1"/>
  <c r="K405" i="11"/>
  <c r="M405" i="11" s="1"/>
  <c r="H406" i="8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I398" i="8" s="1"/>
  <c r="K397" i="11"/>
  <c r="M397" i="11" s="1"/>
  <c r="H398" i="8" s="1"/>
  <c r="L409" i="11"/>
  <c r="N409" i="11" s="1"/>
  <c r="I410" i="8" s="1"/>
  <c r="K409" i="11"/>
  <c r="M409" i="11" s="1"/>
  <c r="H410" i="8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I403" i="8" s="1"/>
  <c r="K402" i="11"/>
  <c r="M402" i="11" s="1"/>
  <c r="H403" i="8" s="1"/>
  <c r="J398" i="11"/>
  <c r="I398" i="11"/>
  <c r="I494" i="11"/>
  <c r="J494" i="11"/>
  <c r="I531" i="11"/>
  <c r="J531" i="11"/>
  <c r="K436" i="11"/>
  <c r="M436" i="11" s="1"/>
  <c r="H437" i="8" s="1"/>
  <c r="L436" i="11"/>
  <c r="N436" i="11" s="1"/>
  <c r="I437" i="8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I411" i="8" s="1"/>
  <c r="K410" i="11"/>
  <c r="M410" i="11" s="1"/>
  <c r="H411" i="8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H397" i="8" s="1"/>
  <c r="L396" i="11"/>
  <c r="N396" i="11" s="1"/>
  <c r="I397" i="8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I402" i="8" s="1"/>
  <c r="K401" i="11"/>
  <c r="M401" i="11" s="1"/>
  <c r="H402" i="8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F652" i="4"/>
  <c r="J652" i="4" s="1"/>
  <c r="AQ652" i="4"/>
  <c r="AW652" i="4" s="1"/>
  <c r="AN652" i="4"/>
  <c r="AT652" i="4" s="1"/>
  <c r="X707" i="4"/>
  <c r="Y707" i="4" s="1"/>
  <c r="V642" i="4"/>
  <c r="U642" i="4"/>
  <c r="X638" i="4"/>
  <c r="Y638" i="4" s="1"/>
  <c r="U693" i="4"/>
  <c r="V693" i="4"/>
  <c r="U590" i="4"/>
  <c r="AG607" i="4"/>
  <c r="AI691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AF691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E648" i="4"/>
  <c r="I648" i="4" s="1"/>
  <c r="F648" i="4"/>
  <c r="J648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D669" i="4"/>
  <c r="AC669" i="4"/>
  <c r="AH669" i="4"/>
  <c r="AF669" i="4"/>
  <c r="AK669" i="4"/>
  <c r="AG669" i="4"/>
  <c r="AO652" i="4"/>
  <c r="AU652" i="4" s="1"/>
  <c r="X675" i="4"/>
  <c r="Y675" i="4" s="1"/>
  <c r="U645" i="4"/>
  <c r="V645" i="4"/>
  <c r="AG585" i="4"/>
  <c r="AK585" i="4"/>
  <c r="AD585" i="4"/>
  <c r="AB585" i="4"/>
  <c r="AH585" i="4"/>
  <c r="AF585" i="4"/>
  <c r="Z585" i="4"/>
  <c r="AA585" i="4"/>
  <c r="AJ585" i="4"/>
  <c r="AC585" i="4"/>
  <c r="AI585" i="4"/>
  <c r="AE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M607" i="4" s="1"/>
  <c r="AS607" i="4" s="1"/>
  <c r="AD607" i="4"/>
  <c r="AE607" i="4"/>
  <c r="AA691" i="4"/>
  <c r="AE691" i="4"/>
  <c r="AB691" i="4"/>
  <c r="Z691" i="4"/>
  <c r="AD691" i="4"/>
  <c r="AC691" i="4"/>
  <c r="W622" i="4"/>
  <c r="AK607" i="4"/>
  <c r="AF607" i="4"/>
  <c r="AJ691" i="4"/>
  <c r="AK691" i="4"/>
  <c r="X714" i="4"/>
  <c r="U640" i="4"/>
  <c r="V640" i="4"/>
  <c r="K349" i="11"/>
  <c r="M349" i="11" s="1"/>
  <c r="H350" i="8" s="1"/>
  <c r="L349" i="11"/>
  <c r="N349" i="11" s="1"/>
  <c r="I350" i="8" s="1"/>
  <c r="L347" i="11"/>
  <c r="N347" i="11" s="1"/>
  <c r="I348" i="8" s="1"/>
  <c r="K347" i="11"/>
  <c r="M347" i="11" s="1"/>
  <c r="H348" i="8" s="1"/>
  <c r="K338" i="11"/>
  <c r="M338" i="11" s="1"/>
  <c r="H339" i="8" s="1"/>
  <c r="L338" i="11"/>
  <c r="N338" i="11" s="1"/>
  <c r="I339" i="8" s="1"/>
  <c r="L337" i="11"/>
  <c r="N337" i="11" s="1"/>
  <c r="I338" i="8" s="1"/>
  <c r="K337" i="11"/>
  <c r="M337" i="11" s="1"/>
  <c r="H338" i="8" s="1"/>
  <c r="K326" i="11"/>
  <c r="M326" i="11" s="1"/>
  <c r="H327" i="8" s="1"/>
  <c r="L326" i="11"/>
  <c r="N326" i="11" s="1"/>
  <c r="I327" i="8" s="1"/>
  <c r="K323" i="11"/>
  <c r="M323" i="11" s="1"/>
  <c r="H324" i="8" s="1"/>
  <c r="L323" i="11"/>
  <c r="N323" i="11" s="1"/>
  <c r="I324" i="8" s="1"/>
  <c r="K322" i="11"/>
  <c r="M322" i="11" s="1"/>
  <c r="H323" i="8" s="1"/>
  <c r="L322" i="11"/>
  <c r="N322" i="11" s="1"/>
  <c r="I323" i="8" s="1"/>
  <c r="K395" i="11"/>
  <c r="M395" i="11" s="1"/>
  <c r="H396" i="8" s="1"/>
  <c r="L395" i="11"/>
  <c r="N395" i="11" s="1"/>
  <c r="I396" i="8" s="1"/>
  <c r="K391" i="11"/>
  <c r="M391" i="11" s="1"/>
  <c r="H392" i="8" s="1"/>
  <c r="L391" i="11"/>
  <c r="N391" i="11" s="1"/>
  <c r="I392" i="8" s="1"/>
  <c r="K387" i="11"/>
  <c r="M387" i="11" s="1"/>
  <c r="H388" i="8" s="1"/>
  <c r="L387" i="11"/>
  <c r="N387" i="11" s="1"/>
  <c r="I388" i="8" s="1"/>
  <c r="K383" i="11"/>
  <c r="M383" i="11" s="1"/>
  <c r="H384" i="8" s="1"/>
  <c r="L383" i="11"/>
  <c r="N383" i="11" s="1"/>
  <c r="I384" i="8" s="1"/>
  <c r="K379" i="11"/>
  <c r="M379" i="11" s="1"/>
  <c r="H380" i="8" s="1"/>
  <c r="L379" i="11"/>
  <c r="N379" i="11" s="1"/>
  <c r="I380" i="8" s="1"/>
  <c r="K369" i="11"/>
  <c r="M369" i="11" s="1"/>
  <c r="H370" i="8" s="1"/>
  <c r="L369" i="11"/>
  <c r="N369" i="11" s="1"/>
  <c r="I370" i="8" s="1"/>
  <c r="K365" i="11"/>
  <c r="M365" i="11" s="1"/>
  <c r="H366" i="8" s="1"/>
  <c r="L365" i="11"/>
  <c r="N365" i="11" s="1"/>
  <c r="I366" i="8" s="1"/>
  <c r="K361" i="11"/>
  <c r="M361" i="11" s="1"/>
  <c r="H362" i="8" s="1"/>
  <c r="L361" i="11"/>
  <c r="N361" i="11" s="1"/>
  <c r="I362" i="8" s="1"/>
  <c r="K357" i="11"/>
  <c r="M357" i="11" s="1"/>
  <c r="H358" i="8" s="1"/>
  <c r="L357" i="11"/>
  <c r="N357" i="11" s="1"/>
  <c r="I358" i="8" s="1"/>
  <c r="K353" i="11"/>
  <c r="M353" i="11" s="1"/>
  <c r="H354" i="8" s="1"/>
  <c r="L353" i="11"/>
  <c r="N353" i="11" s="1"/>
  <c r="I354" i="8" s="1"/>
  <c r="L350" i="11"/>
  <c r="N350" i="11" s="1"/>
  <c r="I351" i="8" s="1"/>
  <c r="K350" i="11"/>
  <c r="M350" i="11" s="1"/>
  <c r="H351" i="8" s="1"/>
  <c r="K345" i="11"/>
  <c r="M345" i="11" s="1"/>
  <c r="H346" i="8" s="1"/>
  <c r="L345" i="11"/>
  <c r="N345" i="11" s="1"/>
  <c r="I346" i="8" s="1"/>
  <c r="K342" i="11"/>
  <c r="M342" i="11" s="1"/>
  <c r="H343" i="8" s="1"/>
  <c r="L342" i="11"/>
  <c r="N342" i="11" s="1"/>
  <c r="I343" i="8" s="1"/>
  <c r="K335" i="11"/>
  <c r="M335" i="11" s="1"/>
  <c r="H336" i="8" s="1"/>
  <c r="L335" i="11"/>
  <c r="N335" i="11" s="1"/>
  <c r="I336" i="8" s="1"/>
  <c r="K333" i="11"/>
  <c r="M333" i="11" s="1"/>
  <c r="H334" i="8" s="1"/>
  <c r="L333" i="11"/>
  <c r="N333" i="11" s="1"/>
  <c r="I334" i="8" s="1"/>
  <c r="L330" i="11"/>
  <c r="N330" i="11" s="1"/>
  <c r="I331" i="8" s="1"/>
  <c r="K330" i="11"/>
  <c r="M330" i="11" s="1"/>
  <c r="H331" i="8" s="1"/>
  <c r="K329" i="11"/>
  <c r="M329" i="11" s="1"/>
  <c r="H330" i="8" s="1"/>
  <c r="L329" i="11"/>
  <c r="N329" i="11" s="1"/>
  <c r="I330" i="8" s="1"/>
  <c r="L327" i="11"/>
  <c r="N327" i="11" s="1"/>
  <c r="I328" i="8" s="1"/>
  <c r="K327" i="11"/>
  <c r="M327" i="11" s="1"/>
  <c r="H328" i="8" s="1"/>
  <c r="L325" i="11"/>
  <c r="N325" i="11" s="1"/>
  <c r="I326" i="8" s="1"/>
  <c r="K325" i="11"/>
  <c r="M325" i="11" s="1"/>
  <c r="H326" i="8" s="1"/>
  <c r="L324" i="11"/>
  <c r="N324" i="11" s="1"/>
  <c r="I325" i="8" s="1"/>
  <c r="K324" i="11"/>
  <c r="M324" i="11" s="1"/>
  <c r="H325" i="8" s="1"/>
  <c r="L344" i="11"/>
  <c r="N344" i="11" s="1"/>
  <c r="I345" i="8" s="1"/>
  <c r="K344" i="11"/>
  <c r="M344" i="11" s="1"/>
  <c r="H345" i="8" s="1"/>
  <c r="K348" i="11"/>
  <c r="M348" i="11" s="1"/>
  <c r="H349" i="8" s="1"/>
  <c r="L348" i="11"/>
  <c r="N348" i="11" s="1"/>
  <c r="I349" i="8" s="1"/>
  <c r="K339" i="11"/>
  <c r="M339" i="11" s="1"/>
  <c r="H340" i="8" s="1"/>
  <c r="L339" i="11"/>
  <c r="N339" i="11" s="1"/>
  <c r="I340" i="8" s="1"/>
  <c r="K374" i="11"/>
  <c r="M374" i="11" s="1"/>
  <c r="H375" i="8" s="1"/>
  <c r="L374" i="11"/>
  <c r="N374" i="11" s="1"/>
  <c r="I375" i="8" s="1"/>
  <c r="L340" i="11"/>
  <c r="N340" i="11" s="1"/>
  <c r="I341" i="8" s="1"/>
  <c r="K340" i="11"/>
  <c r="M340" i="11" s="1"/>
  <c r="H341" i="8" s="1"/>
  <c r="L328" i="11"/>
  <c r="N328" i="11" s="1"/>
  <c r="I329" i="8" s="1"/>
  <c r="K328" i="11"/>
  <c r="M328" i="11" s="1"/>
  <c r="H329" i="8" s="1"/>
  <c r="L321" i="11"/>
  <c r="N321" i="11" s="1"/>
  <c r="I322" i="8" s="1"/>
  <c r="K321" i="11"/>
  <c r="M321" i="11" s="1"/>
  <c r="H322" i="8" s="1"/>
  <c r="L375" i="11"/>
  <c r="N375" i="11" s="1"/>
  <c r="I376" i="8" s="1"/>
  <c r="K375" i="11"/>
  <c r="M375" i="11" s="1"/>
  <c r="H376" i="8" s="1"/>
  <c r="K393" i="11"/>
  <c r="M393" i="11" s="1"/>
  <c r="H394" i="8" s="1"/>
  <c r="L393" i="11"/>
  <c r="N393" i="11" s="1"/>
  <c r="I394" i="8" s="1"/>
  <c r="K389" i="11"/>
  <c r="M389" i="11" s="1"/>
  <c r="H390" i="8" s="1"/>
  <c r="L389" i="11"/>
  <c r="N389" i="11" s="1"/>
  <c r="I390" i="8" s="1"/>
  <c r="K385" i="11"/>
  <c r="M385" i="11" s="1"/>
  <c r="H386" i="8" s="1"/>
  <c r="L385" i="11"/>
  <c r="N385" i="11" s="1"/>
  <c r="I386" i="8" s="1"/>
  <c r="K381" i="11"/>
  <c r="M381" i="11" s="1"/>
  <c r="H382" i="8" s="1"/>
  <c r="L381" i="11"/>
  <c r="N381" i="11" s="1"/>
  <c r="I382" i="8" s="1"/>
  <c r="K377" i="11"/>
  <c r="M377" i="11" s="1"/>
  <c r="H378" i="8" s="1"/>
  <c r="L377" i="11"/>
  <c r="N377" i="11" s="1"/>
  <c r="I378" i="8" s="1"/>
  <c r="J373" i="11"/>
  <c r="I373" i="11"/>
  <c r="K371" i="11"/>
  <c r="M371" i="11" s="1"/>
  <c r="H372" i="8" s="1"/>
  <c r="L371" i="11"/>
  <c r="N371" i="11" s="1"/>
  <c r="I372" i="8" s="1"/>
  <c r="K367" i="11"/>
  <c r="M367" i="11" s="1"/>
  <c r="H368" i="8" s="1"/>
  <c r="L367" i="11"/>
  <c r="N367" i="11" s="1"/>
  <c r="I368" i="8" s="1"/>
  <c r="K363" i="11"/>
  <c r="M363" i="11" s="1"/>
  <c r="H364" i="8" s="1"/>
  <c r="L363" i="11"/>
  <c r="N363" i="11" s="1"/>
  <c r="I364" i="8" s="1"/>
  <c r="K359" i="11"/>
  <c r="M359" i="11" s="1"/>
  <c r="H360" i="8" s="1"/>
  <c r="L359" i="11"/>
  <c r="N359" i="11" s="1"/>
  <c r="I360" i="8" s="1"/>
  <c r="K355" i="11"/>
  <c r="M355" i="11" s="1"/>
  <c r="H356" i="8" s="1"/>
  <c r="L355" i="11"/>
  <c r="N355" i="11" s="1"/>
  <c r="I356" i="8" s="1"/>
  <c r="K351" i="11"/>
  <c r="M351" i="11" s="1"/>
  <c r="H352" i="8" s="1"/>
  <c r="L351" i="11"/>
  <c r="N351" i="11" s="1"/>
  <c r="I352" i="8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05" i="4"/>
  <c r="AE505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I311" i="8" s="1"/>
  <c r="K310" i="11"/>
  <c r="M310" i="11" s="1"/>
  <c r="H311" i="8" s="1"/>
  <c r="K306" i="11"/>
  <c r="M306" i="11" s="1"/>
  <c r="H307" i="8" s="1"/>
  <c r="L306" i="11"/>
  <c r="N306" i="11" s="1"/>
  <c r="I307" i="8" s="1"/>
  <c r="L313" i="11"/>
  <c r="N313" i="11" s="1"/>
  <c r="I314" i="8" s="1"/>
  <c r="K313" i="11"/>
  <c r="M313" i="11" s="1"/>
  <c r="H314" i="8" s="1"/>
  <c r="K320" i="11"/>
  <c r="M320" i="11" s="1"/>
  <c r="H321" i="8" s="1"/>
  <c r="L320" i="11"/>
  <c r="N320" i="11" s="1"/>
  <c r="I321" i="8" s="1"/>
  <c r="K315" i="11"/>
  <c r="M315" i="11" s="1"/>
  <c r="H316" i="8" s="1"/>
  <c r="L315" i="11"/>
  <c r="N315" i="11" s="1"/>
  <c r="I316" i="8" s="1"/>
  <c r="L318" i="11"/>
  <c r="N318" i="11" s="1"/>
  <c r="I319" i="8" s="1"/>
  <c r="K318" i="11"/>
  <c r="M318" i="11" s="1"/>
  <c r="H319" i="8" s="1"/>
  <c r="L280" i="11"/>
  <c r="N280" i="11" s="1"/>
  <c r="K280" i="11"/>
  <c r="M280" i="11" s="1"/>
  <c r="K319" i="11"/>
  <c r="M319" i="11" s="1"/>
  <c r="H320" i="8" s="1"/>
  <c r="L319" i="11"/>
  <c r="N319" i="11" s="1"/>
  <c r="I320" i="8" s="1"/>
  <c r="L305" i="11"/>
  <c r="N305" i="11" s="1"/>
  <c r="I306" i="8" s="1"/>
  <c r="K305" i="11"/>
  <c r="M305" i="11" s="1"/>
  <c r="H306" i="8" s="1"/>
  <c r="K317" i="11"/>
  <c r="M317" i="11" s="1"/>
  <c r="H318" i="8" s="1"/>
  <c r="L317" i="11"/>
  <c r="N317" i="11" s="1"/>
  <c r="I318" i="8" s="1"/>
  <c r="L271" i="11"/>
  <c r="N271" i="11" s="1"/>
  <c r="K271" i="11"/>
  <c r="M271" i="11" s="1"/>
  <c r="J304" i="11"/>
  <c r="I304" i="11"/>
  <c r="L316" i="11"/>
  <c r="N316" i="11" s="1"/>
  <c r="I317" i="8" s="1"/>
  <c r="K316" i="11"/>
  <c r="M316" i="11" s="1"/>
  <c r="H317" i="8" s="1"/>
  <c r="L314" i="11"/>
  <c r="N314" i="11" s="1"/>
  <c r="I315" i="8" s="1"/>
  <c r="K314" i="11"/>
  <c r="M314" i="11" s="1"/>
  <c r="H315" i="8" s="1"/>
  <c r="L265" i="11"/>
  <c r="N265" i="11" s="1"/>
  <c r="K265" i="11"/>
  <c r="M265" i="11" s="1"/>
  <c r="L240" i="11"/>
  <c r="N240" i="11" s="1"/>
  <c r="K240" i="11"/>
  <c r="M240" i="11" s="1"/>
  <c r="L293" i="11"/>
  <c r="N293" i="11" s="1"/>
  <c r="I294" i="8" s="1"/>
  <c r="K293" i="11"/>
  <c r="M293" i="11" s="1"/>
  <c r="H294" i="8" s="1"/>
  <c r="L303" i="11"/>
  <c r="N303" i="11" s="1"/>
  <c r="I304" i="8" s="1"/>
  <c r="K303" i="11"/>
  <c r="M303" i="11" s="1"/>
  <c r="H304" i="8" s="1"/>
  <c r="L309" i="11"/>
  <c r="N309" i="11" s="1"/>
  <c r="I310" i="8" s="1"/>
  <c r="K309" i="11"/>
  <c r="M309" i="11" s="1"/>
  <c r="H310" i="8" s="1"/>
  <c r="L307" i="11"/>
  <c r="N307" i="11" s="1"/>
  <c r="I308" i="8" s="1"/>
  <c r="K307" i="11"/>
  <c r="M307" i="11" s="1"/>
  <c r="H308" i="8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I313" i="8" s="1"/>
  <c r="K312" i="11"/>
  <c r="M312" i="11" s="1"/>
  <c r="H313" i="8" s="1"/>
  <c r="K246" i="11"/>
  <c r="M246" i="11" s="1"/>
  <c r="L246" i="11"/>
  <c r="N246" i="11" s="1"/>
  <c r="I444" i="3"/>
  <c r="X483" i="4"/>
  <c r="Y483" i="4" s="1"/>
  <c r="S402" i="4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X501" i="4"/>
  <c r="Y501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V193" i="4"/>
  <c r="W193" i="4" s="1"/>
  <c r="X193" i="4" s="1"/>
  <c r="U259" i="4"/>
  <c r="V259" i="4"/>
  <c r="X221" i="4"/>
  <c r="U254" i="4"/>
  <c r="V254" i="4"/>
  <c r="Y191" i="4"/>
  <c r="U263" i="4"/>
  <c r="V261" i="4"/>
  <c r="W261" i="4" s="1"/>
  <c r="V321" i="4"/>
  <c r="U321" i="4"/>
  <c r="V325" i="4"/>
  <c r="W325" i="4" s="1"/>
  <c r="AJ334" i="4"/>
  <c r="AE334" i="4"/>
  <c r="AK334" i="4"/>
  <c r="AA334" i="4"/>
  <c r="AG255" i="4"/>
  <c r="F350" i="4"/>
  <c r="J350" i="4" s="1"/>
  <c r="AJ255" i="4"/>
  <c r="Y253" i="4"/>
  <c r="W192" i="4"/>
  <c r="X192" i="4" s="1"/>
  <c r="W209" i="4"/>
  <c r="X209" i="4" s="1"/>
  <c r="Y209" i="4" s="1"/>
  <c r="AE209" i="4" s="1"/>
  <c r="V315" i="4"/>
  <c r="V271" i="4"/>
  <c r="W271" i="4" s="1"/>
  <c r="X271" i="4" s="1"/>
  <c r="Y271" i="4" s="1"/>
  <c r="Z342" i="4"/>
  <c r="U317" i="4"/>
  <c r="V189" i="4"/>
  <c r="W189" i="4" s="1"/>
  <c r="W251" i="4"/>
  <c r="X251" i="4" s="1"/>
  <c r="Y251" i="4" s="1"/>
  <c r="V269" i="4"/>
  <c r="W368" i="4"/>
  <c r="U219" i="4"/>
  <c r="V219" i="4"/>
  <c r="X225" i="4"/>
  <c r="Y225" i="4" s="1"/>
  <c r="AK226" i="4"/>
  <c r="AM350" i="4"/>
  <c r="AS350" i="4" s="1"/>
  <c r="AQ350" i="4"/>
  <c r="AW350" i="4" s="1"/>
  <c r="U301" i="4"/>
  <c r="W301" i="4" s="1"/>
  <c r="AD226" i="4"/>
  <c r="AH226" i="4"/>
  <c r="I216" i="3"/>
  <c r="L45" i="11"/>
  <c r="N45" i="11" s="1"/>
  <c r="K45" i="11"/>
  <c r="M45" i="11" s="1"/>
  <c r="AF356" i="4"/>
  <c r="AG356" i="4"/>
  <c r="U269" i="4"/>
  <c r="AI255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Z245" i="4"/>
  <c r="AH245" i="4"/>
  <c r="AJ245" i="4"/>
  <c r="AF255" i="4"/>
  <c r="AI356" i="4"/>
  <c r="Y336" i="4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AJ356" i="4"/>
  <c r="AH356" i="4"/>
  <c r="W315" i="4"/>
  <c r="X315" i="4" s="1"/>
  <c r="Y315" i="4" s="1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W203" i="4"/>
  <c r="X203" i="4" s="1"/>
  <c r="W187" i="4"/>
  <c r="X187" i="4" s="1"/>
  <c r="U355" i="4"/>
  <c r="U346" i="4"/>
  <c r="W403" i="4"/>
  <c r="X403" i="4" s="1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W447" i="4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X421" i="4"/>
  <c r="Y421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I302" i="8" s="1"/>
  <c r="K301" i="11"/>
  <c r="M301" i="11" s="1"/>
  <c r="H302" i="8" s="1"/>
  <c r="L216" i="11"/>
  <c r="N216" i="11" s="1"/>
  <c r="K216" i="11"/>
  <c r="M216" i="11" s="1"/>
  <c r="K292" i="11"/>
  <c r="M292" i="11" s="1"/>
  <c r="H293" i="8" s="1"/>
  <c r="L292" i="11"/>
  <c r="N292" i="11" s="1"/>
  <c r="I293" i="8" s="1"/>
  <c r="L237" i="11"/>
  <c r="N237" i="11" s="1"/>
  <c r="K237" i="11"/>
  <c r="M237" i="11" s="1"/>
  <c r="K291" i="11"/>
  <c r="M291" i="11" s="1"/>
  <c r="H292" i="8" s="1"/>
  <c r="L291" i="11"/>
  <c r="N291" i="11" s="1"/>
  <c r="I292" i="8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I303" i="8" s="1"/>
  <c r="K302" i="11"/>
  <c r="M302" i="11" s="1"/>
  <c r="H303" i="8" s="1"/>
  <c r="K258" i="11"/>
  <c r="M258" i="11" s="1"/>
  <c r="L258" i="11"/>
  <c r="N258" i="11" s="1"/>
  <c r="L274" i="11"/>
  <c r="N274" i="11" s="1"/>
  <c r="K274" i="11"/>
  <c r="M274" i="11" s="1"/>
  <c r="K297" i="11"/>
  <c r="M297" i="11" s="1"/>
  <c r="H298" i="8" s="1"/>
  <c r="L297" i="11"/>
  <c r="N297" i="11" s="1"/>
  <c r="I298" i="8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I290" i="8" s="1"/>
  <c r="K289" i="11"/>
  <c r="M289" i="11" s="1"/>
  <c r="H290" i="8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H296" i="8" s="1"/>
  <c r="L295" i="11"/>
  <c r="N295" i="11" s="1"/>
  <c r="I296" i="8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H297" i="8" s="1"/>
  <c r="L296" i="11"/>
  <c r="N296" i="11" s="1"/>
  <c r="I297" i="8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H299" i="8" s="1"/>
  <c r="L298" i="11"/>
  <c r="N298" i="11" s="1"/>
  <c r="I299" i="8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AE445" i="4"/>
  <c r="AK445" i="4"/>
  <c r="AH445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L409" i="4" s="1"/>
  <c r="AR409" i="4" s="1"/>
  <c r="AB409" i="4"/>
  <c r="AD409" i="4"/>
  <c r="AP409" i="4" s="1"/>
  <c r="AA409" i="4"/>
  <c r="AC409" i="4"/>
  <c r="AO409" i="4" s="1"/>
  <c r="AU409" i="4" s="1"/>
  <c r="AE409" i="4"/>
  <c r="AV409" i="4"/>
  <c r="X380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F445" i="4"/>
  <c r="AC445" i="4"/>
  <c r="AD445" i="4"/>
  <c r="AD398" i="4"/>
  <c r="Z398" i="4"/>
  <c r="AB398" i="4"/>
  <c r="AC398" i="4"/>
  <c r="AO398" i="4" s="1"/>
  <c r="AU398" i="4" s="1"/>
  <c r="AA398" i="4"/>
  <c r="AM398" i="4" s="1"/>
  <c r="AS398" i="4" s="1"/>
  <c r="AE398" i="4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X447" i="4"/>
  <c r="Y447" i="4" s="1"/>
  <c r="V459" i="4"/>
  <c r="U459" i="4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S465" i="4" s="1"/>
  <c r="AJ465" i="4"/>
  <c r="AE419" i="4"/>
  <c r="AB419" i="4"/>
  <c r="AH419" i="4"/>
  <c r="AC419" i="4"/>
  <c r="AF419" i="4"/>
  <c r="AD419" i="4"/>
  <c r="AH453" i="4"/>
  <c r="AK453" i="4"/>
  <c r="AE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I445" i="4"/>
  <c r="Z445" i="4"/>
  <c r="AL445" i="4" s="1"/>
  <c r="AR445" i="4" s="1"/>
  <c r="AB445" i="4"/>
  <c r="D405" i="4"/>
  <c r="H405" i="4" s="1"/>
  <c r="E405" i="4"/>
  <c r="I405" i="4" s="1"/>
  <c r="F405" i="4"/>
  <c r="J405" i="4" s="1"/>
  <c r="G405" i="4"/>
  <c r="Y451" i="4"/>
  <c r="AC451" i="4" s="1"/>
  <c r="Z393" i="4"/>
  <c r="AB393" i="4"/>
  <c r="AN393" i="4" s="1"/>
  <c r="AT393" i="4" s="1"/>
  <c r="AD393" i="4"/>
  <c r="AA393" i="4"/>
  <c r="AC393" i="4"/>
  <c r="AO393" i="4" s="1"/>
  <c r="AU393" i="4" s="1"/>
  <c r="AE393" i="4"/>
  <c r="AQ393" i="4" s="1"/>
  <c r="AW393" i="4" s="1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U402" i="4"/>
  <c r="AH433" i="4"/>
  <c r="AK433" i="4"/>
  <c r="AJ445" i="4"/>
  <c r="AA445" i="4"/>
  <c r="AM445" i="4" s="1"/>
  <c r="AS445" i="4" s="1"/>
  <c r="AA400" i="4"/>
  <c r="AB400" i="4"/>
  <c r="AN400" i="4" s="1"/>
  <c r="AT400" i="4" s="1"/>
  <c r="AC400" i="4"/>
  <c r="AO400" i="4" s="1"/>
  <c r="AD400" i="4"/>
  <c r="AE400" i="4"/>
  <c r="Z400" i="4"/>
  <c r="AL400" i="4" s="1"/>
  <c r="AR400" i="4" s="1"/>
  <c r="AU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L369" i="4" s="1"/>
  <c r="AR369" i="4" s="1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X316" i="4"/>
  <c r="Y316" i="4" s="1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X189" i="4"/>
  <c r="W198" i="4"/>
  <c r="X198" i="4" s="1"/>
  <c r="W215" i="4"/>
  <c r="W205" i="4"/>
  <c r="W197" i="4"/>
  <c r="W201" i="4"/>
  <c r="W199" i="4"/>
  <c r="W195" i="4"/>
  <c r="W200" i="4"/>
  <c r="X202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AI333" i="4"/>
  <c r="Z333" i="4"/>
  <c r="AH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Z260" i="4"/>
  <c r="AE260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X278" i="4"/>
  <c r="Y27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A255" i="4"/>
  <c r="AC255" i="4"/>
  <c r="AO255" i="4" s="1"/>
  <c r="AU255" i="4" s="1"/>
  <c r="AB255" i="4"/>
  <c r="Z255" i="4"/>
  <c r="AL255" i="4" s="1"/>
  <c r="AR255" i="4" s="1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AQ356" i="4" s="1"/>
  <c r="AW356" i="4" s="1"/>
  <c r="Z356" i="4"/>
  <c r="AB356" i="4"/>
  <c r="AD356" i="4"/>
  <c r="AA356" i="4"/>
  <c r="Z336" i="4"/>
  <c r="AI336" i="4"/>
  <c r="AA336" i="4"/>
  <c r="AH270" i="4"/>
  <c r="AB270" i="4"/>
  <c r="AE270" i="4"/>
  <c r="Z270" i="4"/>
  <c r="AD270" i="4"/>
  <c r="AA270" i="4"/>
  <c r="AC270" i="4"/>
  <c r="AB262" i="4"/>
  <c r="X348" i="4"/>
  <c r="Y348" i="4" s="1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B358" i="4"/>
  <c r="AH358" i="4"/>
  <c r="AI358" i="4"/>
  <c r="AQ369" i="4"/>
  <c r="AW369" i="4" s="1"/>
  <c r="X340" i="4"/>
  <c r="Y340" i="4" s="1"/>
  <c r="X326" i="4"/>
  <c r="Y326" i="4" s="1"/>
  <c r="Z322" i="4"/>
  <c r="AB322" i="4"/>
  <c r="AD322" i="4"/>
  <c r="AA322" i="4"/>
  <c r="AC322" i="4"/>
  <c r="AO322" i="4" s="1"/>
  <c r="AU322" i="4" s="1"/>
  <c r="AE322" i="4"/>
  <c r="Z258" i="4"/>
  <c r="AL258" i="4" s="1"/>
  <c r="AR258" i="4" s="1"/>
  <c r="AB258" i="4"/>
  <c r="AD258" i="4"/>
  <c r="AP258" i="4" s="1"/>
  <c r="AV258" i="4" s="1"/>
  <c r="AA258" i="4"/>
  <c r="AC258" i="4"/>
  <c r="AE258" i="4"/>
  <c r="X306" i="4"/>
  <c r="Y306" i="4" s="1"/>
  <c r="AD190" i="4"/>
  <c r="AP190" i="4" s="1"/>
  <c r="AV190" i="4" s="1"/>
  <c r="AG190" i="4"/>
  <c r="AC250" i="4"/>
  <c r="Z250" i="4"/>
  <c r="AE250" i="4"/>
  <c r="AQ250" i="4" s="1"/>
  <c r="AD250" i="4"/>
  <c r="AB250" i="4"/>
  <c r="AN250" i="4" s="1"/>
  <c r="AT250" i="4" s="1"/>
  <c r="AA250" i="4"/>
  <c r="AW250" i="4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448" i="4"/>
  <c r="Y448" i="4" s="1"/>
  <c r="X480" i="4"/>
  <c r="X532" i="4"/>
  <c r="X506" i="4"/>
  <c r="X408" i="4"/>
  <c r="Y408" i="4" s="1"/>
  <c r="X410" i="4"/>
  <c r="Y410" i="4" s="1"/>
  <c r="X442" i="4"/>
  <c r="X436" i="4"/>
  <c r="Y436" i="4" s="1"/>
  <c r="X512" i="4"/>
  <c r="Y512" i="4" s="1"/>
  <c r="X460" i="4"/>
  <c r="Y460" i="4" s="1"/>
  <c r="X462" i="4"/>
  <c r="Y462" i="4" s="1"/>
  <c r="X432" i="4"/>
  <c r="Y432" i="4" s="1"/>
  <c r="X554" i="4"/>
  <c r="Y554" i="4" s="1"/>
  <c r="X494" i="4"/>
  <c r="Y494" i="4" s="1"/>
  <c r="X468" i="4"/>
  <c r="Y468" i="4" s="1"/>
  <c r="X486" i="4"/>
  <c r="X446" i="4"/>
  <c r="Y446" i="4" s="1"/>
  <c r="X530" i="4"/>
  <c r="AO241" i="4"/>
  <c r="AU241" i="4" s="1"/>
  <c r="V524" i="4"/>
  <c r="U524" i="4"/>
  <c r="X464" i="4"/>
  <c r="V520" i="4"/>
  <c r="U520" i="4"/>
  <c r="U444" i="4"/>
  <c r="V444" i="4"/>
  <c r="U510" i="4"/>
  <c r="V510" i="4"/>
  <c r="U518" i="4"/>
  <c r="V518" i="4"/>
  <c r="X544" i="4"/>
  <c r="Y544" i="4" s="1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X502" i="4"/>
  <c r="Y502" i="4" s="1"/>
  <c r="AM241" i="4"/>
  <c r="AS241" i="4" s="1"/>
  <c r="AP241" i="4"/>
  <c r="AV241" i="4" s="1"/>
  <c r="W546" i="4"/>
  <c r="V482" i="4"/>
  <c r="U482" i="4"/>
  <c r="W552" i="4"/>
  <c r="V516" i="4"/>
  <c r="U516" i="4"/>
  <c r="AN377" i="4"/>
  <c r="AT377" i="4" s="1"/>
  <c r="X381" i="4"/>
  <c r="Y381" i="4" s="1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X458" i="4"/>
  <c r="Y458" i="4" s="1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Z728" i="4" l="1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B612" i="4"/>
  <c r="W633" i="4"/>
  <c r="X579" i="4"/>
  <c r="Y579" i="4" s="1"/>
  <c r="AC579" i="4" s="1"/>
  <c r="X631" i="4"/>
  <c r="Y631" i="4"/>
  <c r="Y613" i="4"/>
  <c r="AB613" i="4" s="1"/>
  <c r="AI613" i="4"/>
  <c r="AM671" i="4"/>
  <c r="AS671" i="4" s="1"/>
  <c r="AC728" i="4"/>
  <c r="AK823" i="4"/>
  <c r="AG661" i="4"/>
  <c r="AB661" i="4"/>
  <c r="AN661" i="4" s="1"/>
  <c r="AT661" i="4" s="1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I835" i="4"/>
  <c r="AH835" i="4"/>
  <c r="AN765" i="4"/>
  <c r="AT765" i="4" s="1"/>
  <c r="AN789" i="4"/>
  <c r="AT789" i="4" s="1"/>
  <c r="AM821" i="4"/>
  <c r="AS821" i="4" s="1"/>
  <c r="Y793" i="4"/>
  <c r="AM727" i="4"/>
  <c r="AS727" i="4" s="1"/>
  <c r="AI823" i="4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AA835" i="4"/>
  <c r="AM835" i="4" s="1"/>
  <c r="AS835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G823" i="4"/>
  <c r="AC660" i="4"/>
  <c r="AO660" i="4" s="1"/>
  <c r="AU660" i="4" s="1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Y962" i="4"/>
  <c r="X962" i="4"/>
  <c r="AF413" i="4"/>
  <c r="AL413" i="4" s="1"/>
  <c r="AR413" i="4" s="1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W909" i="4" s="1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E350" i="4"/>
  <c r="I350" i="4" s="1"/>
  <c r="D350" i="4"/>
  <c r="H350" i="4" s="1"/>
  <c r="G350" i="4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Q612" i="4"/>
  <c r="AW612" i="4" s="1"/>
  <c r="AM612" i="4"/>
  <c r="AS612" i="4" s="1"/>
  <c r="AA562" i="4"/>
  <c r="Y882" i="4"/>
  <c r="X882" i="4"/>
  <c r="AF358" i="4"/>
  <c r="Z358" i="4"/>
  <c r="AG333" i="4"/>
  <c r="AC333" i="4"/>
  <c r="AB333" i="4"/>
  <c r="AJ308" i="4"/>
  <c r="AP398" i="4"/>
  <c r="AV39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AK617" i="4"/>
  <c r="AQ617" i="4" s="1"/>
  <c r="AW617" i="4" s="1"/>
  <c r="U966" i="4"/>
  <c r="V966" i="4"/>
  <c r="W966" i="4" s="1"/>
  <c r="AJ358" i="4"/>
  <c r="AD333" i="4"/>
  <c r="AP333" i="4" s="1"/>
  <c r="AV333" i="4" s="1"/>
  <c r="AJ333" i="4"/>
  <c r="AB226" i="4"/>
  <c r="AQ805" i="4"/>
  <c r="AW805" i="4" s="1"/>
  <c r="W105" i="4"/>
  <c r="AI973" i="4"/>
  <c r="W21" i="4"/>
  <c r="W87" i="4"/>
  <c r="W141" i="4"/>
  <c r="W173" i="4"/>
  <c r="W967" i="4"/>
  <c r="W753" i="4"/>
  <c r="AF245" i="4"/>
  <c r="AL245" i="4" s="1"/>
  <c r="AR245" i="4" s="1"/>
  <c r="AA245" i="4"/>
  <c r="AM245" i="4" s="1"/>
  <c r="AS245" i="4" s="1"/>
  <c r="AB245" i="4"/>
  <c r="AN245" i="4" s="1"/>
  <c r="AT245" i="4" s="1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H253" i="4"/>
  <c r="AC253" i="4"/>
  <c r="AM591" i="4"/>
  <c r="AS591" i="4" s="1"/>
  <c r="E652" i="4"/>
  <c r="I652" i="4" s="1"/>
  <c r="D652" i="4"/>
  <c r="H652" i="4" s="1"/>
  <c r="G652" i="4"/>
  <c r="Y365" i="4"/>
  <c r="AC365" i="4" s="1"/>
  <c r="Y674" i="4"/>
  <c r="AA674" i="4" s="1"/>
  <c r="Z562" i="4"/>
  <c r="AE562" i="4"/>
  <c r="AC562" i="4"/>
  <c r="AG562" i="4"/>
  <c r="AB562" i="4"/>
  <c r="AF562" i="4"/>
  <c r="AK562" i="4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A507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AG617" i="4"/>
  <c r="AM617" i="4" s="1"/>
  <c r="AS617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AN617" i="4"/>
  <c r="AT617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AO245" i="4" s="1"/>
  <c r="AU245" i="4" s="1"/>
  <c r="AD245" i="4"/>
  <c r="AP245" i="4" s="1"/>
  <c r="AV245" i="4" s="1"/>
  <c r="W590" i="4"/>
  <c r="W685" i="4"/>
  <c r="AD562" i="4"/>
  <c r="X703" i="4"/>
  <c r="Y703" i="4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AJ869" i="4"/>
  <c r="AI869" i="4"/>
  <c r="AG869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N854" i="4" s="1"/>
  <c r="AT854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B663" i="4"/>
  <c r="AE667" i="4"/>
  <c r="AB655" i="4"/>
  <c r="W678" i="4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O617" i="4"/>
  <c r="AU617" i="4" s="1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AO562" i="4"/>
  <c r="AU562" i="4" s="1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L835" i="4" s="1"/>
  <c r="AR835" i="4" s="1"/>
  <c r="AB835" i="4"/>
  <c r="AN835" i="4" s="1"/>
  <c r="AT835" i="4" s="1"/>
  <c r="AJ835" i="4"/>
  <c r="AP835" i="4" s="1"/>
  <c r="AV835" i="4" s="1"/>
  <c r="AK835" i="4"/>
  <c r="AC835" i="4"/>
  <c r="AO835" i="4" s="1"/>
  <c r="AU835" i="4" s="1"/>
  <c r="AB334" i="4"/>
  <c r="AH334" i="4"/>
  <c r="Z334" i="4"/>
  <c r="AL334" i="4" s="1"/>
  <c r="AR334" i="4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Q562" i="4"/>
  <c r="AW562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H365" i="4"/>
  <c r="AB365" i="4"/>
  <c r="AK365" i="4"/>
  <c r="AO270" i="4"/>
  <c r="AU270" i="4" s="1"/>
  <c r="AP270" i="4"/>
  <c r="AV270" i="4" s="1"/>
  <c r="AQ270" i="4"/>
  <c r="AW270" i="4" s="1"/>
  <c r="AH276" i="4"/>
  <c r="AG276" i="4"/>
  <c r="AA276" i="4"/>
  <c r="Y343" i="4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AK952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X678" i="4"/>
  <c r="X800" i="4"/>
  <c r="Y800" i="4" s="1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G358" i="4"/>
  <c r="AK358" i="4"/>
  <c r="AE358" i="4"/>
  <c r="AA358" i="4"/>
  <c r="AD358" i="4"/>
  <c r="AC358" i="4"/>
  <c r="AJ365" i="4"/>
  <c r="AD365" i="4"/>
  <c r="AE365" i="4"/>
  <c r="AI365" i="4"/>
  <c r="Z365" i="4"/>
  <c r="AG365" i="4"/>
  <c r="AL270" i="4"/>
  <c r="AR270" i="4" s="1"/>
  <c r="AJ336" i="4"/>
  <c r="AG336" i="4"/>
  <c r="AF336" i="4"/>
  <c r="AC336" i="4"/>
  <c r="AK336" i="4"/>
  <c r="AQ336" i="4" s="1"/>
  <c r="AW336" i="4" s="1"/>
  <c r="AB336" i="4"/>
  <c r="AP356" i="4"/>
  <c r="AV356" i="4" s="1"/>
  <c r="AL356" i="4"/>
  <c r="AR356" i="4" s="1"/>
  <c r="AH191" i="4"/>
  <c r="AN255" i="4"/>
  <c r="AT255" i="4" s="1"/>
  <c r="AJ343" i="4"/>
  <c r="AH343" i="4"/>
  <c r="AF343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N445" i="4"/>
  <c r="AT445" i="4" s="1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W33" i="4"/>
  <c r="W35" i="4"/>
  <c r="W127" i="4"/>
  <c r="W52" i="4"/>
  <c r="W925" i="4"/>
  <c r="AL96" i="4"/>
  <c r="AR96" i="4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W949" i="4"/>
  <c r="W980" i="4"/>
  <c r="W142" i="4"/>
  <c r="W803" i="4"/>
  <c r="X803" i="4" s="1"/>
  <c r="W771" i="4"/>
  <c r="W551" i="4"/>
  <c r="AP997" i="4"/>
  <c r="AM997" i="4"/>
  <c r="W743" i="4"/>
  <c r="X743" i="4" s="1"/>
  <c r="W863" i="4"/>
  <c r="W159" i="4"/>
  <c r="W788" i="4"/>
  <c r="AO625" i="4"/>
  <c r="AU625" i="4" s="1"/>
  <c r="AN625" i="4"/>
  <c r="AT625" i="4" s="1"/>
  <c r="W58" i="4"/>
  <c r="AC823" i="4"/>
  <c r="AD823" i="4"/>
  <c r="AP823" i="4" s="1"/>
  <c r="AV823" i="4" s="1"/>
  <c r="AC812" i="4"/>
  <c r="AD643" i="4"/>
  <c r="W688" i="4"/>
  <c r="V864" i="4"/>
  <c r="U864" i="4"/>
  <c r="X799" i="4"/>
  <c r="Y799" i="4" s="1"/>
  <c r="Z799" i="4" s="1"/>
  <c r="X860" i="4"/>
  <c r="Y860" i="4"/>
  <c r="AG860" i="4" s="1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P644" i="4" s="1"/>
  <c r="AV644" i="4" s="1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W849" i="4" s="1"/>
  <c r="X849" i="4" s="1"/>
  <c r="Y849" i="4" s="1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O40" i="4" s="1"/>
  <c r="AU40" i="4" s="1"/>
  <c r="AH40" i="4"/>
  <c r="AK40" i="4"/>
  <c r="AQ40" i="4" s="1"/>
  <c r="AW40" i="4" s="1"/>
  <c r="AD40" i="4"/>
  <c r="AP40" i="4" s="1"/>
  <c r="AV40" i="4" s="1"/>
  <c r="Z40" i="4"/>
  <c r="V899" i="4"/>
  <c r="W899" i="4" s="1"/>
  <c r="AK956" i="4"/>
  <c r="AF956" i="4"/>
  <c r="AI956" i="4"/>
  <c r="AG956" i="4"/>
  <c r="AH956" i="4"/>
  <c r="AJ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AL823" i="4"/>
  <c r="AR823" i="4" s="1"/>
  <c r="W7" i="4"/>
  <c r="W55" i="4"/>
  <c r="W175" i="4"/>
  <c r="W595" i="4"/>
  <c r="X595" i="4" s="1"/>
  <c r="Y595" i="4" s="1"/>
  <c r="W126" i="4"/>
  <c r="AL643" i="4"/>
  <c r="AR643" i="4" s="1"/>
  <c r="X839" i="4"/>
  <c r="Y839" i="4" s="1"/>
  <c r="Z839" i="4" s="1"/>
  <c r="Y878" i="4"/>
  <c r="X878" i="4"/>
  <c r="X924" i="4"/>
  <c r="Y924" i="4"/>
  <c r="X76" i="4"/>
  <c r="Y76" i="4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K885" i="4"/>
  <c r="AG885" i="4"/>
  <c r="AI885" i="4"/>
  <c r="AH885" i="4"/>
  <c r="AJ885" i="4"/>
  <c r="AF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M869" i="4" s="1"/>
  <c r="AS869" i="4" s="1"/>
  <c r="AD869" i="4"/>
  <c r="AP869" i="4" s="1"/>
  <c r="AV869" i="4" s="1"/>
  <c r="AB869" i="4"/>
  <c r="Z869" i="4"/>
  <c r="AE869" i="4"/>
  <c r="AC869" i="4"/>
  <c r="AO869" i="4" s="1"/>
  <c r="AU869" i="4" s="1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G96" i="4"/>
  <c r="F96" i="4"/>
  <c r="J96" i="4" s="1"/>
  <c r="M97" i="2" s="1"/>
  <c r="E96" i="4"/>
  <c r="I96" i="4" s="1"/>
  <c r="L97" i="2" s="1"/>
  <c r="D96" i="4"/>
  <c r="H96" i="4" s="1"/>
  <c r="K97" i="2" s="1"/>
  <c r="X933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F823" i="4"/>
  <c r="J823" i="4" s="1"/>
  <c r="D823" i="4"/>
  <c r="H823" i="4" s="1"/>
  <c r="E823" i="4"/>
  <c r="I823" i="4" s="1"/>
  <c r="G823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F643" i="4"/>
  <c r="J643" i="4" s="1"/>
  <c r="E643" i="4"/>
  <c r="I643" i="4" s="1"/>
  <c r="G643" i="4"/>
  <c r="D643" i="4"/>
  <c r="H643" i="4" s="1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23" i="4"/>
  <c r="Y23" i="4" s="1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O874" i="4"/>
  <c r="AM874" i="4"/>
  <c r="AN874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K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Y943" i="4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D617" i="4"/>
  <c r="H617" i="4" s="1"/>
  <c r="E617" i="4"/>
  <c r="I617" i="4" s="1"/>
  <c r="F617" i="4"/>
  <c r="J617" i="4" s="1"/>
  <c r="G617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45" i="4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Y721" i="4"/>
  <c r="AA721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I949" i="4"/>
  <c r="AH949" i="4"/>
  <c r="AJ949" i="4"/>
  <c r="AG949" i="4"/>
  <c r="AF949" i="4"/>
  <c r="Y980" i="4"/>
  <c r="X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863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AG4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AT139" i="4"/>
  <c r="X159" i="4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O654" i="4" s="1"/>
  <c r="AU654" i="4" s="1"/>
  <c r="AB656" i="4"/>
  <c r="Z656" i="4"/>
  <c r="AF790" i="4"/>
  <c r="AH790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M802" i="4" s="1"/>
  <c r="AS802" i="4" s="1"/>
  <c r="AJ802" i="4"/>
  <c r="AP802" i="4" s="1"/>
  <c r="AV802" i="4" s="1"/>
  <c r="AC916" i="4"/>
  <c r="AO916" i="4" s="1"/>
  <c r="AB916" i="4"/>
  <c r="AN916" i="4" s="1"/>
  <c r="Z916" i="4"/>
  <c r="AL916" i="4" s="1"/>
  <c r="AW916" i="4"/>
  <c r="AA916" i="4"/>
  <c r="AM916" i="4" s="1"/>
  <c r="AE916" i="4"/>
  <c r="AQ916" i="4" s="1"/>
  <c r="AV916" i="4"/>
  <c r="AU916" i="4"/>
  <c r="AS916" i="4"/>
  <c r="AD916" i="4"/>
  <c r="AP916" i="4" s="1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92" i="4"/>
  <c r="AI892" i="4"/>
  <c r="AK880" i="4"/>
  <c r="AI880" i="4"/>
  <c r="AK872" i="4"/>
  <c r="AI872" i="4"/>
  <c r="AK848" i="4"/>
  <c r="AI848" i="4"/>
  <c r="X662" i="4"/>
  <c r="AF952" i="4"/>
  <c r="AJ952" i="4"/>
  <c r="AN886" i="4"/>
  <c r="AQ886" i="4"/>
  <c r="AJ10" i="4"/>
  <c r="AF10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Q996" i="4" s="1"/>
  <c r="AD996" i="4"/>
  <c r="AP996" i="4" s="1"/>
  <c r="AB996" i="4"/>
  <c r="AN996" i="4" s="1"/>
  <c r="AU996" i="4"/>
  <c r="AT996" i="4"/>
  <c r="AC996" i="4"/>
  <c r="AO996" i="4" s="1"/>
  <c r="AA996" i="4"/>
  <c r="AM996" i="4" s="1"/>
  <c r="Z996" i="4"/>
  <c r="AL996" i="4" s="1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N842" i="4"/>
  <c r="AT842" i="4" s="1"/>
  <c r="AM842" i="4"/>
  <c r="AS842" i="4" s="1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O823" i="4"/>
  <c r="AU823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AK74" i="4"/>
  <c r="AQ74" i="4" s="1"/>
  <c r="AW74" i="4" s="1"/>
  <c r="AG74" i="4"/>
  <c r="AF74" i="4"/>
  <c r="Z74" i="4"/>
  <c r="AA74" i="4"/>
  <c r="AM74" i="4" s="1"/>
  <c r="AS74" i="4" s="1"/>
  <c r="AD74" i="4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AM601" i="4"/>
  <c r="AS601" i="4" s="1"/>
  <c r="AO601" i="4"/>
  <c r="AU601" i="4" s="1"/>
  <c r="AN601" i="4"/>
  <c r="AT601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M946" i="4"/>
  <c r="AQ946" i="4"/>
  <c r="AL946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/>
  <c r="AW36" i="4"/>
  <c r="Z36" i="4"/>
  <c r="AL36" i="4" s="1"/>
  <c r="AR36" i="4" s="1"/>
  <c r="AI646" i="4"/>
  <c r="AK646" i="4"/>
  <c r="AN764" i="4"/>
  <c r="AT764" i="4" s="1"/>
  <c r="AO812" i="4"/>
  <c r="AN643" i="4"/>
  <c r="AT643" i="4" s="1"/>
  <c r="AP643" i="4"/>
  <c r="AV643" i="4" s="1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N655" i="4"/>
  <c r="AT655" i="4" s="1"/>
  <c r="AP655" i="4"/>
  <c r="AV655" i="4" s="1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N770" i="4" s="1"/>
  <c r="AT770" i="4" s="1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L495" i="4"/>
  <c r="AR495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P874" i="4"/>
  <c r="AQ874" i="4"/>
  <c r="AL874" i="4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AL663" i="4"/>
  <c r="AR663" i="4" s="1"/>
  <c r="Y871" i="4"/>
  <c r="X871" i="4"/>
  <c r="AA893" i="4"/>
  <c r="AM893" i="4" s="1"/>
  <c r="AE893" i="4"/>
  <c r="AQ893" i="4" s="1"/>
  <c r="Z893" i="4"/>
  <c r="AL893" i="4" s="1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92" i="4"/>
  <c r="AC892" i="4"/>
  <c r="AO892" i="4" s="1"/>
  <c r="AB892" i="4"/>
  <c r="AE892" i="4"/>
  <c r="AQ892" i="4" s="1"/>
  <c r="AS892" i="4"/>
  <c r="AV892" i="4"/>
  <c r="AW892" i="4"/>
  <c r="AD892" i="4"/>
  <c r="AP892" i="4" s="1"/>
  <c r="AT892" i="4"/>
  <c r="AA892" i="4"/>
  <c r="AU892" i="4"/>
  <c r="Z880" i="4"/>
  <c r="AE880" i="4"/>
  <c r="AQ880" i="4" s="1"/>
  <c r="AS880" i="4"/>
  <c r="AW880" i="4"/>
  <c r="AC880" i="4"/>
  <c r="AO880" i="4" s="1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AO848" i="4" s="1"/>
  <c r="Z848" i="4"/>
  <c r="AA848" i="4"/>
  <c r="AD848" i="4"/>
  <c r="AB848" i="4"/>
  <c r="AE848" i="4"/>
  <c r="AQ848" i="4" s="1"/>
  <c r="AW848" i="4" s="1"/>
  <c r="AU848" i="4"/>
  <c r="AB952" i="4"/>
  <c r="AC952" i="4"/>
  <c r="AA952" i="4"/>
  <c r="AD952" i="4"/>
  <c r="AP952" i="4" s="1"/>
  <c r="AU952" i="4"/>
  <c r="AW952" i="4"/>
  <c r="AV952" i="4"/>
  <c r="AS952" i="4"/>
  <c r="AT952" i="4"/>
  <c r="Z952" i="4"/>
  <c r="AL952" i="4" s="1"/>
  <c r="AE952" i="4"/>
  <c r="AQ952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AP10" i="4" s="1"/>
  <c r="AV10" i="4" s="1"/>
  <c r="Z10" i="4"/>
  <c r="AL10" i="4" s="1"/>
  <c r="AA10" i="4"/>
  <c r="AC10" i="4"/>
  <c r="AR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F943" i="4"/>
  <c r="AH943" i="4"/>
  <c r="AG943" i="4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D106" i="4"/>
  <c r="H106" i="4" s="1"/>
  <c r="K107" i="2" s="1"/>
  <c r="E106" i="4"/>
  <c r="I106" i="4" s="1"/>
  <c r="L107" i="2" s="1"/>
  <c r="G106" i="4"/>
  <c r="F106" i="4"/>
  <c r="J106" i="4" s="1"/>
  <c r="M107" i="2" s="1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L665" i="4" s="1"/>
  <c r="AR665" i="4" s="1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/>
  <c r="AB18" i="4"/>
  <c r="AC18" i="4"/>
  <c r="AE18" i="4"/>
  <c r="AE519" i="4"/>
  <c r="AD519" i="4"/>
  <c r="AA519" i="4"/>
  <c r="AB519" i="4"/>
  <c r="AN519" i="4" s="1"/>
  <c r="AT519" i="4" s="1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L59" i="4" s="1"/>
  <c r="AR59" i="4" s="1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G721" i="4"/>
  <c r="AH721" i="4"/>
  <c r="AI721" i="4"/>
  <c r="AK721" i="4"/>
  <c r="AJ721" i="4"/>
  <c r="AF721" i="4"/>
  <c r="AK731" i="4"/>
  <c r="AG731" i="4"/>
  <c r="AH731" i="4"/>
  <c r="W742" i="4"/>
  <c r="AF933" i="4"/>
  <c r="AJ933" i="4"/>
  <c r="AG933" i="4"/>
  <c r="AK933" i="4"/>
  <c r="AI933" i="4"/>
  <c r="AH933" i="4"/>
  <c r="AI937" i="4"/>
  <c r="AK937" i="4"/>
  <c r="AF937" i="4"/>
  <c r="AJ939" i="4"/>
  <c r="AH939" i="4"/>
  <c r="AG939" i="4"/>
  <c r="U969" i="4"/>
  <c r="V969" i="4"/>
  <c r="AI980" i="4"/>
  <c r="AK980" i="4"/>
  <c r="AG980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G43" i="4"/>
  <c r="AI43" i="4"/>
  <c r="AJ43" i="4"/>
  <c r="AK43" i="4"/>
  <c r="AF43" i="4"/>
  <c r="AH43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F97" i="4"/>
  <c r="AH97" i="4"/>
  <c r="AC123" i="4"/>
  <c r="AO123" i="4" s="1"/>
  <c r="Z123" i="4"/>
  <c r="AL123" i="4" s="1"/>
  <c r="AD123" i="4"/>
  <c r="AP123" i="4" s="1"/>
  <c r="AU123" i="4"/>
  <c r="AE123" i="4"/>
  <c r="AQ123" i="4" s="1"/>
  <c r="AV123" i="4"/>
  <c r="AA123" i="4"/>
  <c r="AM123" i="4" s="1"/>
  <c r="AS123" i="4" s="1"/>
  <c r="AB123" i="4"/>
  <c r="AN123" i="4" s="1"/>
  <c r="AT123" i="4" s="1"/>
  <c r="AW123" i="4"/>
  <c r="AR123" i="4"/>
  <c r="X143" i="4"/>
  <c r="Y143" i="4" s="1"/>
  <c r="AI143" i="4" s="1"/>
  <c r="AB147" i="4"/>
  <c r="AN147" i="4" s="1"/>
  <c r="AA147" i="4"/>
  <c r="AM147" i="4" s="1"/>
  <c r="Z147" i="4"/>
  <c r="AL147" i="4" s="1"/>
  <c r="AR147" i="4" s="1"/>
  <c r="AS147" i="4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Q725" i="4" s="1"/>
  <c r="AW725" i="4" s="1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M656" i="4" s="1"/>
  <c r="AS656" i="4" s="1"/>
  <c r="AD656" i="4"/>
  <c r="AE656" i="4"/>
  <c r="AQ656" i="4" s="1"/>
  <c r="AW656" i="4" s="1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L140" i="4" s="1"/>
  <c r="AR140" i="4" s="1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92" i="4"/>
  <c r="AF892" i="4"/>
  <c r="AG892" i="4"/>
  <c r="AH880" i="4"/>
  <c r="AF880" i="4"/>
  <c r="AG880" i="4"/>
  <c r="AH872" i="4"/>
  <c r="AF872" i="4"/>
  <c r="AG872" i="4"/>
  <c r="AH848" i="4"/>
  <c r="AF848" i="4"/>
  <c r="AG848" i="4"/>
  <c r="AH952" i="4"/>
  <c r="AG952" i="4"/>
  <c r="AI952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AG784" i="4"/>
  <c r="AH784" i="4"/>
  <c r="AK784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F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D171" i="4"/>
  <c r="AP171" i="4" s="1"/>
  <c r="AE171" i="4"/>
  <c r="AQ171" i="4" s="1"/>
  <c r="AW171" i="4" s="1"/>
  <c r="AV171" i="4"/>
  <c r="AA171" i="4"/>
  <c r="AM171" i="4" s="1"/>
  <c r="AS171" i="4" s="1"/>
  <c r="AB171" i="4"/>
  <c r="AN171" i="4" s="1"/>
  <c r="AT171" i="4" s="1"/>
  <c r="AR171" i="4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B31" i="4"/>
  <c r="AN31" i="4" s="1"/>
  <c r="AT31" i="4" s="1"/>
  <c r="AE31" i="4"/>
  <c r="AQ31" i="4" s="1"/>
  <c r="AU31" i="4"/>
  <c r="AA31" i="4"/>
  <c r="AM31" i="4" s="1"/>
  <c r="AS31" i="4" s="1"/>
  <c r="AW31" i="4"/>
  <c r="W65" i="4"/>
  <c r="Z91" i="4"/>
  <c r="AL91" i="4" s="1"/>
  <c r="AR91" i="4" s="1"/>
  <c r="AC91" i="4"/>
  <c r="AO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U91" i="4"/>
  <c r="AG94" i="4"/>
  <c r="AI94" i="4"/>
  <c r="AK94" i="4"/>
  <c r="Z94" i="4"/>
  <c r="AE94" i="4"/>
  <c r="AI129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P842" i="4"/>
  <c r="AV842" i="4" s="1"/>
  <c r="AO842" i="4"/>
  <c r="AU842" i="4" s="1"/>
  <c r="AQ842" i="4"/>
  <c r="AW842" i="4" s="1"/>
  <c r="AL842" i="4"/>
  <c r="AR842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F118" i="4"/>
  <c r="AI118" i="4"/>
  <c r="AJ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M823" i="4"/>
  <c r="AS823" i="4" s="1"/>
  <c r="AN823" i="4"/>
  <c r="AT823" i="4" s="1"/>
  <c r="AL557" i="4"/>
  <c r="AR557" i="4" s="1"/>
  <c r="AH74" i="4"/>
  <c r="AJ74" i="4"/>
  <c r="AI74" i="4"/>
  <c r="AB74" i="4"/>
  <c r="AN74" i="4" s="1"/>
  <c r="AT74" i="4" s="1"/>
  <c r="AC74" i="4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Q601" i="4"/>
  <c r="AW601" i="4" s="1"/>
  <c r="AL601" i="4"/>
  <c r="AR601" i="4" s="1"/>
  <c r="AP601" i="4"/>
  <c r="AV601" i="4" s="1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AN649" i="4" s="1"/>
  <c r="AT649" i="4" s="1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AP946" i="4"/>
  <c r="AN946" i="4"/>
  <c r="AO946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M643" i="4"/>
  <c r="AS643" i="4" s="1"/>
  <c r="AC643" i="4"/>
  <c r="AO643" i="4" s="1"/>
  <c r="AU643" i="4" s="1"/>
  <c r="AE643" i="4"/>
  <c r="AQ643" i="4" s="1"/>
  <c r="AW643" i="4" s="1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L908" i="4" s="1"/>
  <c r="AB908" i="4"/>
  <c r="AN908" i="4" s="1"/>
  <c r="AE908" i="4"/>
  <c r="AQ908" i="4" s="1"/>
  <c r="AS908" i="4"/>
  <c r="AW908" i="4"/>
  <c r="AD908" i="4"/>
  <c r="AP908" i="4" s="1"/>
  <c r="AV908" i="4"/>
  <c r="AT908" i="4"/>
  <c r="AA908" i="4"/>
  <c r="AM908" i="4" s="1"/>
  <c r="AC908" i="4"/>
  <c r="AO908" i="4" s="1"/>
  <c r="AU908" i="4"/>
  <c r="AE896" i="4"/>
  <c r="AQ896" i="4" s="1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76" i="4"/>
  <c r="AL876" i="4" s="1"/>
  <c r="AB876" i="4"/>
  <c r="AN876" i="4" s="1"/>
  <c r="AE876" i="4"/>
  <c r="AQ876" i="4" s="1"/>
  <c r="AS876" i="4"/>
  <c r="AW876" i="4"/>
  <c r="AC876" i="4"/>
  <c r="AO876" i="4" s="1"/>
  <c r="AD876" i="4"/>
  <c r="AP876" i="4" s="1"/>
  <c r="AT876" i="4"/>
  <c r="AA876" i="4"/>
  <c r="AM876" i="4" s="1"/>
  <c r="AU876" i="4"/>
  <c r="AV876" i="4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AV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AM655" i="4"/>
  <c r="AS655" i="4" s="1"/>
  <c r="AO655" i="4"/>
  <c r="AU655" i="4" s="1"/>
  <c r="AQ655" i="4"/>
  <c r="AW655" i="4" s="1"/>
  <c r="AL655" i="4"/>
  <c r="AR655" i="4" s="1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AS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L722" i="4" s="1"/>
  <c r="AR722" i="4" s="1"/>
  <c r="AH722" i="4"/>
  <c r="AN722" i="4" s="1"/>
  <c r="AT722" i="4" s="1"/>
  <c r="AJ722" i="4"/>
  <c r="AP722" i="4" s="1"/>
  <c r="AV722" i="4" s="1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M793" i="4" s="1"/>
  <c r="AS793" i="4" s="1"/>
  <c r="AE793" i="4"/>
  <c r="Z793" i="4"/>
  <c r="AA833" i="4"/>
  <c r="AM833" i="4" s="1"/>
  <c r="AS833" i="4" s="1"/>
  <c r="AE833" i="4"/>
  <c r="AQ833" i="4" s="1"/>
  <c r="AW833" i="4" s="1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N793" i="4" s="1"/>
  <c r="AT793" i="4" s="1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H415" i="8" s="1"/>
  <c r="L414" i="11"/>
  <c r="N414" i="11" s="1"/>
  <c r="I415" i="8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H405" i="8" s="1"/>
  <c r="L404" i="11"/>
  <c r="N404" i="11" s="1"/>
  <c r="I405" i="8" s="1"/>
  <c r="L398" i="11"/>
  <c r="N398" i="11" s="1"/>
  <c r="I399" i="8" s="1"/>
  <c r="K398" i="11"/>
  <c r="M398" i="11" s="1"/>
  <c r="H399" i="8" s="1"/>
  <c r="L524" i="11"/>
  <c r="N524" i="11" s="1"/>
  <c r="K524" i="11"/>
  <c r="M524" i="11" s="1"/>
  <c r="L525" i="11"/>
  <c r="N525" i="11" s="1"/>
  <c r="K525" i="11"/>
  <c r="M525" i="11" s="1"/>
  <c r="L438" i="11"/>
  <c r="N438" i="11" s="1"/>
  <c r="I439" i="8" s="1"/>
  <c r="K438" i="11"/>
  <c r="M438" i="11" s="1"/>
  <c r="H439" i="8" s="1"/>
  <c r="L403" i="11"/>
  <c r="N403" i="11" s="1"/>
  <c r="I404" i="8" s="1"/>
  <c r="K403" i="11"/>
  <c r="M403" i="11" s="1"/>
  <c r="H404" i="8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I435" i="8" s="1"/>
  <c r="K434" i="11"/>
  <c r="M434" i="11" s="1"/>
  <c r="H435" i="8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H423" i="8" s="1"/>
  <c r="L422" i="11"/>
  <c r="N422" i="11" s="1"/>
  <c r="I423" i="8" s="1"/>
  <c r="L458" i="11"/>
  <c r="N458" i="11" s="1"/>
  <c r="K458" i="11"/>
  <c r="M458" i="11" s="1"/>
  <c r="L407" i="11"/>
  <c r="N407" i="11" s="1"/>
  <c r="I408" i="8" s="1"/>
  <c r="K407" i="11"/>
  <c r="M407" i="11" s="1"/>
  <c r="H408" i="8" s="1"/>
  <c r="L540" i="11"/>
  <c r="N540" i="11" s="1"/>
  <c r="K540" i="11"/>
  <c r="M540" i="11" s="1"/>
  <c r="L498" i="11"/>
  <c r="N498" i="11" s="1"/>
  <c r="K498" i="11"/>
  <c r="M498" i="11" s="1"/>
  <c r="L406" i="11"/>
  <c r="N406" i="11" s="1"/>
  <c r="I407" i="8" s="1"/>
  <c r="K406" i="11"/>
  <c r="M406" i="11" s="1"/>
  <c r="H407" i="8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I400" i="8" s="1"/>
  <c r="K399" i="11"/>
  <c r="M399" i="11" s="1"/>
  <c r="H400" i="8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AQ692" i="4" s="1"/>
  <c r="AW692" i="4" s="1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AB666" i="4"/>
  <c r="AA666" i="4"/>
  <c r="Z666" i="4"/>
  <c r="AC666" i="4"/>
  <c r="AE666" i="4"/>
  <c r="AD666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K666" i="4"/>
  <c r="AH666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F66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O728" i="4"/>
  <c r="AU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J666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H374" i="8" s="1"/>
  <c r="L373" i="11"/>
  <c r="N373" i="11" s="1"/>
  <c r="I374" i="8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H505" i="4"/>
  <c r="AF505" i="4"/>
  <c r="AC505" i="4"/>
  <c r="AB505" i="4"/>
  <c r="AA505" i="4"/>
  <c r="AD50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L575" i="4" s="1"/>
  <c r="AR575" i="4" s="1"/>
  <c r="AJ575" i="4"/>
  <c r="AG505" i="4"/>
  <c r="AK505" i="4"/>
  <c r="AQ505" i="4" s="1"/>
  <c r="AW505" i="4" s="1"/>
  <c r="AJ505" i="4"/>
  <c r="AI505" i="4"/>
  <c r="Z505" i="4"/>
  <c r="AL505" i="4" s="1"/>
  <c r="AR505" i="4" s="1"/>
  <c r="AJ559" i="4"/>
  <c r="AH559" i="4"/>
  <c r="AE559" i="4"/>
  <c r="Z559" i="4"/>
  <c r="AL559" i="4" s="1"/>
  <c r="AR559" i="4" s="1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I305" i="8" s="1"/>
  <c r="K304" i="11"/>
  <c r="M304" i="11" s="1"/>
  <c r="H305" i="8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Q191" i="4" s="1"/>
  <c r="AW191" i="4" s="1"/>
  <c r="AB191" i="4"/>
  <c r="AN191" i="4" s="1"/>
  <c r="AT191" i="4" s="1"/>
  <c r="AH308" i="4"/>
  <c r="AD253" i="4"/>
  <c r="AK308" i="4"/>
  <c r="Y302" i="4"/>
  <c r="AF302" i="4" s="1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J262" i="4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P226" i="4"/>
  <c r="AV226" i="4" s="1"/>
  <c r="AN226" i="4"/>
  <c r="AT226" i="4" s="1"/>
  <c r="AO226" i="4"/>
  <c r="AU226" i="4" s="1"/>
  <c r="AA226" i="4"/>
  <c r="AM226" i="4" s="1"/>
  <c r="AS226" i="4" s="1"/>
  <c r="AF203" i="4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AD252" i="4"/>
  <c r="W219" i="4"/>
  <c r="X368" i="4"/>
  <c r="Y368" i="4" s="1"/>
  <c r="X325" i="4"/>
  <c r="Y325" i="4" s="1"/>
  <c r="AH325" i="4" s="1"/>
  <c r="AN270" i="4"/>
  <c r="AT270" i="4" s="1"/>
  <c r="AB308" i="4"/>
  <c r="AN308" i="4" s="1"/>
  <c r="AT308" i="4" s="1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X312" i="4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AF252" i="4"/>
  <c r="AL252" i="4" s="1"/>
  <c r="AR252" i="4" s="1"/>
  <c r="G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J252" i="4"/>
  <c r="AH311" i="4"/>
  <c r="AJ311" i="4"/>
  <c r="AE251" i="4"/>
  <c r="AQ251" i="4" s="1"/>
  <c r="AW251" i="4" s="1"/>
  <c r="AB251" i="4"/>
  <c r="AD251" i="4"/>
  <c r="Z251" i="4"/>
  <c r="AA251" i="4"/>
  <c r="AC251" i="4"/>
  <c r="AH252" i="4"/>
  <c r="AI290" i="4"/>
  <c r="AO290" i="4" s="1"/>
  <c r="AU290" i="4" s="1"/>
  <c r="W438" i="4"/>
  <c r="X438" i="4" s="1"/>
  <c r="W188" i="4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AG187" i="4"/>
  <c r="X211" i="4"/>
  <c r="AB187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AM483" i="4"/>
  <c r="AS483" i="4" s="1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AQ365" i="4"/>
  <c r="AW365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AP343" i="4" s="1"/>
  <c r="AV343" i="4" s="1"/>
  <c r="AK187" i="4"/>
  <c r="Z187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X239" i="4"/>
  <c r="W454" i="4"/>
  <c r="W478" i="4"/>
  <c r="X478" i="4" s="1"/>
  <c r="Y478" i="4" s="1"/>
  <c r="W474" i="4"/>
  <c r="X474" i="4" s="1"/>
  <c r="Y474" i="4" s="1"/>
  <c r="AP338" i="4"/>
  <c r="AV338" i="4" s="1"/>
  <c r="AO336" i="4"/>
  <c r="AU336" i="4" s="1"/>
  <c r="AB343" i="4"/>
  <c r="W265" i="4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Z403" i="4"/>
  <c r="AG443" i="4"/>
  <c r="AI443" i="4"/>
  <c r="AF443" i="4"/>
  <c r="AC386" i="4"/>
  <c r="AA386" i="4"/>
  <c r="AB386" i="4"/>
  <c r="AE386" i="4"/>
  <c r="AD386" i="4"/>
  <c r="AP386" i="4" s="1"/>
  <c r="AV386" i="4" s="1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Q445" i="4"/>
  <c r="AW445" i="4" s="1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B415" i="4"/>
  <c r="E413" i="4"/>
  <c r="I413" i="4" s="1"/>
  <c r="D413" i="4"/>
  <c r="H413" i="4" s="1"/>
  <c r="G413" i="4"/>
  <c r="F413" i="4"/>
  <c r="J413" i="4" s="1"/>
  <c r="AM433" i="4"/>
  <c r="AS433" i="4" s="1"/>
  <c r="AL453" i="4"/>
  <c r="AR453" i="4" s="1"/>
  <c r="AB451" i="4"/>
  <c r="Z451" i="4"/>
  <c r="AL451" i="4" s="1"/>
  <c r="AR451" i="4" s="1"/>
  <c r="AQ465" i="4"/>
  <c r="AW465" i="4" s="1"/>
  <c r="X390" i="4"/>
  <c r="AO445" i="4"/>
  <c r="AU445" i="4" s="1"/>
  <c r="X397" i="4"/>
  <c r="X449" i="4"/>
  <c r="Y449" i="4" s="1"/>
  <c r="AE380" i="4"/>
  <c r="AQ380" i="4" s="1"/>
  <c r="AW380" i="4" s="1"/>
  <c r="AA380" i="4"/>
  <c r="Z380" i="4"/>
  <c r="AM479" i="4"/>
  <c r="AS479" i="4" s="1"/>
  <c r="AM475" i="4"/>
  <c r="AS475" i="4" s="1"/>
  <c r="AC443" i="4"/>
  <c r="AO443" i="4" s="1"/>
  <c r="AU443" i="4" s="1"/>
  <c r="AD443" i="4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O308" i="4" s="1"/>
  <c r="AU308" i="4" s="1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J203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AA203" i="4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AO260" i="4"/>
  <c r="AU260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265" i="4"/>
  <c r="X373" i="4"/>
  <c r="Y373" i="4" s="1"/>
  <c r="AE271" i="4"/>
  <c r="AC271" i="4"/>
  <c r="AB271" i="4"/>
  <c r="AN271" i="4" s="1"/>
  <c r="AT271" i="4" s="1"/>
  <c r="Z271" i="4"/>
  <c r="AA271" i="4"/>
  <c r="AM271" i="4" s="1"/>
  <c r="AS271" i="4" s="1"/>
  <c r="W210" i="4"/>
  <c r="X210" i="4" s="1"/>
  <c r="W186" i="4"/>
  <c r="X186" i="4" s="1"/>
  <c r="AJ187" i="4"/>
  <c r="AH187" i="4"/>
  <c r="AF187" i="4"/>
  <c r="AJ192" i="4"/>
  <c r="AE187" i="4"/>
  <c r="AQ187" i="4" s="1"/>
  <c r="AW187" i="4" s="1"/>
  <c r="AD187" i="4"/>
  <c r="AB203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I213" i="4"/>
  <c r="AA213" i="4"/>
  <c r="Z213" i="4"/>
  <c r="AN338" i="4"/>
  <c r="AT338" i="4" s="1"/>
  <c r="AN336" i="4"/>
  <c r="AT336" i="4" s="1"/>
  <c r="X188" i="4"/>
  <c r="Y18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AP253" i="4"/>
  <c r="AV253" i="4" s="1"/>
  <c r="Y323" i="4"/>
  <c r="AB323" i="4" s="1"/>
  <c r="X374" i="4"/>
  <c r="Y374" i="4" s="1"/>
  <c r="AL333" i="4"/>
  <c r="AR333" i="4" s="1"/>
  <c r="AQ333" i="4"/>
  <c r="AW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O376" i="4" s="1"/>
  <c r="AU376" i="4" s="1"/>
  <c r="AM276" i="4"/>
  <c r="AS276" i="4" s="1"/>
  <c r="AN276" i="4"/>
  <c r="AT276" i="4" s="1"/>
  <c r="AM308" i="4"/>
  <c r="AS308" i="4" s="1"/>
  <c r="AP308" i="4"/>
  <c r="AV308" i="4" s="1"/>
  <c r="AE341" i="4"/>
  <c r="AQ341" i="4" s="1"/>
  <c r="AW341" i="4" s="1"/>
  <c r="AB341" i="4"/>
  <c r="AC341" i="4"/>
  <c r="AO341" i="4" s="1"/>
  <c r="AU341" i="4" s="1"/>
  <c r="AD341" i="4"/>
  <c r="AA341" i="4"/>
  <c r="AM341" i="4" s="1"/>
  <c r="AS341" i="4" s="1"/>
  <c r="Z341" i="4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AD198" i="4"/>
  <c r="W331" i="4"/>
  <c r="W319" i="4"/>
  <c r="W327" i="4"/>
  <c r="X32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AH198" i="4"/>
  <c r="W194" i="4"/>
  <c r="AC276" i="4"/>
  <c r="Z276" i="4"/>
  <c r="AL276" i="4" s="1"/>
  <c r="AR276" i="4" s="1"/>
  <c r="AN343" i="4"/>
  <c r="AT343" i="4" s="1"/>
  <c r="W353" i="4"/>
  <c r="AI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D356" i="4"/>
  <c r="H356" i="4" s="1"/>
  <c r="G356" i="4"/>
  <c r="F356" i="4"/>
  <c r="J356" i="4" s="1"/>
  <c r="E356" i="4"/>
  <c r="I356" i="4" s="1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B222" i="4"/>
  <c r="AG222" i="4"/>
  <c r="AH222" i="4"/>
  <c r="AD330" i="4"/>
  <c r="AC330" i="4"/>
  <c r="Z330" i="4"/>
  <c r="AK330" i="4"/>
  <c r="AG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E334" i="4"/>
  <c r="I334" i="4" s="1"/>
  <c r="D334" i="4"/>
  <c r="H334" i="4" s="1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P365" i="4"/>
  <c r="AV365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F344" i="4"/>
  <c r="J344" i="4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Q358" i="4"/>
  <c r="AW358" i="4" s="1"/>
  <c r="AB355" i="4"/>
  <c r="AN355" i="4" s="1"/>
  <c r="AT355" i="4" s="1"/>
  <c r="AK355" i="4"/>
  <c r="AQ355" i="4" s="1"/>
  <c r="AW355" i="4" s="1"/>
  <c r="AA230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42" i="4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B414" i="4"/>
  <c r="AC414" i="4"/>
  <c r="AO414" i="4" s="1"/>
  <c r="AU414" i="4" s="1"/>
  <c r="AD414" i="4"/>
  <c r="AP414" i="4" s="1"/>
  <c r="AV414" i="4" s="1"/>
  <c r="AS414" i="4"/>
  <c r="AD554" i="4"/>
  <c r="AP554" i="4" s="1"/>
  <c r="AA554" i="4"/>
  <c r="AM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S554" i="4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P381" i="4" s="1"/>
  <c r="AV381" i="4" s="1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G491" i="4" l="1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AN679" i="4" s="1"/>
  <c r="AT679" i="4" s="1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AP613" i="4" s="1"/>
  <c r="AV613" i="4" s="1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245" i="4"/>
  <c r="H245" i="4" s="1"/>
  <c r="E245" i="4"/>
  <c r="I245" i="4" s="1"/>
  <c r="G245" i="4"/>
  <c r="F245" i="4"/>
  <c r="J245" i="4" s="1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M664" i="4" s="1"/>
  <c r="AS664" i="4" s="1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P581" i="4" s="1"/>
  <c r="AV581" i="4" s="1"/>
  <c r="AO513" i="4"/>
  <c r="AU513" i="4" s="1"/>
  <c r="AJ412" i="4"/>
  <c r="AP412" i="4" s="1"/>
  <c r="AV412" i="4" s="1"/>
  <c r="W906" i="4"/>
  <c r="AB962" i="4"/>
  <c r="AW962" i="4"/>
  <c r="AD962" i="4"/>
  <c r="AG962" i="4"/>
  <c r="AE962" i="4"/>
  <c r="AT962" i="4"/>
  <c r="AJ962" i="4"/>
  <c r="AH962" i="4"/>
  <c r="AC962" i="4"/>
  <c r="AO962" i="4" s="1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74" i="4"/>
  <c r="AU74" i="4" s="1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L903" i="4" s="1"/>
  <c r="AB903" i="4"/>
  <c r="AN903" i="4" s="1"/>
  <c r="AA903" i="4"/>
  <c r="AD903" i="4"/>
  <c r="AP903" i="4" s="1"/>
  <c r="AC903" i="4"/>
  <c r="AO903" i="4" s="1"/>
  <c r="AU903" i="4"/>
  <c r="AE903" i="4"/>
  <c r="AQ903" i="4" s="1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Q877" i="4" s="1"/>
  <c r="AV877" i="4"/>
  <c r="AC877" i="4"/>
  <c r="AO877" i="4" s="1"/>
  <c r="AS877" i="4"/>
  <c r="AW877" i="4"/>
  <c r="AB877" i="4"/>
  <c r="AN877" i="4" s="1"/>
  <c r="AT877" i="4"/>
  <c r="AD877" i="4"/>
  <c r="AP877" i="4" s="1"/>
  <c r="AA877" i="4"/>
  <c r="AM877" i="4" s="1"/>
  <c r="AU877" i="4"/>
  <c r="Y906" i="4"/>
  <c r="X906" i="4"/>
  <c r="AI507" i="4"/>
  <c r="X785" i="4"/>
  <c r="Y785" i="4" s="1"/>
  <c r="Z785" i="4" s="1"/>
  <c r="AH906" i="4"/>
  <c r="AG906" i="4"/>
  <c r="AK906" i="4"/>
  <c r="AJ906" i="4"/>
  <c r="AI906" i="4"/>
  <c r="AF906" i="4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N993" i="4" s="1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M882" i="4" s="1"/>
  <c r="AG882" i="4"/>
  <c r="AC882" i="4"/>
  <c r="AO882" i="4" s="1"/>
  <c r="AU882" i="4"/>
  <c r="Y267" i="4"/>
  <c r="AC267" i="4" s="1"/>
  <c r="AK895" i="4"/>
  <c r="X753" i="4"/>
  <c r="Y753" i="4" s="1"/>
  <c r="AM187" i="4"/>
  <c r="AS187" i="4" s="1"/>
  <c r="AO252" i="4"/>
  <c r="AU252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Q217" i="4" s="1"/>
  <c r="AW217" i="4" s="1"/>
  <c r="AI217" i="4"/>
  <c r="AB217" i="4"/>
  <c r="AN217" i="4" s="1"/>
  <c r="AT217" i="4" s="1"/>
  <c r="AJ217" i="4"/>
  <c r="AA217" i="4"/>
  <c r="AM217" i="4" s="1"/>
  <c r="AS217" i="4" s="1"/>
  <c r="AB455" i="4"/>
  <c r="AE455" i="4"/>
  <c r="AI485" i="4"/>
  <c r="Z485" i="4"/>
  <c r="AF485" i="4"/>
  <c r="AA485" i="4"/>
  <c r="AM485" i="4" s="1"/>
  <c r="AS485" i="4" s="1"/>
  <c r="AF507" i="4"/>
  <c r="AB234" i="4"/>
  <c r="AN234" i="4" s="1"/>
  <c r="AT234" i="4" s="1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M379" i="4" s="1"/>
  <c r="AS379" i="4" s="1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O217" i="4" s="1"/>
  <c r="AU217" i="4" s="1"/>
  <c r="AD217" i="4"/>
  <c r="AP217" i="4" s="1"/>
  <c r="AV217" i="4" s="1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P234" i="4" s="1"/>
  <c r="AV234" i="4" s="1"/>
  <c r="AK234" i="4"/>
  <c r="AC234" i="4"/>
  <c r="AO234" i="4" s="1"/>
  <c r="AU234" i="4" s="1"/>
  <c r="AE578" i="4"/>
  <c r="AA578" i="4"/>
  <c r="AK455" i="4"/>
  <c r="AI380" i="4"/>
  <c r="AN573" i="4"/>
  <c r="AT573" i="4" s="1"/>
  <c r="AL651" i="4"/>
  <c r="AR651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O485" i="4"/>
  <c r="AU485" i="4" s="1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N829" i="4" s="1"/>
  <c r="AT829" i="4" s="1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G854" i="4"/>
  <c r="F854" i="4"/>
  <c r="J854" i="4" s="1"/>
  <c r="E854" i="4"/>
  <c r="I854" i="4" s="1"/>
  <c r="D854" i="4"/>
  <c r="H854" i="4" s="1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C731" i="4"/>
  <c r="X852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683" i="4" s="1"/>
  <c r="AV683" i="4" s="1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D581" i="4"/>
  <c r="H581" i="4" s="1"/>
  <c r="G694" i="4"/>
  <c r="D694" i="4"/>
  <c r="H694" i="4" s="1"/>
  <c r="E694" i="4"/>
  <c r="I694" i="4" s="1"/>
  <c r="F694" i="4"/>
  <c r="J694" i="4" s="1"/>
  <c r="AO777" i="4"/>
  <c r="AU777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M431" i="4" s="1"/>
  <c r="AS431" i="4" s="1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AQ525" i="4"/>
  <c r="AW525" i="4" s="1"/>
  <c r="AB616" i="4"/>
  <c r="AN616" i="4" s="1"/>
  <c r="AT616" i="4" s="1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D252" i="4"/>
  <c r="H252" i="4" s="1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H317" i="4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Q178" i="4" s="1"/>
  <c r="AW178" i="4" s="1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743" i="4"/>
  <c r="AC743" i="4"/>
  <c r="AE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AK749" i="4"/>
  <c r="AF749" i="4"/>
  <c r="AG749" i="4"/>
  <c r="AD749" i="4"/>
  <c r="AC749" i="4"/>
  <c r="AE749" i="4"/>
  <c r="AA749" i="4"/>
  <c r="AM749" i="4" s="1"/>
  <c r="AS749" i="4" s="1"/>
  <c r="AI749" i="4"/>
  <c r="AH749" i="4"/>
  <c r="AB749" i="4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L947" i="4" s="1"/>
  <c r="AV947" i="4"/>
  <c r="AU947" i="4"/>
  <c r="AE947" i="4"/>
  <c r="AQ947" i="4" s="1"/>
  <c r="AC947" i="4"/>
  <c r="AO947" i="4" s="1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O902" i="4" s="1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M76" i="4" s="1"/>
  <c r="AS76" i="4" s="1"/>
  <c r="AJ76" i="4"/>
  <c r="Z76" i="4"/>
  <c r="AD76" i="4"/>
  <c r="AP76" i="4" s="1"/>
  <c r="AV76" i="4" s="1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L924" i="4" s="1"/>
  <c r="AS924" i="4"/>
  <c r="AB924" i="4"/>
  <c r="AN924" i="4" s="1"/>
  <c r="AW924" i="4"/>
  <c r="AE924" i="4"/>
  <c r="AQ924" i="4" s="1"/>
  <c r="AV924" i="4"/>
  <c r="AU924" i="4"/>
  <c r="AD839" i="4"/>
  <c r="AB839" i="4"/>
  <c r="AA839" i="4"/>
  <c r="AK839" i="4"/>
  <c r="AH839" i="4"/>
  <c r="AG839" i="4"/>
  <c r="AE839" i="4"/>
  <c r="AC839" i="4"/>
  <c r="AF839" i="4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M915" i="4" s="1"/>
  <c r="AK915" i="4"/>
  <c r="AI915" i="4"/>
  <c r="AE915" i="4"/>
  <c r="AQ915" i="4" s="1"/>
  <c r="AC915" i="4"/>
  <c r="AO915" i="4" s="1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O721" i="4"/>
  <c r="AU721" i="4" s="1"/>
  <c r="AM721" i="4"/>
  <c r="AS721" i="4" s="1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L878" i="4" s="1"/>
  <c r="AJ878" i="4"/>
  <c r="AI878" i="4"/>
  <c r="AL839" i="4"/>
  <c r="AR839" i="4" s="1"/>
  <c r="AD894" i="4"/>
  <c r="AW894" i="4"/>
  <c r="AC894" i="4"/>
  <c r="AG894" i="4"/>
  <c r="AF894" i="4"/>
  <c r="AE894" i="4"/>
  <c r="AS894" i="4"/>
  <c r="AK894" i="4"/>
  <c r="AH894" i="4"/>
  <c r="AB894" i="4"/>
  <c r="AN894" i="4" s="1"/>
  <c r="AU894" i="4"/>
  <c r="AA894" i="4"/>
  <c r="AM894" i="4" s="1"/>
  <c r="AV894" i="4"/>
  <c r="AT894" i="4"/>
  <c r="Z894" i="4"/>
  <c r="AL894" i="4" s="1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Q988" i="4" s="1"/>
  <c r="AT988" i="4"/>
  <c r="AB988" i="4"/>
  <c r="AN988" i="4" s="1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D828" i="4"/>
  <c r="H828" i="4" s="1"/>
  <c r="E828" i="4"/>
  <c r="I828" i="4" s="1"/>
  <c r="F828" i="4"/>
  <c r="J828" i="4" s="1"/>
  <c r="G828" i="4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F725" i="4"/>
  <c r="J725" i="4" s="1"/>
  <c r="E725" i="4"/>
  <c r="I725" i="4" s="1"/>
  <c r="G725" i="4"/>
  <c r="D725" i="4"/>
  <c r="H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AK715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D10" i="4"/>
  <c r="H10" i="4" s="1"/>
  <c r="K11" i="2" s="1"/>
  <c r="F10" i="4"/>
  <c r="J10" i="4" s="1"/>
  <c r="M11" i="2" s="1"/>
  <c r="G10" i="4"/>
  <c r="E10" i="4"/>
  <c r="I10" i="4" s="1"/>
  <c r="L11" i="2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O952" i="4"/>
  <c r="AN872" i="4"/>
  <c r="AL880" i="4"/>
  <c r="AM892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O775" i="4"/>
  <c r="AU775" i="4" s="1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B849" i="4"/>
  <c r="AA849" i="4"/>
  <c r="AC849" i="4"/>
  <c r="AD849" i="4"/>
  <c r="Z849" i="4"/>
  <c r="AE849" i="4"/>
  <c r="AG849" i="4"/>
  <c r="AK849" i="4"/>
  <c r="AI849" i="4"/>
  <c r="AH849" i="4"/>
  <c r="AF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AQ810" i="4" s="1"/>
  <c r="AW810" i="4" s="1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Q176" i="4" s="1"/>
  <c r="AW176" i="4" s="1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E651" i="4"/>
  <c r="I651" i="4" s="1"/>
  <c r="D651" i="4"/>
  <c r="H651" i="4" s="1"/>
  <c r="F651" i="4"/>
  <c r="J651" i="4" s="1"/>
  <c r="G651" i="4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P791" i="4" s="1"/>
  <c r="AV791" i="4" s="1"/>
  <c r="AI791" i="4"/>
  <c r="AF791" i="4"/>
  <c r="X698" i="4"/>
  <c r="Y698" i="4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O803" i="4"/>
  <c r="AU803" i="4" s="1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N721" i="4"/>
  <c r="AT72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N592" i="4" s="1"/>
  <c r="AT592" i="4" s="1"/>
  <c r="AQ594" i="4"/>
  <c r="AW594" i="4" s="1"/>
  <c r="AE598" i="4"/>
  <c r="AD598" i="4"/>
  <c r="AB598" i="4"/>
  <c r="AN598" i="4" s="1"/>
  <c r="AT598" i="4" s="1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P784" i="4"/>
  <c r="AV784" i="4" s="1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P807" i="4" s="1"/>
  <c r="AV807" i="4" s="1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E252" i="4"/>
  <c r="I252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AP203" i="4"/>
  <c r="AV203" i="4" s="1"/>
  <c r="AM192" i="4"/>
  <c r="AS192" i="4" s="1"/>
  <c r="AL203" i="4"/>
  <c r="AR203" i="4" s="1"/>
  <c r="AL271" i="4"/>
  <c r="AR271" i="4" s="1"/>
  <c r="Y293" i="4"/>
  <c r="AH293" i="4" s="1"/>
  <c r="AL309" i="4"/>
  <c r="AR309" i="4" s="1"/>
  <c r="G253" i="4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A389" i="4"/>
  <c r="AN251" i="4"/>
  <c r="AT251" i="4" s="1"/>
  <c r="AP252" i="4"/>
  <c r="AV252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N505" i="4"/>
  <c r="AT50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M855" i="4" s="1"/>
  <c r="AS855" i="4" s="1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AO859" i="4" s="1"/>
  <c r="AU859" i="4" s="1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AO841" i="4" s="1"/>
  <c r="Z841" i="4"/>
  <c r="AE841" i="4"/>
  <c r="AQ841" i="4" s="1"/>
  <c r="AW841" i="4" s="1"/>
  <c r="AA841" i="4"/>
  <c r="AM841" i="4" s="1"/>
  <c r="AS841" i="4" s="1"/>
  <c r="AU841" i="4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M744" i="4" s="1"/>
  <c r="AS744" i="4" s="1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Z46" i="4"/>
  <c r="AT46" i="4"/>
  <c r="AV46" i="4"/>
  <c r="Y42" i="4"/>
  <c r="AD42" i="4" s="1"/>
  <c r="Y7" i="4"/>
  <c r="AC7" i="4" s="1"/>
  <c r="W2" i="4"/>
  <c r="AJ592" i="4"/>
  <c r="AI598" i="4"/>
  <c r="AJ598" i="4"/>
  <c r="AP598" i="4" s="1"/>
  <c r="AV598" i="4" s="1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O791" i="4" s="1"/>
  <c r="AU791" i="4" s="1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N788" i="4" s="1"/>
  <c r="AT788" i="4" s="1"/>
  <c r="AA788" i="4"/>
  <c r="AM788" i="4" s="1"/>
  <c r="AS788" i="4" s="1"/>
  <c r="AC751" i="4"/>
  <c r="AO751" i="4" s="1"/>
  <c r="AU751" i="4" s="1"/>
  <c r="AE751" i="4"/>
  <c r="AQ751" i="4" s="1"/>
  <c r="AW751" i="4" s="1"/>
  <c r="Z751" i="4"/>
  <c r="AL751" i="4" s="1"/>
  <c r="AR751" i="4" s="1"/>
  <c r="AP656" i="4"/>
  <c r="AV656" i="4" s="1"/>
  <c r="AE37" i="4"/>
  <c r="AC37" i="4"/>
  <c r="AO37" i="4" s="1"/>
  <c r="AA37" i="4"/>
  <c r="AM37" i="4" s="1"/>
  <c r="AS37" i="4" s="1"/>
  <c r="AB37" i="4"/>
  <c r="Z37" i="4"/>
  <c r="AD37" i="4"/>
  <c r="AP37" i="4" s="1"/>
  <c r="AV37" i="4" s="1"/>
  <c r="AU37" i="4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G863" i="4"/>
  <c r="AH863" i="4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C67" i="4"/>
  <c r="AO67" i="4" s="1"/>
  <c r="AA67" i="4"/>
  <c r="AB67" i="4"/>
  <c r="AE67" i="4"/>
  <c r="AU67" i="4"/>
  <c r="AV67" i="4"/>
  <c r="Y62" i="4"/>
  <c r="AA62" i="4" s="1"/>
  <c r="Z49" i="4"/>
  <c r="AL49" i="4" s="1"/>
  <c r="AC49" i="4"/>
  <c r="AB49" i="4"/>
  <c r="AN49" i="4" s="1"/>
  <c r="AT49" i="4" s="1"/>
  <c r="AR49" i="4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M952" i="4"/>
  <c r="AN952" i="4"/>
  <c r="AL848" i="4"/>
  <c r="AR848" i="4" s="1"/>
  <c r="AO872" i="4"/>
  <c r="AL872" i="4"/>
  <c r="AM872" i="4"/>
  <c r="AM880" i="4"/>
  <c r="AN880" i="4"/>
  <c r="AN892" i="4"/>
  <c r="AL892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L807" i="4" s="1"/>
  <c r="AR807" i="4" s="1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L756" i="4" s="1"/>
  <c r="AR756" i="4" s="1"/>
  <c r="AC756" i="4"/>
  <c r="AO756" i="4" s="1"/>
  <c r="AU756" i="4" s="1"/>
  <c r="AD756" i="4"/>
  <c r="AP756" i="4" s="1"/>
  <c r="AV756" i="4" s="1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M775" i="4"/>
  <c r="AS775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P795" i="4" s="1"/>
  <c r="AV795" i="4" s="1"/>
  <c r="AA795" i="4"/>
  <c r="AM795" i="4" s="1"/>
  <c r="AS795" i="4" s="1"/>
  <c r="Z740" i="4"/>
  <c r="AL740" i="4" s="1"/>
  <c r="AR740" i="4" s="1"/>
  <c r="AA740" i="4"/>
  <c r="AM740" i="4" s="1"/>
  <c r="AD740" i="4"/>
  <c r="AP740" i="4" s="1"/>
  <c r="AS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V114" i="4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P624" i="4" s="1"/>
  <c r="AV624" i="4" s="1"/>
  <c r="Z847" i="4"/>
  <c r="AD847" i="4"/>
  <c r="AE847" i="4"/>
  <c r="AQ847" i="4" s="1"/>
  <c r="AB847" i="4"/>
  <c r="AN847" i="4" s="1"/>
  <c r="AT847" i="4" s="1"/>
  <c r="AC847" i="4"/>
  <c r="AA847" i="4"/>
  <c r="AM847" i="4" s="1"/>
  <c r="AS847" i="4" s="1"/>
  <c r="AW847" i="4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AP74" i="4"/>
  <c r="AV74" i="4" s="1"/>
  <c r="AL74" i="4"/>
  <c r="AR74" i="4" s="1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AN611" i="4" s="1"/>
  <c r="AT611" i="4" s="1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M751" i="4" s="1"/>
  <c r="AS751" i="4" s="1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Q431" i="4"/>
  <c r="AW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AP762" i="4" s="1"/>
  <c r="AV762" i="4" s="1"/>
  <c r="Z762" i="4"/>
  <c r="Y650" i="4"/>
  <c r="AA650" i="4" s="1"/>
  <c r="Z863" i="4"/>
  <c r="AD863" i="4"/>
  <c r="AE863" i="4"/>
  <c r="AB863" i="4"/>
  <c r="AN863" i="4" s="1"/>
  <c r="AC863" i="4"/>
  <c r="AA863" i="4"/>
  <c r="AM863" i="4" s="1"/>
  <c r="AS863" i="4" s="1"/>
  <c r="AT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B142" i="4"/>
  <c r="AN142" i="4" s="1"/>
  <c r="AT142" i="4" s="1"/>
  <c r="AE142" i="4"/>
  <c r="AQ142" i="4" s="1"/>
  <c r="AW142" i="4" s="1"/>
  <c r="AR142" i="4"/>
  <c r="AD142" i="4"/>
  <c r="AP142" i="4" s="1"/>
  <c r="AU142" i="4"/>
  <c r="AA142" i="4"/>
  <c r="AM142" i="4" s="1"/>
  <c r="AS142" i="4" s="1"/>
  <c r="AV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P747" i="4" s="1"/>
  <c r="AV747" i="4" s="1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L721" i="4"/>
  <c r="AR721" i="4" s="1"/>
  <c r="AQ721" i="4"/>
  <c r="AW721" i="4" s="1"/>
  <c r="AP721" i="4"/>
  <c r="AV721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P717" i="4" s="1"/>
  <c r="AV717" i="4" s="1"/>
  <c r="AC717" i="4"/>
  <c r="AO717" i="4" s="1"/>
  <c r="AU717" i="4" s="1"/>
  <c r="AC705" i="4"/>
  <c r="AO705" i="4" s="1"/>
  <c r="AD705" i="4"/>
  <c r="AP705" i="4" s="1"/>
  <c r="AV705" i="4" s="1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O588" i="4" s="1"/>
  <c r="AU588" i="4" s="1"/>
  <c r="AE588" i="4"/>
  <c r="Z588" i="4"/>
  <c r="AL588" i="4" s="1"/>
  <c r="AR588" i="4" s="1"/>
  <c r="AD588" i="4"/>
  <c r="AP588" i="4" s="1"/>
  <c r="AV588" i="4" s="1"/>
  <c r="AA588" i="4"/>
  <c r="AM588" i="4" s="1"/>
  <c r="AS588" i="4" s="1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L594" i="4" s="1"/>
  <c r="AR594" i="4" s="1"/>
  <c r="AC598" i="4"/>
  <c r="AA598" i="4"/>
  <c r="AM598" i="4" s="1"/>
  <c r="AS598" i="4" s="1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Q88" i="4" s="1"/>
  <c r="AW88" i="4" s="1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N720" i="4" s="1"/>
  <c r="AT720" i="4" s="1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C21" i="4"/>
  <c r="AO21" i="4" s="1"/>
  <c r="AU21" i="4" s="1"/>
  <c r="AA21" i="4"/>
  <c r="AM21" i="4" s="1"/>
  <c r="AS21" i="4" s="1"/>
  <c r="AV21" i="4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S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AQ784" i="4" s="1"/>
  <c r="AW784" i="4" s="1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C35" i="4"/>
  <c r="AO35" i="4" s="1"/>
  <c r="AU35" i="4" s="1"/>
  <c r="AR35" i="4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O590" i="4" s="1"/>
  <c r="AU590" i="4" s="1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R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P590" i="4"/>
  <c r="AV590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AG642" i="4"/>
  <c r="X693" i="4"/>
  <c r="Y693" i="4" s="1"/>
  <c r="AK718" i="4"/>
  <c r="Z729" i="4"/>
  <c r="AL729" i="4" s="1"/>
  <c r="AA729" i="4"/>
  <c r="AM729" i="4" s="1"/>
  <c r="AS729" i="4" s="1"/>
  <c r="AD729" i="4"/>
  <c r="AP729" i="4" s="1"/>
  <c r="AV729" i="4" s="1"/>
  <c r="AC729" i="4"/>
  <c r="AE729" i="4"/>
  <c r="AB729" i="4"/>
  <c r="AN729" i="4" s="1"/>
  <c r="AT729" i="4" s="1"/>
  <c r="AR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P505" i="4"/>
  <c r="AV505" i="4" s="1"/>
  <c r="AO575" i="4"/>
  <c r="AU575" i="4" s="1"/>
  <c r="F567" i="4"/>
  <c r="J567" i="4" s="1"/>
  <c r="D567" i="4"/>
  <c r="H567" i="4" s="1"/>
  <c r="E567" i="4"/>
  <c r="I567" i="4" s="1"/>
  <c r="G567" i="4"/>
  <c r="AM530" i="4"/>
  <c r="AS530" i="4" s="1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F505" i="4"/>
  <c r="J505" i="4" s="1"/>
  <c r="E505" i="4"/>
  <c r="I505" i="4" s="1"/>
  <c r="D505" i="4"/>
  <c r="H505" i="4" s="1"/>
  <c r="G505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M505" i="4"/>
  <c r="AS505" i="4" s="1"/>
  <c r="AO505" i="4"/>
  <c r="AU505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Q492" i="4"/>
  <c r="AW492" i="4" s="1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Q198" i="4" s="1"/>
  <c r="AW198" i="4" s="1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P267" i="4" s="1"/>
  <c r="AV267" i="4" s="1"/>
  <c r="AI267" i="4"/>
  <c r="AE267" i="4"/>
  <c r="AQ267" i="4" s="1"/>
  <c r="AW267" i="4" s="1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M302" i="4" s="1"/>
  <c r="AS302" i="4" s="1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O267" i="4"/>
  <c r="AU267" i="4" s="1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I210" i="4"/>
  <c r="AH280" i="4"/>
  <c r="AP341" i="4"/>
  <c r="AV341" i="4" s="1"/>
  <c r="AM203" i="4"/>
  <c r="AS203" i="4" s="1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J269" i="4"/>
  <c r="AQ314" i="4"/>
  <c r="AW314" i="4" s="1"/>
  <c r="AF280" i="4"/>
  <c r="AL341" i="4"/>
  <c r="AR341" i="4" s="1"/>
  <c r="AO213" i="4"/>
  <c r="AU213" i="4" s="1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AO329" i="4" s="1"/>
  <c r="AU329" i="4" s="1"/>
  <c r="Y288" i="4"/>
  <c r="AF288" i="4" s="1"/>
  <c r="AH329" i="4"/>
  <c r="AN329" i="4" s="1"/>
  <c r="AT329" i="4" s="1"/>
  <c r="Y275" i="4"/>
  <c r="AF275" i="4" s="1"/>
  <c r="AO269" i="4"/>
  <c r="AU269" i="4" s="1"/>
  <c r="AL436" i="4"/>
  <c r="AR436" i="4" s="1"/>
  <c r="F436" i="4" s="1"/>
  <c r="J436" i="4" s="1"/>
  <c r="AO292" i="4"/>
  <c r="AU292" i="4" s="1"/>
  <c r="AP292" i="4"/>
  <c r="AV292" i="4" s="1"/>
  <c r="AH299" i="4"/>
  <c r="AJ299" i="4"/>
  <c r="AG280" i="4"/>
  <c r="Z300" i="4"/>
  <c r="AC300" i="4"/>
  <c r="AD299" i="4"/>
  <c r="AQ284" i="4"/>
  <c r="AW284" i="4" s="1"/>
  <c r="AC193" i="4"/>
  <c r="AB291" i="4"/>
  <c r="AL268" i="4"/>
  <c r="AR268" i="4" s="1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A283" i="4"/>
  <c r="AC293" i="4"/>
  <c r="AD268" i="4"/>
  <c r="AG208" i="4"/>
  <c r="AM208" i="4" s="1"/>
  <c r="AS208" i="4" s="1"/>
  <c r="AI208" i="4"/>
  <c r="AD295" i="4"/>
  <c r="AP271" i="4"/>
  <c r="AV271" i="4" s="1"/>
  <c r="AI415" i="4"/>
  <c r="AE239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I461" i="4"/>
  <c r="Z461" i="4"/>
  <c r="AL461" i="4" s="1"/>
  <c r="AR461" i="4" s="1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M407" i="4" s="1"/>
  <c r="AS407" i="4" s="1"/>
  <c r="AB407" i="4"/>
  <c r="AE407" i="4"/>
  <c r="Z407" i="4"/>
  <c r="D447" i="4"/>
  <c r="H447" i="4" s="1"/>
  <c r="F447" i="4"/>
  <c r="J447" i="4" s="1"/>
  <c r="E447" i="4"/>
  <c r="I447" i="4" s="1"/>
  <c r="G44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F438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323" i="4" s="1"/>
  <c r="AS323" i="4" s="1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N268" i="4" s="1"/>
  <c r="AT268" i="4" s="1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L293" i="4" s="1"/>
  <c r="AR293" i="4" s="1"/>
  <c r="AF285" i="4"/>
  <c r="AG291" i="4"/>
  <c r="AK291" i="4"/>
  <c r="AH295" i="4"/>
  <c r="AN309" i="4"/>
  <c r="AT309" i="4" s="1"/>
  <c r="X287" i="4"/>
  <c r="AG283" i="4"/>
  <c r="AN323" i="4"/>
  <c r="AT323" i="4" s="1"/>
  <c r="Z281" i="4"/>
  <c r="AA281" i="4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K229" i="4"/>
  <c r="AI291" i="4"/>
  <c r="AO291" i="4" s="1"/>
  <c r="AU291" i="4" s="1"/>
  <c r="Y361" i="4"/>
  <c r="AA361" i="4" s="1"/>
  <c r="AF295" i="4"/>
  <c r="AJ283" i="4"/>
  <c r="AP283" i="4" s="1"/>
  <c r="AV283" i="4" s="1"/>
  <c r="AO326" i="4"/>
  <c r="AU326" i="4" s="1"/>
  <c r="AQ318" i="4"/>
  <c r="AW318" i="4" s="1"/>
  <c r="AD323" i="4"/>
  <c r="AP323" i="4" s="1"/>
  <c r="AV323" i="4" s="1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P313" i="4" s="1"/>
  <c r="AV313" i="4" s="1"/>
  <c r="AA233" i="4"/>
  <c r="AI268" i="4"/>
  <c r="AG268" i="4"/>
  <c r="AE268" i="4"/>
  <c r="AC208" i="4"/>
  <c r="AE208" i="4"/>
  <c r="AQ208" i="4" s="1"/>
  <c r="AW208" i="4" s="1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L283" i="4"/>
  <c r="AR283" i="4" s="1"/>
  <c r="AE231" i="4"/>
  <c r="AQ231" i="4" s="1"/>
  <c r="AW231" i="4" s="1"/>
  <c r="AA231" i="4"/>
  <c r="AH265" i="4"/>
  <c r="AN293" i="4"/>
  <c r="AT293" i="4" s="1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P198" i="4"/>
  <c r="AV198" i="4" s="1"/>
  <c r="D213" i="4"/>
  <c r="H213" i="4" s="1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AA196" i="4" s="1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A202" i="4"/>
  <c r="AJ202" i="4"/>
  <c r="AK202" i="4"/>
  <c r="AQ202" i="4" s="1"/>
  <c r="AW202" i="4" s="1"/>
  <c r="AG202" i="4"/>
  <c r="AI202" i="4"/>
  <c r="AO202" i="4" s="1"/>
  <c r="AU202" i="4" s="1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O323" i="4"/>
  <c r="AU323" i="4" s="1"/>
  <c r="AP299" i="4"/>
  <c r="AV299" i="4" s="1"/>
  <c r="AQ299" i="4"/>
  <c r="AW299" i="4" s="1"/>
  <c r="AE280" i="4"/>
  <c r="AQ280" i="4" s="1"/>
  <c r="AW280" i="4" s="1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AO188" i="4" s="1"/>
  <c r="AU188" i="4" s="1"/>
  <c r="Z188" i="4"/>
  <c r="AB196" i="4"/>
  <c r="AE196" i="4"/>
  <c r="F381" i="4"/>
  <c r="J381" i="4" s="1"/>
  <c r="E381" i="4"/>
  <c r="I381" i="4" s="1"/>
  <c r="D381" i="4"/>
  <c r="H381" i="4" s="1"/>
  <c r="G381" i="4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D438" i="4"/>
  <c r="AP438" i="4" s="1"/>
  <c r="AV438" i="4" s="1"/>
  <c r="AC438" i="4"/>
  <c r="AB438" i="4"/>
  <c r="Z438" i="4"/>
  <c r="AA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H43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O496" i="4" s="1"/>
  <c r="AU496" i="4" s="1"/>
  <c r="AD496" i="4"/>
  <c r="AE496" i="4"/>
  <c r="Z454" i="4"/>
  <c r="AA454" i="4"/>
  <c r="AB454" i="4"/>
  <c r="AC454" i="4"/>
  <c r="AD454" i="4"/>
  <c r="AE454" i="4"/>
  <c r="AD504" i="4"/>
  <c r="AA504" i="4"/>
  <c r="AB504" i="4"/>
  <c r="AN504" i="4" s="1"/>
  <c r="AT504" i="4" s="1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38" i="4"/>
  <c r="AK482" i="4"/>
  <c r="X548" i="4"/>
  <c r="AJ496" i="4"/>
  <c r="AH478" i="4"/>
  <c r="AJ478" i="4"/>
  <c r="AK454" i="4"/>
  <c r="AK440" i="4"/>
  <c r="X488" i="4"/>
  <c r="Y488" i="4" s="1"/>
  <c r="AG528" i="4"/>
  <c r="AH452" i="4"/>
  <c r="AA444" i="4"/>
  <c r="AE444" i="4"/>
  <c r="AC450" i="4"/>
  <c r="AB450" i="4"/>
  <c r="AE450" i="4"/>
  <c r="Z450" i="4"/>
  <c r="AD450" i="4"/>
  <c r="AA450" i="4"/>
  <c r="Z522" i="4"/>
  <c r="AL522" i="4" s="1"/>
  <c r="AR522" i="4" s="1"/>
  <c r="AE522" i="4"/>
  <c r="AQ522" i="4" s="1"/>
  <c r="AW522" i="4" s="1"/>
  <c r="AB522" i="4"/>
  <c r="AC522" i="4"/>
  <c r="AD522" i="4"/>
  <c r="AA522" i="4"/>
  <c r="AG456" i="4"/>
  <c r="AH456" i="4"/>
  <c r="AJ504" i="4"/>
  <c r="Z542" i="4"/>
  <c r="AB542" i="4"/>
  <c r="AN542" i="4" s="1"/>
  <c r="AT542" i="4" s="1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G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B578" i="4" l="1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M578" i="4"/>
  <c r="AS578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D579" i="4"/>
  <c r="H579" i="4" s="1"/>
  <c r="F579" i="4"/>
  <c r="J579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Q229" i="4" s="1"/>
  <c r="AW229" i="4" s="1"/>
  <c r="AN297" i="4"/>
  <c r="AT297" i="4" s="1"/>
  <c r="AO297" i="4"/>
  <c r="AU297" i="4" s="1"/>
  <c r="AA229" i="4"/>
  <c r="AD233" i="4"/>
  <c r="AC233" i="4"/>
  <c r="AG233" i="4"/>
  <c r="AM233" i="4" s="1"/>
  <c r="AS233" i="4" s="1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N295" i="4"/>
  <c r="AT295" i="4" s="1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P914" i="4" s="1"/>
  <c r="AB914" i="4"/>
  <c r="AW914" i="4"/>
  <c r="AT914" i="4"/>
  <c r="Z914" i="4"/>
  <c r="AL914" i="4" s="1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O785" i="4" s="1"/>
  <c r="AU785" i="4" s="1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M930" i="4" s="1"/>
  <c r="AW930" i="4"/>
  <c r="AG930" i="4"/>
  <c r="AD930" i="4"/>
  <c r="AP930" i="4" s="1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L753" i="4" s="1"/>
  <c r="AR753" i="4" s="1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L1001" i="4" s="1"/>
  <c r="AD1001" i="4"/>
  <c r="AU1001" i="4"/>
  <c r="AI1001" i="4"/>
  <c r="AB1001" i="4"/>
  <c r="AN1001" i="4" s="1"/>
  <c r="AV1001" i="4"/>
  <c r="AF1001" i="4"/>
  <c r="AH1001" i="4"/>
  <c r="AT1001" i="4"/>
  <c r="AA1001" i="4"/>
  <c r="AE1001" i="4"/>
  <c r="AJ1001" i="4"/>
  <c r="AK1001" i="4"/>
  <c r="AS1001" i="4"/>
  <c r="AC1001" i="4"/>
  <c r="AO1001" i="4" s="1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E365" i="4"/>
  <c r="I365" i="4" s="1"/>
  <c r="G365" i="4"/>
  <c r="AQ379" i="4"/>
  <c r="AW379" i="4" s="1"/>
  <c r="AE411" i="4"/>
  <c r="AC411" i="4"/>
  <c r="AE224" i="4"/>
  <c r="AM357" i="4"/>
  <c r="AS357" i="4" s="1"/>
  <c r="F217" i="4"/>
  <c r="J217" i="4" s="1"/>
  <c r="E217" i="4"/>
  <c r="I217" i="4" s="1"/>
  <c r="D217" i="4"/>
  <c r="H21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90" i="4"/>
  <c r="AV390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L411" i="4"/>
  <c r="AR411" i="4" s="1"/>
  <c r="AN587" i="4"/>
  <c r="AT587" i="4" s="1"/>
  <c r="AJ672" i="4"/>
  <c r="AP672" i="4" s="1"/>
  <c r="AV672" i="4" s="1"/>
  <c r="AK676" i="4"/>
  <c r="AQ676" i="4" s="1"/>
  <c r="AW676" i="4" s="1"/>
  <c r="AP422" i="4"/>
  <c r="AV422" i="4" s="1"/>
  <c r="AQ234" i="4"/>
  <c r="AW234" i="4" s="1"/>
  <c r="AM469" i="4"/>
  <c r="AS469" i="4" s="1"/>
  <c r="AO455" i="4"/>
  <c r="AU455" i="4" s="1"/>
  <c r="AQ597" i="4"/>
  <c r="AW597" i="4" s="1"/>
  <c r="AQ411" i="4"/>
  <c r="AW411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O734" i="4" s="1"/>
  <c r="AU734" i="4" s="1"/>
  <c r="AA734" i="4"/>
  <c r="AQ829" i="4"/>
  <c r="AW829" i="4" s="1"/>
  <c r="AM829" i="4"/>
  <c r="AS829" i="4" s="1"/>
  <c r="AK837" i="4"/>
  <c r="AQ837" i="4" s="1"/>
  <c r="AW837" i="4" s="1"/>
  <c r="AM703" i="4"/>
  <c r="AS703" i="4" s="1"/>
  <c r="AG715" i="4"/>
  <c r="AQ772" i="4"/>
  <c r="AW772" i="4" s="1"/>
  <c r="AG837" i="4"/>
  <c r="AN719" i="4"/>
  <c r="AT719" i="4" s="1"/>
  <c r="AJ734" i="4"/>
  <c r="AF734" i="4"/>
  <c r="AL734" i="4" s="1"/>
  <c r="AR734" i="4" s="1"/>
  <c r="D734" i="4" s="1"/>
  <c r="H734" i="4" s="1"/>
  <c r="AF715" i="4"/>
  <c r="AN717" i="4"/>
  <c r="AT717" i="4" s="1"/>
  <c r="AE837" i="4"/>
  <c r="AD837" i="4"/>
  <c r="AP837" i="4" s="1"/>
  <c r="AV837" i="4" s="1"/>
  <c r="AD743" i="4"/>
  <c r="AQ719" i="4"/>
  <c r="AW719" i="4" s="1"/>
  <c r="AN734" i="4"/>
  <c r="AT734" i="4" s="1"/>
  <c r="AM734" i="4"/>
  <c r="AS734" i="4" s="1"/>
  <c r="AQ734" i="4"/>
  <c r="AW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P734" i="4"/>
  <c r="AV734" i="4" s="1"/>
  <c r="AC837" i="4"/>
  <c r="AB837" i="4"/>
  <c r="AN837" i="4" s="1"/>
  <c r="AT837" i="4" s="1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M837" i="4" s="1"/>
  <c r="AS837" i="4" s="1"/>
  <c r="AP719" i="4"/>
  <c r="AV719" i="4" s="1"/>
  <c r="AC724" i="4"/>
  <c r="AD715" i="4"/>
  <c r="AP715" i="4" s="1"/>
  <c r="AV715" i="4" s="1"/>
  <c r="Z749" i="4"/>
  <c r="AG724" i="4"/>
  <c r="AM719" i="4"/>
  <c r="AS719" i="4" s="1"/>
  <c r="F734" i="4"/>
  <c r="J734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M724" i="4" s="1"/>
  <c r="AS724" i="4" s="1"/>
  <c r="AJ724" i="4"/>
  <c r="AE724" i="4"/>
  <c r="AA708" i="4"/>
  <c r="AF708" i="4"/>
  <c r="AJ708" i="4"/>
  <c r="AP708" i="4" s="1"/>
  <c r="AV708" i="4" s="1"/>
  <c r="AK708" i="4"/>
  <c r="AG708" i="4"/>
  <c r="AE708" i="4"/>
  <c r="AQ708" i="4" s="1"/>
  <c r="AW708" i="4" s="1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AO853" i="4" s="1"/>
  <c r="AU853" i="4" s="1"/>
  <c r="Z853" i="4"/>
  <c r="AG853" i="4"/>
  <c r="Y868" i="4"/>
  <c r="AC868" i="4" s="1"/>
  <c r="AK809" i="4"/>
  <c r="Y866" i="4"/>
  <c r="Y870" i="4"/>
  <c r="AI724" i="4"/>
  <c r="AO724" i="4" s="1"/>
  <c r="AU724" i="4" s="1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O619" i="4" s="1"/>
  <c r="AU619" i="4" s="1"/>
  <c r="AB619" i="4"/>
  <c r="AN619" i="4" s="1"/>
  <c r="AT619" i="4" s="1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P676" i="4" s="1"/>
  <c r="AV676" i="4" s="1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Q809" i="4" s="1"/>
  <c r="AW809" i="4" s="1"/>
  <c r="AB809" i="4"/>
  <c r="AN676" i="4"/>
  <c r="AT676" i="4" s="1"/>
  <c r="AQ724" i="4"/>
  <c r="AW724" i="4" s="1"/>
  <c r="AP374" i="4"/>
  <c r="AV374" i="4" s="1"/>
  <c r="AQ799" i="4"/>
  <c r="AW799" i="4" s="1"/>
  <c r="AM529" i="4"/>
  <c r="AS529" i="4" s="1"/>
  <c r="Z809" i="4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L676" i="4" s="1"/>
  <c r="AR676" i="4" s="1"/>
  <c r="E676" i="4" s="1"/>
  <c r="I676" i="4" s="1"/>
  <c r="AI676" i="4"/>
  <c r="Z724" i="4"/>
  <c r="AL724" i="4" s="1"/>
  <c r="AR724" i="4" s="1"/>
  <c r="AD724" i="4"/>
  <c r="AP724" i="4" s="1"/>
  <c r="AV724" i="4" s="1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P629" i="4" s="1"/>
  <c r="AV629" i="4" s="1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G317" i="4"/>
  <c r="AJ539" i="4"/>
  <c r="AP539" i="4" s="1"/>
  <c r="AV539" i="4" s="1"/>
  <c r="AK539" i="4"/>
  <c r="AI539" i="4"/>
  <c r="AO539" i="4" s="1"/>
  <c r="AU539" i="4" s="1"/>
  <c r="AD792" i="4"/>
  <c r="AG792" i="4"/>
  <c r="AJ792" i="4"/>
  <c r="AE792" i="4"/>
  <c r="AH792" i="4"/>
  <c r="AN792" i="4" s="1"/>
  <c r="AT792" i="4" s="1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O676" i="4"/>
  <c r="AU676" i="4" s="1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L809" i="4"/>
  <c r="AR809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H678" i="4"/>
  <c r="AN678" i="4" s="1"/>
  <c r="AT678" i="4" s="1"/>
  <c r="Z317" i="4"/>
  <c r="AG539" i="4"/>
  <c r="AM539" i="4" s="1"/>
  <c r="AS539" i="4" s="1"/>
  <c r="Z539" i="4"/>
  <c r="AL539" i="4" s="1"/>
  <c r="AR539" i="4" s="1"/>
  <c r="AB629" i="4"/>
  <c r="AN629" i="4" s="1"/>
  <c r="AT629" i="4" s="1"/>
  <c r="AF629" i="4"/>
  <c r="AE801" i="4"/>
  <c r="AQ801" i="4" s="1"/>
  <c r="AW801" i="4" s="1"/>
  <c r="AD801" i="4"/>
  <c r="AH801" i="4"/>
  <c r="AN801" i="4" s="1"/>
  <c r="AT801" i="4" s="1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Q678" i="4"/>
  <c r="AW678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L678" i="4"/>
  <c r="AR678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P867" i="4" s="1"/>
  <c r="AV867" i="4" s="1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E809" i="4"/>
  <c r="I809" i="4" s="1"/>
  <c r="G809" i="4"/>
  <c r="D809" i="4"/>
  <c r="H809" i="4" s="1"/>
  <c r="F809" i="4"/>
  <c r="J80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L887" i="4" s="1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O406" i="4" s="1"/>
  <c r="AU406" i="4" s="1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B628" i="4"/>
  <c r="AN628" i="4" s="1"/>
  <c r="AT628" i="4" s="1"/>
  <c r="Z628" i="4"/>
  <c r="AL628" i="4" s="1"/>
  <c r="AR628" i="4" s="1"/>
  <c r="AK768" i="4"/>
  <c r="AD768" i="4"/>
  <c r="AP768" i="4" s="1"/>
  <c r="AV768" i="4" s="1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P78" i="4" s="1"/>
  <c r="AV78" i="4" s="1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M173" i="4" s="1"/>
  <c r="AS173" i="4" s="1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Q184" i="4" s="1"/>
  <c r="AW184" i="4" s="1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N771" i="4" s="1"/>
  <c r="AT771" i="4" s="1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Q57" i="4" s="1"/>
  <c r="AW57" i="4" s="1"/>
  <c r="AA57" i="4"/>
  <c r="AM57" i="4" s="1"/>
  <c r="AS57" i="4" s="1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L698" i="4" s="1"/>
  <c r="AR698" i="4" s="1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N60" i="4" s="1"/>
  <c r="AT60" i="4" s="1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O62" i="4" s="1"/>
  <c r="AU62" i="4" s="1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74" i="4"/>
  <c r="F74" i="4"/>
  <c r="J74" i="4" s="1"/>
  <c r="M75" i="2" s="1"/>
  <c r="D74" i="4"/>
  <c r="H74" i="4" s="1"/>
  <c r="K75" i="2" s="1"/>
  <c r="E74" i="4"/>
  <c r="I74" i="4" s="1"/>
  <c r="L75" i="2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N742" i="4" s="1"/>
  <c r="AT742" i="4" s="1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L184" i="4" s="1"/>
  <c r="AR184" i="4" s="1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AL642" i="4" s="1"/>
  <c r="AR642" i="4" s="1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N370" i="4" s="1"/>
  <c r="AT370" i="4" s="1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E232" i="4"/>
  <c r="AB232" i="4"/>
  <c r="AO239" i="4"/>
  <c r="AU239" i="4" s="1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AL232" i="4"/>
  <c r="AR232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L186" i="4" s="1"/>
  <c r="AR186" i="4" s="1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F212" i="4"/>
  <c r="AI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Z240" i="4"/>
  <c r="AH240" i="4"/>
  <c r="AG240" i="4"/>
  <c r="AF240" i="4"/>
  <c r="AI240" i="4"/>
  <c r="AJ240" i="4"/>
  <c r="AF216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D256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579" i="4" l="1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AQ923" i="4" s="1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L936" i="4" s="1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M852" i="4"/>
  <c r="AS852" i="4" s="1"/>
  <c r="AC865" i="4"/>
  <c r="Z865" i="4"/>
  <c r="AH865" i="4"/>
  <c r="AD865" i="4"/>
  <c r="AE865" i="4"/>
  <c r="AG865" i="4"/>
  <c r="AF865" i="4"/>
  <c r="AB865" i="4"/>
  <c r="AN865" i="4" s="1"/>
  <c r="AT865" i="4" s="1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F853" i="4"/>
  <c r="J853" i="4" s="1"/>
  <c r="G853" i="4"/>
  <c r="E853" i="4"/>
  <c r="I853" i="4" s="1"/>
  <c r="D853" i="4"/>
  <c r="H853" i="4" s="1"/>
  <c r="AO852" i="4"/>
  <c r="AU852" i="4" s="1"/>
  <c r="AL852" i="4"/>
  <c r="AR852" i="4" s="1"/>
  <c r="E863" i="4"/>
  <c r="I863" i="4" s="1"/>
  <c r="G863" i="4"/>
  <c r="F863" i="4"/>
  <c r="J863" i="4" s="1"/>
  <c r="D863" i="4"/>
  <c r="H863" i="4" s="1"/>
  <c r="AK852" i="4"/>
  <c r="AQ852" i="4" s="1"/>
  <c r="AW852" i="4" s="1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N256" i="4" s="1"/>
  <c r="AT256" i="4" s="1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G286" i="4"/>
  <c r="E286" i="4"/>
  <c r="I286" i="4" s="1"/>
  <c r="D286" i="4"/>
  <c r="H286" i="4" s="1"/>
  <c r="F286" i="4"/>
  <c r="J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D673" i="4"/>
  <c r="H673" i="4" s="1"/>
  <c r="E673" i="4"/>
  <c r="I673" i="4" s="1"/>
  <c r="F673" i="4"/>
  <c r="J673" i="4" s="1"/>
  <c r="G673" i="4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L90" i="4" s="1"/>
  <c r="AR90" i="4" s="1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M177" i="4" s="1"/>
  <c r="AS177" i="4" s="1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P738" i="4" s="1"/>
  <c r="AV738" i="4" s="1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AO90" i="4" s="1"/>
  <c r="AU90" i="4" s="1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O177" i="4" s="1"/>
  <c r="AU177" i="4" s="1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G548" i="4"/>
  <c r="F548" i="4"/>
  <c r="J548" i="4" s="1"/>
  <c r="D548" i="4"/>
  <c r="H548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P212" i="4" s="1"/>
  <c r="AV212" i="4" s="1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600" i="4" l="1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476" i="4"/>
  <c r="H476" i="4" s="1"/>
  <c r="D305" i="4"/>
  <c r="H305" i="4" s="1"/>
  <c r="AN90" i="4"/>
  <c r="AT90" i="4" s="1"/>
  <c r="AL165" i="4"/>
  <c r="AR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E99" i="4"/>
  <c r="I99" i="4" s="1"/>
  <c r="L100" i="2" s="1"/>
  <c r="G99" i="4"/>
  <c r="D99" i="4"/>
  <c r="H99" i="4" s="1"/>
  <c r="K100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AM2" i="4" s="1"/>
  <c r="AS2" i="4" s="1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AM157" i="4" l="1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<sst xmlns="http://schemas.openxmlformats.org/spreadsheetml/2006/main" count="4696" uniqueCount="543">
  <si>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</si>
  <si>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</si>
  <si>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</si>
  <si>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</si>
  <si>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</si>
  <si>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</si>
  <si>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</si>
  <si>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</si>
  <si>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</si>
  <si>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</si>
  <si>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</si>
  <si>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</si>
  <si>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</si>
  <si>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</si>
  <si>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</si>
  <si>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</si>
  <si>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</si>
  <si>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</si>
  <si>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</si>
  <si>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</si>
  <si>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</si>
  <si>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</si>
  <si>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</si>
  <si>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</si>
  <si>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</si>
  <si>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</si>
  <si>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</si>
  <si>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</si>
  <si>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</si>
  <si>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</si>
  <si>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</si>
  <si>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</si>
  <si>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</si>
  <si>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</si>
  <si>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</si>
  <si>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</si>
  <si>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</si>
  <si>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</si>
  <si>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</si>
  <si>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</si>
  <si>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</si>
  <si>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</si>
  <si>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</si>
  <si>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</si>
  <si>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</si>
  <si>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</si>
  <si>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</si>
  <si>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</si>
  <si>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</si>
  <si>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</si>
  <si>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</si>
  <si>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</si>
  <si>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</si>
  <si>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</si>
  <si>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</si>
  <si>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</si>
  <si>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</si>
  <si>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</si>
  <si>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</si>
  <si>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</si>
  <si>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</si>
  <si>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</si>
  <si>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</si>
  <si>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</si>
  <si>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</si>
  <si>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</si>
  <si>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</si>
  <si>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</si>
  <si>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</si>
  <si>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</si>
  <si>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</si>
  <si>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</si>
  <si>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</si>
  <si>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</si>
  <si>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</si>
  <si>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</si>
  <si>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</si>
  <si>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</si>
  <si>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</si>
  <si>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</si>
  <si>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</si>
  <si>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</si>
  <si>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</si>
  <si>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</si>
  <si>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</si>
  <si>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</si>
  <si>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</si>
  <si>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</si>
  <si>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</si>
  <si>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</si>
  <si>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</si>
  <si>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</si>
  <si>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</si>
  <si>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</si>
  <si>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</si>
  <si>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</si>
  <si>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</si>
  <si>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</si>
  <si>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</si>
  <si>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</si>
  <si>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</si>
  <si>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</si>
  <si>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</si>
  <si>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</si>
  <si>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</si>
  <si>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</si>
  <si>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</si>
  <si>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</si>
  <si>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</si>
  <si>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</si>
  <si>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</si>
  <si>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</si>
  <si>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</si>
  <si>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</si>
  <si>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</si>
  <si>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</si>
  <si>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</si>
  <si>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</si>
  <si>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</si>
  <si>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</si>
  <si>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</si>
  <si>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</si>
  <si>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</si>
  <si>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</si>
  <si>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</si>
  <si>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</si>
  <si>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</si>
  <si>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</si>
  <si>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</si>
  <si>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</si>
  <si>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</si>
  <si>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</si>
  <si>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</si>
  <si>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</si>
  <si>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</si>
  <si>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</si>
  <si>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</si>
  <si>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</si>
  <si>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</si>
  <si>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</si>
  <si>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</si>
  <si>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</si>
  <si>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</si>
  <si>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</si>
  <si>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</si>
  <si>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</si>
  <si>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</si>
  <si>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</si>
  <si>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</si>
  <si>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</si>
  <si>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</si>
  <si>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</si>
  <si>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</si>
  <si>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</si>
  <si>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</si>
  <si>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</si>
  <si>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</si>
  <si>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</si>
  <si>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</si>
  <si>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</si>
  <si>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</si>
  <si>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</si>
  <si>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</si>
  <si>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</si>
  <si>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</si>
  <si>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</si>
  <si>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</si>
  <si>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</si>
  <si>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</si>
  <si>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</si>
  <si>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</si>
  <si>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</si>
  <si>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</si>
  <si>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</si>
  <si>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</si>
  <si>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</si>
  <si>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</si>
  <si>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</si>
  <si>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</si>
  <si>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</si>
  <si>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</si>
  <si>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</si>
  <si>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</si>
  <si>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</si>
  <si>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</si>
  <si>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</si>
  <si>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</si>
  <si>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</si>
  <si>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</si>
  <si>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</si>
  <si>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</si>
  <si>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</si>
  <si>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</si>
  <si>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</si>
  <si>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</si>
  <si>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</si>
  <si>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</si>
  <si>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</si>
  <si>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</si>
  <si>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</si>
  <si>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</si>
  <si>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</si>
  <si>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</si>
  <si>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</si>
  <si>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</si>
  <si>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</si>
  <si>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</si>
  <si>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</si>
  <si>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</si>
  <si>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</si>
  <si>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</si>
  <si>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</si>
  <si>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</si>
  <si>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</si>
  <si>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</si>
  <si>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</si>
  <si>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</si>
  <si>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</si>
  <si>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</si>
  <si>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</si>
  <si>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</si>
  <si>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</si>
  <si>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</si>
  <si>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</si>
  <si>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</si>
  <si>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</si>
  <si>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</si>
  <si>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</si>
  <si>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</si>
  <si>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</si>
  <si>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</si>
  <si>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</si>
  <si>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</si>
  <si>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</si>
  <si>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</si>
  <si>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</si>
  <si>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</si>
  <si>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</si>
  <si>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</si>
  <si>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</si>
  <si>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</si>
  <si>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</si>
  <si>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</si>
  <si>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</si>
  <si>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</si>
  <si>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</si>
  <si>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</si>
  <si>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</si>
  <si>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</si>
  <si>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</si>
  <si>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</si>
  <si>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</si>
  <si>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</si>
  <si>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</si>
  <si>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</si>
  <si>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</si>
  <si>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</si>
  <si>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</si>
  <si>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</si>
  <si>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</si>
  <si>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</si>
  <si>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</si>
  <si>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</si>
  <si>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</si>
  <si>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</si>
  <si>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</si>
  <si>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</si>
  <si>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</si>
  <si>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</si>
  <si>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</si>
  <si>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</si>
  <si>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</si>
  <si>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</si>
  <si>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</si>
  <si>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</si>
  <si>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</si>
  <si>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</si>
  <si>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</si>
  <si>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</si>
  <si>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</si>
  <si>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</si>
  <si>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</si>
  <si>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</si>
  <si>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</si>
  <si>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</si>
  <si>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</si>
  <si>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</si>
  <si>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</si>
  <si>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</si>
  <si>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</si>
  <si>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</si>
  <si>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</si>
  <si>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</si>
  <si>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</si>
  <si>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</si>
  <si>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</si>
  <si>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</si>
  <si>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</si>
  <si>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</si>
  <si>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</si>
  <si>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</si>
  <si>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</si>
  <si>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</si>
  <si>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</si>
  <si>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</si>
  <si>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</si>
  <si>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</si>
  <si>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</si>
  <si>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</si>
  <si>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</si>
  <si>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</si>
  <si>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</si>
  <si>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</si>
  <si>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</si>
  <si>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</si>
  <si>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</si>
  <si>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</si>
  <si>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</si>
  <si>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</si>
  <si>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</si>
  <si>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</si>
  <si>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</si>
  <si>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</si>
  <si>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</si>
  <si>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</si>
  <si>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</si>
  <si>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</si>
  <si>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</si>
  <si>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</si>
  <si>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</si>
  <si>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</si>
  <si>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</si>
  <si>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</si>
  <si>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</si>
  <si>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</si>
  <si>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</si>
  <si>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</si>
  <si>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</si>
  <si>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</si>
  <si>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</si>
  <si>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</si>
  <si>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</si>
  <si>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</si>
  <si>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</si>
  <si>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</si>
  <si>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</si>
  <si>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</si>
  <si>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</si>
  <si>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</si>
  <si>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</si>
  <si>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</si>
  <si>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</si>
  <si>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</si>
  <si>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</si>
  <si>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</si>
  <si>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</si>
  <si>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</si>
  <si>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</si>
  <si>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</si>
  <si>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</si>
  <si>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</si>
  <si>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</si>
  <si>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</si>
  <si>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</si>
  <si>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</si>
  <si>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</si>
  <si>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</si>
  <si>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</si>
  <si>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</si>
  <si>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</si>
  <si>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</si>
  <si>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</si>
  <si>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</si>
  <si>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</si>
  <si>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</si>
  <si>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</si>
  <si>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</si>
  <si>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</si>
  <si>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</si>
  <si>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</si>
  <si>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</si>
  <si>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</si>
  <si>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</si>
  <si>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</si>
  <si>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</si>
  <si>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</si>
  <si>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</si>
  <si>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</si>
  <si>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</si>
  <si>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</si>
  <si>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</si>
  <si>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</si>
  <si>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</si>
  <si>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</si>
  <si>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</si>
  <si>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</si>
  <si>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</si>
  <si>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</si>
  <si>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</si>
  <si>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</si>
  <si>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</si>
  <si>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</si>
  <si>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</si>
  <si>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</si>
  <si>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</si>
  <si>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</si>
  <si>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</si>
  <si>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</si>
  <si>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</si>
  <si>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</si>
  <si>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</si>
  <si>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</si>
  <si>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</si>
  <si>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</si>
  <si>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</si>
  <si>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</si>
  <si>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</si>
  <si>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</si>
  <si>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</si>
  <si>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</si>
  <si>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</si>
  <si>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</si>
  <si>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</si>
  <si>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</si>
  <si>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</si>
  <si>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</si>
  <si>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</si>
  <si>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</si>
  <si>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</si>
  <si>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</si>
  <si>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</si>
  <si>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</si>
  <si>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</si>
  <si>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</si>
  <si>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</si>
  <si>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</si>
  <si>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</si>
  <si>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</si>
  <si>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</si>
  <si>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</si>
  <si>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</si>
  <si>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</si>
  <si>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</si>
  <si>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</si>
  <si>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</si>
  <si>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</si>
  <si>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</si>
  <si>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</si>
  <si>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</si>
  <si>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</si>
  <si>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</si>
  <si>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</si>
  <si>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</si>
  <si>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</si>
  <si>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</si>
  <si>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</si>
  <si>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</si>
  <si>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</si>
  <si>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</si>
  <si>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</si>
  <si>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</si>
  <si>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</si>
  <si>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</si>
  <si>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</si>
  <si>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</si>
  <si>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</si>
  <si>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</si>
  <si>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</si>
  <si>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</si>
  <si>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</si>
  <si>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</si>
  <si>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</si>
  <si>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</si>
  <si>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</si>
  <si>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</si>
  <si>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</si>
  <si>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</si>
  <si>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</si>
  <si>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</si>
  <si>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</si>
  <si>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</si>
  <si>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</si>
  <si>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</si>
  <si>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</si>
  <si>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</si>
  <si>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</si>
  <si>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</si>
  <si>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</si>
  <si>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</si>
  <si>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</si>
  <si>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</si>
  <si>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</si>
  <si>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</si>
  <si>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</si>
  <si>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</si>
  <si>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</si>
  <si>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</si>
  <si>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</si>
  <si>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</si>
  <si>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</si>
  <si>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Woking</t>
  </si>
  <si>
    <t>Halifax</t>
  </si>
  <si>
    <t>Sutton</t>
  </si>
  <si>
    <t>Eastleigh</t>
  </si>
  <si>
    <t>Notts County</t>
  </si>
  <si>
    <t>Hamilton</t>
  </si>
  <si>
    <t>St Johnstone</t>
  </si>
  <si>
    <t>Livingston</t>
  </si>
  <si>
    <t>Rangers</t>
  </si>
  <si>
    <t>0-5</t>
  </si>
  <si>
    <t>2-3</t>
  </si>
  <si>
    <t>3-3</t>
  </si>
  <si>
    <t>Maidenhead</t>
  </si>
  <si>
    <t>Torquay</t>
  </si>
  <si>
    <t>13/03/2021</t>
  </si>
  <si>
    <t>Aldershot</t>
  </si>
  <si>
    <t>Clyde</t>
  </si>
  <si>
    <t>East Fife</t>
  </si>
  <si>
    <t>Dumbarton</t>
  </si>
  <si>
    <t>Forfar</t>
  </si>
  <si>
    <t>Falkirk</t>
  </si>
  <si>
    <t>Montrose</t>
  </si>
  <si>
    <t>Partick</t>
  </si>
  <si>
    <t>Cove Rangers</t>
  </si>
  <si>
    <t>Peterhead</t>
  </si>
  <si>
    <t>Airdrie Utd</t>
  </si>
  <si>
    <t>Annan Athletic</t>
  </si>
  <si>
    <t>Cowdenbeath</t>
  </si>
  <si>
    <t>Elgin</t>
  </si>
  <si>
    <t>Edinburgh City</t>
  </si>
  <si>
    <t>Queens Park</t>
  </si>
  <si>
    <t>Stranraer</t>
  </si>
  <si>
    <t>Stenhousemuir</t>
  </si>
  <si>
    <t>Albion Rvs</t>
  </si>
  <si>
    <t>Stirling</t>
  </si>
  <si>
    <t>Brechin</t>
  </si>
  <si>
    <t>19/03/2021</t>
  </si>
  <si>
    <t>20/03/2021</t>
  </si>
  <si>
    <t>21/03/2021</t>
  </si>
  <si>
    <t>22/03/2021</t>
  </si>
  <si>
    <t>SC2</t>
  </si>
  <si>
    <t>SC3</t>
  </si>
  <si>
    <t>23/03/2021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</si>
</sst>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14" fontId="0" fillId="2" borderId="0" xfId="0" applyNumberFormat="1" applyFill="1"/>
    <xf numFmtId="2" fontId="0" fillId="0" borderId="0" xfId="0" applyNumberFormat="1" applyFont="1" applyAlignment="1">
      <alignment horizontal="center" vertical="center"/>
    </xf>
    <xf numFmtId="2" fontId="7" fillId="0" borderId="0" xfId="0" applyNumberFormat="1" applyFont="1" applyFill="1" applyBorder="1" applyAlignment="1">
      <alignment horizontal="center" vertic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1.0484438729518561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1.0523293923701496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1.0513326278789881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1.0521795989414335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1.0513326278789881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1.0549385447709132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1.0522559150967761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1.0541841730823214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1.0548923717759795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1.0629444687848131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1.0584574108458336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1.0926365508339835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1.0502857379813271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1.0597111971376585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1.0597111971376585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1.0593568958392465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1.0608381246291672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1.0597111971376585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1.0512018249471584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1.0509354515449301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1.0575635508862022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1.0611497315460385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1.0602391541885894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1.0535792336879053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1.0581003177923753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1.0509354515449301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1.057702745646198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1.056895036351561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1.0628171656645378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1.0597953687722241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1.0600632093526758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1.0819204349687941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1.0626247827424988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1.0813984437283319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1.0744841031203913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1.0792039355386174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1.0781763507516477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1.0817182877227722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1.0719901214070431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1.0636236687327365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1.0565141204944781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1.0503245504598744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1.0503245504598744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1.0581225564953149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1.0602391541885894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1.0602395532056077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1.056895036351561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1.0572141669010744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1.0571615895212632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1.0439719885779606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1.0501106530953337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1.0521795989414335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1.050186013602848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1.0449864577049268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1.0511989710920113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1.0522559150967761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1.042106143326367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1.0511368361869355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1.0538644213740753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1.0535792336879053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1.0552914984182968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1.0399586640868308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1.0497253316960662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1.041979455975633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1.0451911230503124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1.0461929391857427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1.0466503691020506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1.0517344996321181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1.0509442098096211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1.044303665417317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1.0513686083765104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1.0563848669654847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1.0419581736699886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1.0452436950640556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1.049117409735107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1.0376740753093197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1.0463684894705136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1.0417159380917833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1.0485628287452582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1.0342024872400046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1.0474928276143702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1.0342024872400046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1.0463684894705136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1.0624101239736632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1.0379105936695237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1.0385777255461535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1.0439719885779606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1.0401197761406094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1.0326216037183769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1.0468011795556451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1.0459631209894389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1.0533218816775407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1.0497253316960662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1.0580097445486314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1.0619653803953464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1.0605174007793741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1.0376740753093197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1.0351900225906741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1.0439719885779606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1.051371167265241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1.0602107487113226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1.0571615895212632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1.0502085589023142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1.0518980699471303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1.0362637658896696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1.047073470420135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1.0423806634244144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1.0437075600663159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1.0611303767406881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1.0401197761406094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1.0523717905370724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1.0485628287452582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1.04299513543169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1.0513686083765104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1.0509444270006065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1.0502857379813271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1.0379105936695237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1.0558828310536696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1.054131501614133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1.0437075600663159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1.0362637658896696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1.0456526785031968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1.0605016726562277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1.0480610077274732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1.0460641267135338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1.0533067630678474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1.0459631209894389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1.0450375961866025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1.0446618226996724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1.0434058512320166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1.0475615653703467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1.0488545698370915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solve_for_d('True_Odds_Calculator_2-way'!A319,'True_Odds_Calculator_2-way'!#REF!,'True_Odds_Calculator_2-way'!B319,'Log_working_2-way'!B$1,'Log_working_2-way'!B$2)</f>
        <v>1.0567919280515341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solve_for_d('True_Odds_Calculator_2-way'!A320,'True_Odds_Calculator_2-way'!#REF!,'True_Odds_Calculator_2-way'!B320,'Log_working_2-way'!B$1,'Log_working_2-way'!B$2)</f>
        <v>1.0543300667589199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solve_for_d('True_Odds_Calculator_2-way'!A321,'True_Odds_Calculator_2-way'!#REF!,'True_Odds_Calculator_2-way'!B321,'Log_working_2-way'!B$1,'Log_working_2-way'!B$2)</f>
        <v>1.0516104099147749</v>
      </c>
      <c r="F320" s="6"/>
      <c r="H320" s="6"/>
      <c r="I320" s="6"/>
      <c r="J320" s="6"/>
      <c r="K320" s="6"/>
    </row>
    <row r="321" spans="4:11" x14ac:dyDescent="0.25">
      <c r="D321">
        <f>solve_for_d('True_Odds_Calculator_2-way'!A322,'True_Odds_Calculator_2-way'!#REF!,'True_Odds_Calculator_2-way'!B322,'Log_working_2-way'!B$1,'Log_working_2-way'!B$2)</f>
        <v>1.0558828310536696</v>
      </c>
      <c r="F321" s="6"/>
      <c r="H321" s="6"/>
      <c r="I321" s="6"/>
      <c r="J321" s="6"/>
      <c r="K321" s="6"/>
    </row>
    <row r="322" spans="4:11" x14ac:dyDescent="0.25">
      <c r="D322">
        <f>solve_for_d('True_Odds_Calculator_2-way'!A323,'True_Odds_Calculator_2-way'!#REF!,'True_Odds_Calculator_2-way'!B323,'Log_working_2-way'!B$1,'Log_working_2-way'!B$2)</f>
        <v>1.054302385067432</v>
      </c>
      <c r="F322" s="6"/>
      <c r="H322" s="6"/>
      <c r="I322" s="6"/>
      <c r="J322" s="6"/>
      <c r="K322" s="6"/>
    </row>
    <row r="323" spans="4:11" x14ac:dyDescent="0.25">
      <c r="D323">
        <f>solve_for_d('True_Odds_Calculator_2-way'!A324,'True_Odds_Calculator_2-way'!#REF!,'True_Odds_Calculator_2-way'!B324,'Log_working_2-way'!B$1,'Log_working_2-way'!B$2)</f>
        <v>1.0557597764789854</v>
      </c>
      <c r="F323" s="6"/>
      <c r="H323" s="6"/>
      <c r="I323" s="6"/>
      <c r="J323" s="6"/>
      <c r="K323" s="6"/>
    </row>
    <row r="324" spans="4:11" x14ac:dyDescent="0.25">
      <c r="D324">
        <f>solve_for_d('True_Odds_Calculator_2-way'!A325,'True_Odds_Calculator_2-way'!#REF!,'True_Odds_Calculator_2-way'!B325,'Log_working_2-way'!B$1,'Log_working_2-way'!B$2)</f>
        <v>1.0421804198806015</v>
      </c>
      <c r="F324" s="6"/>
      <c r="H324" s="6"/>
      <c r="I324" s="6"/>
      <c r="J324" s="6"/>
      <c r="K324" s="6"/>
    </row>
    <row r="325" spans="4:11" x14ac:dyDescent="0.25">
      <c r="D325">
        <f>solve_for_d('True_Odds_Calculator_2-way'!A326,'True_Odds_Calculator_2-way'!#REF!,'True_Odds_Calculator_2-way'!B326,'Log_working_2-way'!B$1,'Log_working_2-way'!B$2)</f>
        <v>1.0517344996321181</v>
      </c>
      <c r="F325" s="6"/>
      <c r="H325" s="6"/>
      <c r="I325" s="6"/>
      <c r="J325" s="6"/>
      <c r="K325" s="6"/>
    </row>
    <row r="326" spans="4:11" x14ac:dyDescent="0.25">
      <c r="D326">
        <f>solve_for_d('True_Odds_Calculator_2-way'!A327,'True_Odds_Calculator_2-way'!#REF!,'True_Odds_Calculator_2-way'!B327,'Log_working_2-way'!B$1,'Log_working_2-way'!B$2)</f>
        <v>1.0557800700829107</v>
      </c>
      <c r="F326" s="6"/>
      <c r="H326" s="6"/>
      <c r="I326" s="6"/>
      <c r="J326" s="6"/>
      <c r="K326" s="6"/>
    </row>
    <row r="327" spans="4:11" x14ac:dyDescent="0.25">
      <c r="D327">
        <f>solve_for_d('True_Odds_Calculator_2-way'!A328,'True_Odds_Calculator_2-way'!#REF!,'True_Odds_Calculator_2-way'!B328,'Log_working_2-way'!B$1,'Log_working_2-way'!B$2)</f>
        <v>1.0636410008450974</v>
      </c>
      <c r="F327" s="6"/>
      <c r="H327" s="6"/>
      <c r="I327" s="6"/>
      <c r="J327" s="6"/>
      <c r="K327" s="6"/>
    </row>
    <row r="328" spans="4:11" x14ac:dyDescent="0.25">
      <c r="D328">
        <f>solve_for_d('True_Odds_Calculator_2-way'!A329,'True_Odds_Calculator_2-way'!#REF!,'True_Odds_Calculator_2-way'!B329,'Log_working_2-way'!B$1,'Log_working_2-way'!B$2)</f>
        <v>1.0557800700829107</v>
      </c>
      <c r="F328" s="6"/>
      <c r="H328" s="6"/>
      <c r="I328" s="6"/>
      <c r="J328" s="6"/>
      <c r="K328" s="6"/>
    </row>
    <row r="329" spans="4:11" x14ac:dyDescent="0.25">
      <c r="D329">
        <f>solve_for_d('True_Odds_Calculator_2-way'!A330,'True_Odds_Calculator_2-way'!#REF!,'True_Odds_Calculator_2-way'!B330,'Log_working_2-way'!B$1,'Log_working_2-way'!B$2)</f>
        <v>1.0618834148859952</v>
      </c>
      <c r="F329" s="6"/>
      <c r="H329" s="6"/>
      <c r="I329" s="6"/>
      <c r="J329" s="6"/>
      <c r="K329" s="6"/>
    </row>
    <row r="330" spans="4:11" x14ac:dyDescent="0.25">
      <c r="D330">
        <f>solve_for_d('True_Odds_Calculator_2-way'!A331,'True_Odds_Calculator_2-way'!#REF!,'True_Odds_Calculator_2-way'!B331,'Log_working_2-way'!B$1,'Log_working_2-way'!B$2)</f>
        <v>1.0541841730823214</v>
      </c>
      <c r="F330" s="6"/>
      <c r="H330" s="6"/>
      <c r="I330" s="6"/>
      <c r="J330" s="6"/>
      <c r="K330" s="6"/>
    </row>
    <row r="331" spans="4:11" x14ac:dyDescent="0.25">
      <c r="D331">
        <f>solve_for_d('True_Odds_Calculator_2-way'!A332,'True_Odds_Calculator_2-way'!#REF!,'True_Odds_Calculator_2-way'!B332,'Log_working_2-way'!B$1,'Log_working_2-way'!B$2)</f>
        <v>1.0583708135254832</v>
      </c>
      <c r="F331" s="6"/>
      <c r="H331" s="6"/>
      <c r="I331" s="6"/>
      <c r="J331" s="6"/>
      <c r="K331" s="6"/>
    </row>
    <row r="332" spans="4:11" x14ac:dyDescent="0.25">
      <c r="D332">
        <f>solve_for_d('True_Odds_Calculator_2-way'!A333,'True_Odds_Calculator_2-way'!#REF!,'True_Odds_Calculator_2-way'!B333,'Log_working_2-way'!B$1,'Log_working_2-way'!B$2)</f>
        <v>1.06243870990235</v>
      </c>
      <c r="F332" s="6"/>
      <c r="H332" s="6"/>
      <c r="I332" s="6"/>
      <c r="J332" s="6"/>
      <c r="K332" s="6"/>
    </row>
    <row r="333" spans="4:11" x14ac:dyDescent="0.25">
      <c r="D333">
        <f>solve_for_d('True_Odds_Calculator_2-way'!A334,'True_Odds_Calculator_2-way'!#REF!,'True_Odds_Calculator_2-way'!B334,'Log_working_2-way'!B$1,'Log_working_2-way'!B$2)</f>
        <v>1.0592698779777294</v>
      </c>
      <c r="F333" s="6"/>
      <c r="H333" s="6"/>
      <c r="I333" s="6"/>
      <c r="J333" s="6"/>
      <c r="K333" s="6"/>
    </row>
    <row r="334" spans="4:11" x14ac:dyDescent="0.25">
      <c r="D334">
        <f>solve_for_d('True_Odds_Calculator_2-way'!A335,'True_Odds_Calculator_2-way'!#REF!,'True_Odds_Calculator_2-way'!B335,'Log_working_2-way'!B$1,'Log_working_2-way'!B$2)</f>
        <v>1.0577874143093966</v>
      </c>
      <c r="F334" s="6"/>
      <c r="H334" s="6"/>
      <c r="I334" s="6"/>
      <c r="J334" s="6"/>
      <c r="K334" s="6"/>
    </row>
    <row r="335" spans="4:11" x14ac:dyDescent="0.25">
      <c r="D335">
        <f>solve_for_d('True_Odds_Calculator_2-way'!A336,'True_Odds_Calculator_2-way'!#REF!,'True_Odds_Calculator_2-way'!B336,'Log_working_2-way'!B$1,'Log_working_2-way'!B$2)</f>
        <v>1.0672505015642557</v>
      </c>
      <c r="F335" s="6"/>
      <c r="H335" s="6"/>
      <c r="I335" s="6"/>
      <c r="J335" s="6"/>
      <c r="K335" s="6"/>
    </row>
    <row r="336" spans="4:11" x14ac:dyDescent="0.25">
      <c r="D336">
        <f>solve_for_d('True_Odds_Calculator_2-way'!A337,'True_Odds_Calculator_2-way'!#REF!,'True_Odds_Calculator_2-way'!B337,'Log_working_2-way'!B$1,'Log_working_2-way'!B$2)</f>
        <v>1.0668028349405521</v>
      </c>
      <c r="F336" s="6"/>
      <c r="H336" s="6"/>
      <c r="I336" s="6"/>
      <c r="J336" s="6"/>
      <c r="K336" s="6"/>
    </row>
    <row r="337" spans="4:11" x14ac:dyDescent="0.25">
      <c r="D337">
        <f>solve_for_d('True_Odds_Calculator_2-way'!A338,'True_Odds_Calculator_2-way'!#REF!,'True_Odds_Calculator_2-way'!B338,'Log_working_2-way'!B$1,'Log_working_2-way'!B$2)</f>
        <v>1.0637069279289246</v>
      </c>
      <c r="F337" s="6"/>
      <c r="H337" s="6"/>
      <c r="I337" s="6"/>
      <c r="J337" s="6"/>
      <c r="K337" s="6"/>
    </row>
    <row r="338" spans="4:11" x14ac:dyDescent="0.25">
      <c r="D338">
        <f>solve_for_d('True_Odds_Calculator_2-way'!A339,'True_Odds_Calculator_2-way'!#REF!,'True_Odds_Calculator_2-way'!B339,'Log_working_2-way'!B$1,'Log_working_2-way'!B$2)</f>
        <v>1.0607092988079927</v>
      </c>
      <c r="F338" s="6"/>
      <c r="H338" s="6"/>
      <c r="I338" s="6"/>
      <c r="J338" s="6"/>
      <c r="K338" s="6"/>
    </row>
    <row r="339" spans="4:11" x14ac:dyDescent="0.25">
      <c r="D339">
        <f>solve_for_d('True_Odds_Calculator_2-way'!A340,'True_Odds_Calculator_2-way'!#REF!,'True_Odds_Calculator_2-way'!B340,'Log_working_2-way'!B$1,'Log_working_2-way'!B$2)</f>
        <v>1.0653550983353486</v>
      </c>
      <c r="F339" s="6"/>
      <c r="H339" s="6"/>
      <c r="I339" s="6"/>
      <c r="J339" s="6"/>
      <c r="K339" s="6"/>
    </row>
    <row r="340" spans="4:11" x14ac:dyDescent="0.25">
      <c r="D340">
        <f>solve_for_d('True_Odds_Calculator_2-way'!A341,'True_Odds_Calculator_2-way'!#REF!,'True_Odds_Calculator_2-way'!B341,'Log_working_2-way'!B$1,'Log_working_2-way'!B$2)</f>
        <v>1.0688734653100223</v>
      </c>
      <c r="F340" s="6"/>
      <c r="H340" s="6"/>
      <c r="I340" s="6"/>
      <c r="J340" s="6"/>
      <c r="K340" s="6"/>
    </row>
    <row r="341" spans="4:11" x14ac:dyDescent="0.25">
      <c r="D341">
        <f>solve_for_d('True_Odds_Calculator_2-way'!A342,'True_Odds_Calculator_2-way'!#REF!,'True_Odds_Calculator_2-way'!B342,'Log_working_2-way'!B$1,'Log_working_2-way'!B$2)</f>
        <v>1.0606212727063642</v>
      </c>
      <c r="F341" s="6"/>
      <c r="H341" s="6"/>
      <c r="I341" s="6"/>
      <c r="J341" s="6"/>
      <c r="K341" s="6"/>
    </row>
    <row r="342" spans="4:11" x14ac:dyDescent="0.25">
      <c r="D342">
        <f>solve_for_d('True_Odds_Calculator_2-way'!A343,'True_Odds_Calculator_2-way'!#REF!,'True_Odds_Calculator_2-way'!B343,'Log_working_2-way'!B$1,'Log_working_2-way'!B$2)</f>
        <v>1.0584605946196426</v>
      </c>
      <c r="F342" s="6"/>
      <c r="H342" s="6"/>
      <c r="I342" s="6"/>
      <c r="J342" s="6"/>
      <c r="K342" s="6"/>
    </row>
    <row r="343" spans="4:11" x14ac:dyDescent="0.25">
      <c r="D343">
        <f>solve_for_d('True_Odds_Calculator_2-way'!A344,'True_Odds_Calculator_2-way'!#REF!,'True_Odds_Calculator_2-way'!B344,'Log_working_2-way'!B$1,'Log_working_2-way'!B$2)</f>
        <v>1.0684787671157105</v>
      </c>
      <c r="F343" s="6"/>
      <c r="H343" s="6"/>
      <c r="I343" s="6"/>
      <c r="J343" s="6"/>
      <c r="K343" s="6"/>
    </row>
    <row r="344" spans="4:11" x14ac:dyDescent="0.25">
      <c r="D344">
        <f>solve_for_d('True_Odds_Calculator_2-way'!A345,'True_Odds_Calculator_2-way'!#REF!,'True_Odds_Calculator_2-way'!B345,'Log_working_2-way'!B$1,'Log_working_2-way'!B$2)</f>
        <v>1.0678037670587686</v>
      </c>
      <c r="F344" s="6"/>
      <c r="H344" s="6"/>
      <c r="I344" s="6"/>
      <c r="J344" s="6"/>
      <c r="K344" s="6"/>
    </row>
    <row r="345" spans="4:11" x14ac:dyDescent="0.25">
      <c r="D345">
        <f>solve_for_d('True_Odds_Calculator_2-way'!A346,'True_Odds_Calculator_2-way'!#REF!,'True_Odds_Calculator_2-way'!B346,'Log_working_2-way'!B$1,'Log_working_2-way'!B$2)</f>
        <v>1.0633489274224441</v>
      </c>
      <c r="F345" s="6"/>
      <c r="H345" s="6"/>
      <c r="I345" s="6"/>
      <c r="J345" s="6"/>
      <c r="K345" s="6"/>
    </row>
    <row r="346" spans="4:11" x14ac:dyDescent="0.25">
      <c r="D346">
        <f>solve_for_d('True_Odds_Calculator_2-way'!A347,'True_Odds_Calculator_2-way'!#REF!,'True_Odds_Calculator_2-way'!B347,'Log_working_2-way'!B$1,'Log_working_2-way'!B$2)</f>
        <v>1.080113542354888</v>
      </c>
      <c r="F346" s="6"/>
      <c r="H346" s="6"/>
      <c r="I346" s="6"/>
      <c r="J346" s="6"/>
      <c r="K346" s="6"/>
    </row>
    <row r="347" spans="4:11" x14ac:dyDescent="0.25">
      <c r="D347">
        <f>solve_for_d('True_Odds_Calculator_2-way'!A348,'True_Odds_Calculator_2-way'!#REF!,'True_Odds_Calculator_2-way'!B348,'Log_working_2-way'!B$1,'Log_working_2-way'!B$2)</f>
        <v>1.0741766796315904</v>
      </c>
      <c r="F347" s="6"/>
      <c r="H347" s="6"/>
      <c r="I347" s="6"/>
      <c r="J347" s="6"/>
      <c r="K347" s="6"/>
    </row>
    <row r="348" spans="4:11" x14ac:dyDescent="0.25">
      <c r="D348">
        <f>solve_for_d('True_Odds_Calculator_2-way'!A349,'True_Odds_Calculator_2-way'!#REF!,'True_Odds_Calculator_2-way'!B349,'Log_working_2-way'!B$1,'Log_working_2-way'!B$2)</f>
        <v>1.0741766796315904</v>
      </c>
      <c r="F348" s="6"/>
      <c r="H348" s="6"/>
      <c r="I348" s="6"/>
      <c r="J348" s="6"/>
      <c r="K348" s="6"/>
    </row>
    <row r="349" spans="4:11" x14ac:dyDescent="0.25">
      <c r="D349">
        <f>solve_for_d('True_Odds_Calculator_2-way'!A350,'True_Odds_Calculator_2-way'!#REF!,'True_Odds_Calculator_2-way'!B350,'Log_working_2-way'!B$1,'Log_working_2-way'!B$2)</f>
        <v>1.0805105737403</v>
      </c>
      <c r="F349" s="6"/>
      <c r="H349" s="6"/>
      <c r="I349" s="6"/>
      <c r="J349" s="6"/>
      <c r="K349" s="6"/>
    </row>
    <row r="350" spans="4:11" x14ac:dyDescent="0.25">
      <c r="D350">
        <f>solve_for_d('True_Odds_Calculator_2-way'!A351,'True_Odds_Calculator_2-way'!#REF!,'True_Odds_Calculator_2-way'!B351,'Log_working_2-way'!B$1,'Log_working_2-way'!B$2)</f>
        <v>1.0758906966555091</v>
      </c>
      <c r="F350" s="6"/>
      <c r="H350" s="6"/>
      <c r="I350" s="6"/>
      <c r="J350" s="6"/>
      <c r="K350" s="6"/>
    </row>
    <row r="351" spans="4:11" x14ac:dyDescent="0.25">
      <c r="D351">
        <f>solve_for_d('True_Odds_Calculator_2-way'!A352,'True_Odds_Calculator_2-way'!#REF!,'True_Odds_Calculator_2-way'!B352,'Log_working_2-way'!B$1,'Log_working_2-way'!B$2)</f>
        <v>1.071200922068871</v>
      </c>
      <c r="F351" s="6"/>
      <c r="H351" s="6"/>
      <c r="I351" s="6"/>
      <c r="J351" s="6"/>
      <c r="K351" s="6"/>
    </row>
    <row r="352" spans="4:11" x14ac:dyDescent="0.25">
      <c r="D352">
        <f>solve_for_d('True_Odds_Calculator_2-way'!A353,'True_Odds_Calculator_2-way'!#REF!,'True_Odds_Calculator_2-way'!B353,'Log_working_2-way'!B$1,'Log_working_2-way'!B$2)</f>
        <v>1.0713419446858048</v>
      </c>
      <c r="F352" s="6"/>
      <c r="H352" s="6"/>
      <c r="I352" s="6"/>
      <c r="J352" s="6"/>
      <c r="K352" s="6"/>
    </row>
    <row r="353" spans="4:11" x14ac:dyDescent="0.25">
      <c r="D353">
        <f>solve_for_d('True_Odds_Calculator_2-way'!A354,'True_Odds_Calculator_2-way'!#REF!,'True_Odds_Calculator_2-way'!B354,'Log_working_2-way'!B$1,'Log_working_2-way'!B$2)</f>
        <v>1.071200922068871</v>
      </c>
      <c r="F353" s="6"/>
      <c r="H353" s="6"/>
      <c r="I353" s="6"/>
      <c r="J353" s="6"/>
      <c r="K353" s="6"/>
    </row>
    <row r="354" spans="4:11" x14ac:dyDescent="0.25">
      <c r="D354">
        <f>solve_for_d('True_Odds_Calculator_2-way'!A355,'True_Odds_Calculator_2-way'!#REF!,'True_Odds_Calculator_2-way'!B355,'Log_working_2-way'!B$1,'Log_working_2-way'!B$2)</f>
        <v>1.0435904275699541</v>
      </c>
      <c r="F354" s="6"/>
      <c r="H354" s="6"/>
      <c r="I354" s="6"/>
      <c r="J354" s="6"/>
      <c r="K354" s="6"/>
    </row>
    <row r="355" spans="4:11" x14ac:dyDescent="0.25">
      <c r="D355">
        <f>solve_for_d('True_Odds_Calculator_2-way'!A356,'True_Odds_Calculator_2-way'!#REF!,'True_Odds_Calculator_2-way'!B356,'Log_working_2-way'!B$1,'Log_working_2-way'!B$2)</f>
        <v>1.037952243407696</v>
      </c>
      <c r="F355" s="6"/>
      <c r="H355" s="6"/>
      <c r="I355" s="6"/>
      <c r="J355" s="6"/>
      <c r="K355" s="6"/>
    </row>
    <row r="356" spans="4:11" x14ac:dyDescent="0.25">
      <c r="D356">
        <f>solve_for_d('True_Odds_Calculator_2-way'!A357,'True_Odds_Calculator_2-way'!#REF!,'True_Odds_Calculator_2-way'!B357,'Log_working_2-way'!B$1,'Log_working_2-way'!B$2)</f>
        <v>1.0643284330398253</v>
      </c>
      <c r="F356" s="6"/>
      <c r="H356" s="6"/>
      <c r="I356" s="6"/>
      <c r="J356" s="6"/>
      <c r="K356" s="6"/>
    </row>
    <row r="357" spans="4:11" x14ac:dyDescent="0.25">
      <c r="D357">
        <f>solve_for_d('True_Odds_Calculator_2-way'!A358,'True_Odds_Calculator_2-way'!#REF!,'True_Odds_Calculator_2-way'!B358,'Log_working_2-way'!B$1,'Log_working_2-way'!B$2)</f>
        <v>1.0681124392162278</v>
      </c>
      <c r="F357" s="6"/>
      <c r="H357" s="6"/>
      <c r="I357" s="6"/>
      <c r="J357" s="6"/>
      <c r="K357" s="6"/>
    </row>
    <row r="358" spans="4:11" x14ac:dyDescent="0.25">
      <c r="D358">
        <f>solve_for_d('True_Odds_Calculator_2-way'!A359,'True_Odds_Calculator_2-way'!#REF!,'True_Odds_Calculator_2-way'!B359,'Log_working_2-way'!B$1,'Log_working_2-way'!B$2)</f>
        <v>1.0691226859170895</v>
      </c>
      <c r="F358" s="6"/>
      <c r="H358" s="6"/>
      <c r="I358" s="6"/>
      <c r="J358" s="6"/>
      <c r="K358" s="6"/>
    </row>
    <row r="359" spans="4:11" x14ac:dyDescent="0.25">
      <c r="D359">
        <f>solve_for_d('True_Odds_Calculator_2-way'!A360,'True_Odds_Calculator_2-way'!#REF!,'True_Odds_Calculator_2-way'!B360,'Log_working_2-way'!B$1,'Log_working_2-way'!B$2)</f>
        <v>1.0643284330398253</v>
      </c>
      <c r="F359" s="6"/>
      <c r="H359" s="6"/>
      <c r="I359" s="6"/>
      <c r="J359" s="6"/>
      <c r="K359" s="6"/>
    </row>
    <row r="360" spans="4:11" x14ac:dyDescent="0.25">
      <c r="D360">
        <f>solve_for_d('True_Odds_Calculator_2-way'!A361,'True_Odds_Calculator_2-way'!#REF!,'True_Odds_Calculator_2-way'!B361,'Log_working_2-way'!B$1,'Log_working_2-way'!B$2)</f>
        <v>1.0689662376712907</v>
      </c>
      <c r="F360" s="6"/>
      <c r="H360" s="6"/>
      <c r="I360" s="6"/>
      <c r="J360" s="6"/>
      <c r="K360" s="6"/>
    </row>
    <row r="361" spans="4:11" x14ac:dyDescent="0.25">
      <c r="D361">
        <f>solve_for_d('True_Odds_Calculator_2-way'!A362,'True_Odds_Calculator_2-way'!#REF!,'True_Odds_Calculator_2-way'!B362,'Log_working_2-way'!B$1,'Log_working_2-way'!B$2)</f>
        <v>1.0655332071550867</v>
      </c>
      <c r="F361" s="6"/>
      <c r="H361" s="6"/>
      <c r="I361" s="6"/>
      <c r="J361" s="6"/>
      <c r="K361" s="6"/>
    </row>
    <row r="362" spans="4:11" x14ac:dyDescent="0.25">
      <c r="D362">
        <f>solve_for_d('True_Odds_Calculator_2-way'!A363,'True_Odds_Calculator_2-way'!#REF!,'True_Odds_Calculator_2-way'!B363,'Log_working_2-way'!B$1,'Log_working_2-way'!B$2)</f>
        <v>1.0672505015642557</v>
      </c>
      <c r="F362" s="6"/>
      <c r="H362" s="6"/>
      <c r="I362" s="6"/>
      <c r="J362" s="6"/>
      <c r="K362" s="6"/>
    </row>
    <row r="363" spans="4:11" x14ac:dyDescent="0.25">
      <c r="D363">
        <f>solve_for_d('True_Odds_Calculator_2-way'!A364,'True_Odds_Calculator_2-way'!#REF!,'True_Odds_Calculator_2-way'!B364,'Log_working_2-way'!B$1,'Log_working_2-way'!B$2)</f>
        <v>1.0541841730823214</v>
      </c>
      <c r="F363" s="6"/>
      <c r="H363" s="6"/>
      <c r="I363" s="6"/>
      <c r="J363" s="6"/>
      <c r="K363" s="6"/>
    </row>
    <row r="364" spans="4:11" x14ac:dyDescent="0.25">
      <c r="D364">
        <f>solve_for_d('True_Odds_Calculator_2-way'!A365,'True_Odds_Calculator_2-way'!#REF!,'True_Odds_Calculator_2-way'!B365,'Log_working_2-way'!B$1,'Log_working_2-way'!B$2)</f>
        <v>1.0382856620047121</v>
      </c>
      <c r="F364" s="6"/>
      <c r="H364" s="6"/>
      <c r="I364" s="6"/>
      <c r="J364" s="6"/>
      <c r="K364" s="6"/>
    </row>
    <row r="365" spans="4:11" x14ac:dyDescent="0.25">
      <c r="D365">
        <f>solve_for_d('True_Odds_Calculator_2-way'!A366,'True_Odds_Calculator_2-way'!#REF!,'True_Odds_Calculator_2-way'!B366,'Log_working_2-way'!B$1,'Log_working_2-way'!B$2)</f>
        <v>1.0434058512320166</v>
      </c>
      <c r="F365" s="6"/>
      <c r="H365" s="6"/>
      <c r="I365" s="6"/>
      <c r="J365" s="6"/>
      <c r="K365" s="6"/>
    </row>
    <row r="366" spans="4:11" x14ac:dyDescent="0.25">
      <c r="D366">
        <f>solve_for_d('True_Odds_Calculator_2-way'!A367,'True_Odds_Calculator_2-way'!#REF!,'True_Odds_Calculator_2-way'!B367,'Log_working_2-way'!B$1,'Log_working_2-way'!B$2)</f>
        <v>1.0465751168236677</v>
      </c>
      <c r="F366" s="6"/>
      <c r="H366" s="6"/>
      <c r="I366" s="6"/>
      <c r="J366" s="6"/>
      <c r="K366" s="6"/>
    </row>
    <row r="367" spans="4:11" x14ac:dyDescent="0.25">
      <c r="D367">
        <f>solve_for_d('True_Odds_Calculator_2-way'!A368,'True_Odds_Calculator_2-way'!#REF!,'True_Odds_Calculator_2-way'!B368,'Log_working_2-way'!B$1,'Log_working_2-way'!B$2)</f>
        <v>1.0543819242504819</v>
      </c>
      <c r="F367" s="6"/>
      <c r="H367" s="6"/>
      <c r="I367" s="6"/>
      <c r="J367" s="6"/>
      <c r="K367" s="6"/>
    </row>
    <row r="368" spans="4:11" x14ac:dyDescent="0.25">
      <c r="D368">
        <f>solve_for_d('True_Odds_Calculator_2-way'!A369,'True_Odds_Calculator_2-way'!#REF!,'True_Odds_Calculator_2-way'!B369,'Log_working_2-way'!B$1,'Log_working_2-way'!B$2)</f>
        <v>1.0449864577049268</v>
      </c>
      <c r="F368" s="6"/>
      <c r="H368" s="6"/>
      <c r="I368" s="6"/>
      <c r="J368" s="6"/>
      <c r="K368" s="6"/>
    </row>
    <row r="369" spans="4:11" x14ac:dyDescent="0.25">
      <c r="D369">
        <f>solve_for_d('True_Odds_Calculator_2-way'!A370,'True_Odds_Calculator_2-way'!#REF!,'True_Odds_Calculator_2-way'!B370,'Log_working_2-way'!B$1,'Log_working_2-way'!B$2)</f>
        <v>1.0480730539288112</v>
      </c>
      <c r="F369" s="6"/>
      <c r="H369" s="6"/>
      <c r="I369" s="6"/>
      <c r="J369" s="6"/>
      <c r="K369" s="6"/>
    </row>
    <row r="370" spans="4:11" x14ac:dyDescent="0.25">
      <c r="D370">
        <f>solve_for_d('True_Odds_Calculator_2-way'!A371,'True_Odds_Calculator_2-way'!#REF!,'True_Odds_Calculator_2-way'!B371,'Log_working_2-way'!B$1,'Log_working_2-way'!B$2)</f>
        <v>1.0427491060172347</v>
      </c>
      <c r="F370" s="6"/>
      <c r="H370" s="6"/>
      <c r="I370" s="6"/>
      <c r="J370" s="6"/>
      <c r="K370" s="6"/>
    </row>
    <row r="371" spans="4:11" x14ac:dyDescent="0.25">
      <c r="D371">
        <f>solve_for_d('True_Odds_Calculator_2-way'!A372,'True_Odds_Calculator_2-way'!#REF!,'True_Odds_Calculator_2-way'!B372,'Log_working_2-way'!B$1,'Log_working_2-way'!B$2)</f>
        <v>1.0535792336879053</v>
      </c>
      <c r="F371" s="6"/>
      <c r="H371" s="6"/>
      <c r="I371" s="6"/>
      <c r="J371" s="6"/>
      <c r="K371" s="6"/>
    </row>
    <row r="372" spans="4:11" x14ac:dyDescent="0.25">
      <c r="D372">
        <f>solve_for_d('True_Odds_Calculator_2-way'!A373,'True_Odds_Calculator_2-way'!#REF!,'True_Odds_Calculator_2-way'!B373,'Log_working_2-way'!B$1,'Log_working_2-way'!B$2)</f>
        <v>1.0415257892008067</v>
      </c>
      <c r="F372" s="6"/>
      <c r="H372" s="6"/>
      <c r="I372" s="6"/>
      <c r="J372" s="6"/>
      <c r="K372" s="6"/>
    </row>
    <row r="373" spans="4:11" x14ac:dyDescent="0.25">
      <c r="D373">
        <f>solve_for_d('True_Odds_Calculator_2-way'!A374,'True_Odds_Calculator_2-way'!#REF!,'True_Odds_Calculator_2-way'!B374,'Log_working_2-way'!B$1,'Log_working_2-way'!B$2)</f>
        <v>1.0392709482743203</v>
      </c>
      <c r="F373" s="6"/>
      <c r="H373" s="6"/>
      <c r="I373" s="6"/>
      <c r="J373" s="6"/>
      <c r="K373" s="6"/>
    </row>
    <row r="374" spans="4:11" x14ac:dyDescent="0.25">
      <c r="D374">
        <f>solve_for_d('True_Odds_Calculator_2-way'!A375,'True_Odds_Calculator_2-way'!#REF!,'True_Odds_Calculator_2-way'!B375,'Log_working_2-way'!B$1,'Log_working_2-way'!B$2)</f>
        <v>1.0636409575061661</v>
      </c>
      <c r="F374" s="6"/>
      <c r="H374" s="6"/>
      <c r="I374" s="6"/>
      <c r="J374" s="6"/>
      <c r="K374" s="6"/>
    </row>
    <row r="375" spans="4:11" x14ac:dyDescent="0.25">
      <c r="D375">
        <f>solve_for_d('True_Odds_Calculator_2-way'!A376,'True_Odds_Calculator_2-way'!#REF!,'True_Odds_Calculator_2-way'!B376,'Log_working_2-way'!B$1,'Log_working_2-way'!B$2)</f>
        <v>1.0453465975749467</v>
      </c>
      <c r="F375" s="6"/>
      <c r="H375" s="6"/>
      <c r="I375" s="6"/>
      <c r="J375" s="6"/>
      <c r="K375" s="6"/>
    </row>
    <row r="376" spans="4:11" x14ac:dyDescent="0.25">
      <c r="D376">
        <f>solve_for_d('True_Odds_Calculator_2-way'!A377,'True_Odds_Calculator_2-way'!#REF!,'True_Odds_Calculator_2-way'!B377,'Log_working_2-way'!B$1,'Log_working_2-way'!B$2)</f>
        <v>1.052267086616911</v>
      </c>
      <c r="F376" s="6"/>
      <c r="H376" s="6"/>
      <c r="I376" s="6"/>
      <c r="J376" s="6"/>
      <c r="K376" s="6"/>
    </row>
    <row r="377" spans="4:11" x14ac:dyDescent="0.25">
      <c r="D377">
        <f>solve_for_d('True_Odds_Calculator_2-way'!A378,'True_Odds_Calculator_2-way'!#REF!,'True_Odds_Calculator_2-way'!B378,'Log_working_2-way'!B$1,'Log_working_2-way'!B$2)</f>
        <v>1.0468011795556451</v>
      </c>
      <c r="F377" s="6"/>
      <c r="H377" s="6"/>
      <c r="I377" s="6"/>
      <c r="J377" s="6"/>
      <c r="K377" s="6"/>
    </row>
    <row r="378" spans="4:11" x14ac:dyDescent="0.25">
      <c r="D378">
        <f>solve_for_d('True_Odds_Calculator_2-way'!A379,'True_Odds_Calculator_2-way'!#REF!,'True_Odds_Calculator_2-way'!B379,'Log_working_2-way'!B$1,'Log_working_2-way'!B$2)</f>
        <v>1.0513686083765104</v>
      </c>
      <c r="F378" s="6"/>
      <c r="H378" s="6"/>
      <c r="I378" s="6"/>
      <c r="J378" s="6"/>
      <c r="K378" s="6"/>
    </row>
    <row r="379" spans="4:11" x14ac:dyDescent="0.25">
      <c r="D379">
        <f>solve_for_d('True_Odds_Calculator_2-way'!A380,'True_Odds_Calculator_2-way'!#REF!,'True_Odds_Calculator_2-way'!B380,'Log_working_2-way'!B$1,'Log_working_2-way'!B$2)</f>
        <v>1.0593568958392465</v>
      </c>
      <c r="F379" s="6"/>
      <c r="H379" s="6"/>
      <c r="I379" s="6"/>
      <c r="J379" s="6"/>
      <c r="K379" s="6"/>
    </row>
    <row r="380" spans="4:11" x14ac:dyDescent="0.25">
      <c r="D380">
        <f>solve_for_d('True_Odds_Calculator_2-way'!A381,'True_Odds_Calculator_2-way'!#REF!,'True_Odds_Calculator_2-way'!B381,'Log_working_2-way'!B$1,'Log_working_2-way'!B$2)</f>
        <v>1.045344963452246</v>
      </c>
      <c r="F380" s="6"/>
      <c r="H380" s="6"/>
      <c r="I380" s="6"/>
      <c r="J380" s="6"/>
      <c r="K380" s="6"/>
    </row>
    <row r="381" spans="4:11" x14ac:dyDescent="0.25">
      <c r="D381">
        <f>solve_for_d('True_Odds_Calculator_2-way'!A382,'True_Odds_Calculator_2-way'!#REF!,'True_Odds_Calculator_2-way'!B382,'Log_working_2-way'!B$1,'Log_working_2-way'!B$2)</f>
        <v>1.0534192952886015</v>
      </c>
      <c r="F381" s="6"/>
      <c r="H381" s="6"/>
      <c r="I381" s="6"/>
      <c r="J381" s="6"/>
      <c r="K381" s="6"/>
    </row>
    <row r="382" spans="4:11" x14ac:dyDescent="0.25">
      <c r="D382">
        <f>solve_for_d('True_Odds_Calculator_2-way'!A383,'True_Odds_Calculator_2-way'!#REF!,'True_Odds_Calculator_2-way'!B383,'Log_working_2-way'!B$1,'Log_working_2-way'!B$2)</f>
        <v>1.041304204002425</v>
      </c>
      <c r="F382" s="6"/>
      <c r="H382" s="6"/>
      <c r="I382" s="6"/>
      <c r="J382" s="6"/>
      <c r="K382" s="6"/>
    </row>
    <row r="383" spans="4:11" x14ac:dyDescent="0.25">
      <c r="D383">
        <f>solve_for_d('True_Odds_Calculator_2-way'!A384,'True_Odds_Calculator_2-way'!#REF!,'True_Odds_Calculator_2-way'!B384,'Log_working_2-way'!B$1,'Log_working_2-way'!B$2)</f>
        <v>1.0518428764688503</v>
      </c>
      <c r="F383" s="6"/>
      <c r="H383" s="6"/>
      <c r="I383" s="6"/>
      <c r="J383" s="6"/>
      <c r="K383" s="6"/>
    </row>
    <row r="384" spans="4:11" x14ac:dyDescent="0.25">
      <c r="D384">
        <f>solve_for_d('True_Odds_Calculator_2-way'!A385,'True_Odds_Calculator_2-way'!#REF!,'True_Odds_Calculator_2-way'!B385,'Log_working_2-way'!B$1,'Log_working_2-way'!B$2)</f>
        <v>1.0811284811792439</v>
      </c>
      <c r="F384" s="6"/>
      <c r="H384" s="6"/>
      <c r="I384" s="6"/>
      <c r="J384" s="6"/>
      <c r="K384" s="6"/>
    </row>
    <row r="385" spans="4:11" x14ac:dyDescent="0.25">
      <c r="D385">
        <f>solve_for_d('True_Odds_Calculator_2-way'!A386,'True_Odds_Calculator_2-way'!#REF!,'True_Odds_Calculator_2-way'!B386,'Log_working_2-way'!B$1,'Log_working_2-way'!B$2)</f>
        <v>1.0657284823689301</v>
      </c>
      <c r="F385" s="6"/>
      <c r="H385" s="6"/>
      <c r="I385" s="6"/>
      <c r="J385" s="6"/>
      <c r="K385" s="6"/>
    </row>
    <row r="386" spans="4:11" x14ac:dyDescent="0.25">
      <c r="D386">
        <f>solve_for_d('True_Odds_Calculator_2-way'!A387,'True_Odds_Calculator_2-way'!#REF!,'True_Odds_Calculator_2-way'!B387,'Log_working_2-way'!B$1,'Log_working_2-way'!B$2)</f>
        <v>1.0686742982506554</v>
      </c>
      <c r="F386" s="6"/>
      <c r="H386" s="6"/>
      <c r="I386" s="6"/>
      <c r="J386" s="6"/>
      <c r="K386" s="6"/>
    </row>
    <row r="387" spans="4:11" x14ac:dyDescent="0.25">
      <c r="D387">
        <f>solve_for_d('True_Odds_Calculator_2-way'!A388,'True_Odds_Calculator_2-way'!#REF!,'True_Odds_Calculator_2-way'!B388,'Log_working_2-way'!B$1,'Log_working_2-way'!B$2)</f>
        <v>1.0548939488018336</v>
      </c>
      <c r="F387" s="6"/>
      <c r="H387" s="6"/>
      <c r="I387" s="6"/>
      <c r="J387" s="6"/>
      <c r="K387" s="6"/>
    </row>
    <row r="388" spans="4:11" x14ac:dyDescent="0.25">
      <c r="D388">
        <f>solve_for_d('True_Odds_Calculator_2-way'!A389,'True_Odds_Calculator_2-way'!#REF!,'True_Odds_Calculator_2-way'!B389,'Log_working_2-way'!B$1,'Log_working_2-way'!B$2)</f>
        <v>1.0814417967997694</v>
      </c>
      <c r="F388" s="6"/>
      <c r="H388" s="6"/>
      <c r="I388" s="6"/>
      <c r="J388" s="6"/>
      <c r="K388" s="6"/>
    </row>
    <row r="389" spans="4:11" x14ac:dyDescent="0.25">
      <c r="D389">
        <f>solve_for_d('True_Odds_Calculator_2-way'!A390,'True_Odds_Calculator_2-way'!#REF!,'True_Odds_Calculator_2-way'!B390,'Log_working_2-way'!B$1,'Log_working_2-way'!B$2)</f>
        <v>1.038506964435719</v>
      </c>
      <c r="F389" s="6"/>
      <c r="H389" s="6"/>
      <c r="I389" s="6"/>
      <c r="J389" s="6"/>
      <c r="K389" s="6"/>
    </row>
    <row r="390" spans="4:11" x14ac:dyDescent="0.25">
      <c r="D390">
        <f>solve_for_d('True_Odds_Calculator_2-way'!A391,'True_Odds_Calculator_2-way'!#REF!,'True_Odds_Calculator_2-way'!B391,'Log_working_2-way'!B$1,'Log_working_2-way'!B$2)</f>
        <v>1.0471914779756517</v>
      </c>
      <c r="F390" s="6"/>
      <c r="H390" s="6"/>
      <c r="I390" s="6"/>
      <c r="J390" s="6"/>
      <c r="K390" s="6"/>
    </row>
    <row r="391" spans="4:11" x14ac:dyDescent="0.25">
      <c r="D391">
        <f>solve_for_d('True_Odds_Calculator_2-way'!A392,'True_Odds_Calculator_2-way'!#REF!,'True_Odds_Calculator_2-way'!B392,'Log_working_2-way'!B$1,'Log_working_2-way'!B$2)</f>
        <v>1.0342024872400046</v>
      </c>
      <c r="F391" s="6"/>
      <c r="H391" s="6"/>
      <c r="I391" s="6"/>
      <c r="J391" s="6"/>
      <c r="K391" s="6"/>
    </row>
    <row r="392" spans="4:11" x14ac:dyDescent="0.25">
      <c r="D392">
        <f>solve_for_d('True_Odds_Calculator_2-way'!A393,'True_Odds_Calculator_2-way'!#REF!,'True_Odds_Calculator_2-way'!B393,'Log_working_2-way'!B$1,'Log_working_2-way'!B$2)</f>
        <v>1.0449698306901456</v>
      </c>
      <c r="F392" s="6"/>
      <c r="H392" s="6"/>
      <c r="I392" s="6"/>
      <c r="J392" s="6"/>
      <c r="K392" s="6"/>
    </row>
    <row r="393" spans="4:11" x14ac:dyDescent="0.25">
      <c r="D393">
        <f>solve_for_d('True_Odds_Calculator_2-way'!A394,'True_Odds_Calculator_2-way'!#REF!,'True_Odds_Calculator_2-way'!B394,'Log_working_2-way'!B$1,'Log_working_2-way'!B$2)</f>
        <v>1.0460060256260135</v>
      </c>
      <c r="F393" s="6"/>
      <c r="H393" s="6"/>
      <c r="I393" s="6"/>
      <c r="J393" s="6"/>
      <c r="K393" s="6"/>
    </row>
    <row r="394" spans="4:11" x14ac:dyDescent="0.25">
      <c r="D394">
        <f>solve_for_d('True_Odds_Calculator_2-way'!A395,'True_Odds_Calculator_2-way'!#REF!,'True_Odds_Calculator_2-way'!B395,'Log_working_2-way'!B$1,'Log_working_2-way'!B$2)</f>
        <v>1.0460060256260135</v>
      </c>
      <c r="F394" s="6"/>
      <c r="H394" s="6"/>
      <c r="I394" s="6"/>
      <c r="J394" s="6"/>
      <c r="K394" s="6"/>
    </row>
    <row r="395" spans="4:11" x14ac:dyDescent="0.25">
      <c r="D395">
        <f>solve_for_d('True_Odds_Calculator_2-way'!A396,'True_Odds_Calculator_2-way'!#REF!,'True_Odds_Calculator_2-way'!B396,'Log_working_2-way'!B$1,'Log_working_2-way'!B$2)</f>
        <v>1.0502085589023142</v>
      </c>
      <c r="F395" s="6"/>
      <c r="H395" s="6"/>
      <c r="I395" s="6"/>
      <c r="J395" s="6"/>
      <c r="K395" s="6"/>
    </row>
    <row r="396" spans="4:11" x14ac:dyDescent="0.25">
      <c r="D396">
        <f>solve_for_d('True_Odds_Calculator_2-way'!A397,'True_Odds_Calculator_2-way'!#REF!,'True_Odds_Calculator_2-way'!B397,'Log_working_2-way'!B$1,'Log_working_2-way'!B$2)</f>
        <v>1.0423915204335932</v>
      </c>
      <c r="F396" s="6"/>
      <c r="H396" s="6"/>
      <c r="I396" s="6"/>
      <c r="J396" s="6"/>
      <c r="K396" s="6"/>
    </row>
    <row r="397" spans="4:11" x14ac:dyDescent="0.25">
      <c r="D397">
        <f>solve_for_d('True_Odds_Calculator_2-way'!A398,'True_Odds_Calculator_2-way'!#REF!,'True_Odds_Calculator_2-way'!B398,'Log_working_2-way'!B$1,'Log_working_2-way'!B$2)</f>
        <v>1.0518428764688503</v>
      </c>
      <c r="F397" s="6"/>
      <c r="H397" s="6"/>
      <c r="I397" s="6"/>
      <c r="J397" s="6"/>
      <c r="K397" s="6"/>
    </row>
    <row r="398" spans="4:11" x14ac:dyDescent="0.25">
      <c r="D398">
        <f>solve_for_d('True_Odds_Calculator_2-way'!A399,'True_Odds_Calculator_2-way'!#REF!,'True_Odds_Calculator_2-way'!B399,'Log_working_2-way'!B$1,'Log_working_2-way'!B$2)</f>
        <v>1.0510694237812139</v>
      </c>
      <c r="F398" s="6"/>
      <c r="H398" s="6"/>
      <c r="I398" s="6"/>
      <c r="J398" s="6"/>
      <c r="K398" s="6"/>
    </row>
    <row r="399" spans="4:11" x14ac:dyDescent="0.25">
      <c r="D399">
        <f>solve_for_d('True_Odds_Calculator_2-way'!A400,'True_Odds_Calculator_2-way'!#REF!,'True_Odds_Calculator_2-way'!B400,'Log_working_2-way'!B$1,'Log_working_2-way'!B$2)</f>
        <v>1.042106143326367</v>
      </c>
      <c r="F399" s="6"/>
      <c r="H399" s="6"/>
      <c r="I399" s="6"/>
      <c r="J399" s="6"/>
      <c r="K399" s="6"/>
    </row>
    <row r="400" spans="4:11" x14ac:dyDescent="0.25">
      <c r="D400">
        <f>solve_for_d('True_Odds_Calculator_2-way'!A401,'True_Odds_Calculator_2-way'!#REF!,'True_Odds_Calculator_2-way'!B401,'Log_working_2-way'!B$1,'Log_working_2-way'!B$2)</f>
        <v>1.0509442098096211</v>
      </c>
      <c r="F400" s="6"/>
      <c r="H400" s="6"/>
      <c r="I400" s="6"/>
      <c r="J400" s="6"/>
      <c r="K400" s="6"/>
    </row>
    <row r="401" spans="4:11" x14ac:dyDescent="0.25">
      <c r="D401">
        <f>solve_for_d('True_Odds_Calculator_2-way'!A402,'True_Odds_Calculator_2-way'!#REF!,'True_Odds_Calculator_2-way'!B402,'Log_working_2-way'!B$1,'Log_working_2-way'!B$2)</f>
        <v>1.0558399741144113</v>
      </c>
      <c r="F401" s="6"/>
      <c r="H401" s="6"/>
      <c r="I401" s="6"/>
      <c r="J401" s="6"/>
      <c r="K401" s="6"/>
    </row>
    <row r="402" spans="4:11" x14ac:dyDescent="0.25">
      <c r="D402">
        <f>solve_for_d('True_Odds_Calculator_2-way'!A403,'True_Odds_Calculator_2-way'!#REF!,'True_Odds_Calculator_2-way'!B403,'Log_working_2-way'!B$1,'Log_working_2-way'!B$2)</f>
        <v>1.0497253316960662</v>
      </c>
      <c r="F402" s="6"/>
      <c r="H402" s="6"/>
      <c r="I402" s="6"/>
      <c r="J402" s="6"/>
      <c r="K402" s="6"/>
    </row>
    <row r="403" spans="4:11" x14ac:dyDescent="0.25">
      <c r="D403">
        <f>solve_for_d('True_Odds_Calculator_2-way'!A404,'True_Odds_Calculator_2-way'!#REF!,'True_Odds_Calculator_2-way'!B404,'Log_working_2-way'!B$1,'Log_working_2-way'!B$2)</f>
        <v>1.0556315371027907</v>
      </c>
      <c r="F403" s="6"/>
      <c r="H403" s="6"/>
      <c r="I403" s="6"/>
      <c r="J403" s="6"/>
      <c r="K403" s="6"/>
    </row>
    <row r="404" spans="4:11" x14ac:dyDescent="0.25">
      <c r="D404">
        <f>solve_for_d('True_Odds_Calculator_2-way'!A405,'True_Odds_Calculator_2-way'!#REF!,'True_Odds_Calculator_2-way'!B405,'Log_working_2-way'!B$1,'Log_working_2-way'!B$2)</f>
        <v>1.0510694237812139</v>
      </c>
      <c r="F404" s="6"/>
      <c r="H404" s="6"/>
      <c r="I404" s="6"/>
      <c r="J404" s="6"/>
      <c r="K404" s="6"/>
    </row>
    <row r="405" spans="4:11" x14ac:dyDescent="0.25">
      <c r="D405">
        <f>solve_for_d('True_Odds_Calculator_2-way'!A406,'True_Odds_Calculator_2-way'!#REF!,'True_Odds_Calculator_2-way'!B406,'Log_working_2-way'!B$1,'Log_working_2-way'!B$2)</f>
        <v>1.0557597764789854</v>
      </c>
      <c r="F405" s="6"/>
      <c r="H405" s="6"/>
      <c r="I405" s="6"/>
      <c r="J405" s="6"/>
      <c r="K405" s="6"/>
    </row>
    <row r="406" spans="4:11" x14ac:dyDescent="0.25">
      <c r="D406">
        <f>solve_for_d('True_Odds_Calculator_2-way'!A407,'True_Odds_Calculator_2-way'!#REF!,'True_Odds_Calculator_2-way'!B407,'Log_working_2-way'!B$1,'Log_working_2-way'!B$2)</f>
        <v>1.0502085589023142</v>
      </c>
      <c r="F406" s="6"/>
      <c r="H406" s="6"/>
      <c r="I406" s="6"/>
      <c r="J406" s="6"/>
      <c r="K406" s="6"/>
    </row>
    <row r="407" spans="4:11" x14ac:dyDescent="0.25">
      <c r="D407">
        <f>solve_for_d('True_Odds_Calculator_2-way'!A408,'True_Odds_Calculator_2-way'!#REF!,'True_Odds_Calculator_2-way'!B408,'Log_working_2-way'!B$1,'Log_working_2-way'!B$2)</f>
        <v>1.0526045231274919</v>
      </c>
      <c r="F407" s="6"/>
      <c r="H407" s="6"/>
      <c r="I407" s="6"/>
      <c r="J407" s="6"/>
      <c r="K407" s="6"/>
    </row>
    <row r="408" spans="4:11" x14ac:dyDescent="0.25">
      <c r="D408">
        <f>solve_for_d('True_Odds_Calculator_2-way'!A409,'True_Odds_Calculator_2-way'!#REF!,'True_Odds_Calculator_2-way'!B409,'Log_working_2-way'!B$1,'Log_working_2-way'!B$2)</f>
        <v>1.0689662376712907</v>
      </c>
      <c r="F408" s="6"/>
      <c r="H408" s="6"/>
      <c r="I408" s="6"/>
      <c r="J408" s="6"/>
      <c r="K408" s="6"/>
    </row>
    <row r="409" spans="4:11" x14ac:dyDescent="0.25">
      <c r="D409">
        <f>solve_for_d('True_Odds_Calculator_2-way'!A410,'True_Odds_Calculator_2-way'!#REF!,'True_Odds_Calculator_2-way'!B410,'Log_working_2-way'!B$1,'Log_working_2-way'!B$2)</f>
        <v>1.0552914984182968</v>
      </c>
      <c r="F409" s="6"/>
      <c r="H409" s="6"/>
      <c r="I409" s="6"/>
      <c r="J409" s="6"/>
      <c r="K409" s="6"/>
    </row>
    <row r="410" spans="4:11" x14ac:dyDescent="0.25">
      <c r="D410">
        <f>solve_for_d('True_Odds_Calculator_2-way'!A411,'True_Odds_Calculator_2-way'!#REF!,'True_Odds_Calculator_2-way'!B411,'Log_working_2-way'!B$1,'Log_working_2-way'!B$2)</f>
        <v>1.0586391570182949</v>
      </c>
      <c r="F410" s="6"/>
      <c r="H410" s="6"/>
      <c r="I410" s="6"/>
      <c r="J410" s="6"/>
      <c r="K410" s="6"/>
    </row>
    <row r="411" spans="4:11" x14ac:dyDescent="0.25">
      <c r="D411">
        <f>solve_for_d('True_Odds_Calculator_2-way'!A412,'True_Odds_Calculator_2-way'!#REF!,'True_Odds_Calculator_2-way'!B412,'Log_working_2-way'!B$1,'Log_working_2-way'!B$2)</f>
        <v>1.0629813436677837</v>
      </c>
      <c r="F411" s="6"/>
      <c r="H411" s="6"/>
      <c r="I411" s="6"/>
      <c r="J411" s="6"/>
      <c r="K411" s="6"/>
    </row>
    <row r="412" spans="4:11" x14ac:dyDescent="0.25">
      <c r="D412">
        <f>solve_for_d('True_Odds_Calculator_2-way'!A413,'True_Odds_Calculator_2-way'!#REF!,'True_Odds_Calculator_2-way'!B413,'Log_working_2-way'!B$1,'Log_working_2-way'!B$2)</f>
        <v>1.0570274463634663</v>
      </c>
      <c r="F412" s="6"/>
      <c r="H412" s="6"/>
      <c r="I412" s="6"/>
      <c r="J412" s="6"/>
      <c r="K412" s="6"/>
    </row>
    <row r="413" spans="4:11" x14ac:dyDescent="0.25">
      <c r="D413">
        <f>solve_for_d('True_Odds_Calculator_2-way'!A414,'True_Odds_Calculator_2-way'!#REF!,'True_Odds_Calculator_2-way'!B414,'Log_working_2-way'!B$1,'Log_working_2-way'!B$2)</f>
        <v>1.0570274463634663</v>
      </c>
      <c r="F413" s="6"/>
      <c r="H413" s="6"/>
      <c r="I413" s="6"/>
      <c r="J413" s="6"/>
      <c r="K413" s="6"/>
    </row>
    <row r="414" spans="4:11" x14ac:dyDescent="0.25">
      <c r="D414">
        <f>solve_for_d('True_Odds_Calculator_2-way'!A415,'True_Odds_Calculator_2-way'!#REF!,'True_Odds_Calculator_2-way'!B415,'Log_working_2-way'!B$1,'Log_working_2-way'!B$2)</f>
        <v>1.0586391570182949</v>
      </c>
      <c r="F414" s="6"/>
      <c r="H414" s="6"/>
      <c r="I414" s="6"/>
      <c r="J414" s="6"/>
      <c r="K414" s="6"/>
    </row>
    <row r="415" spans="4:11" x14ac:dyDescent="0.25">
      <c r="D415">
        <f>solve_for_d('True_Odds_Calculator_2-way'!A416,'True_Odds_Calculator_2-way'!#REF!,'True_Odds_Calculator_2-way'!B416,'Log_working_2-way'!B$1,'Log_working_2-way'!B$2)</f>
        <v>1.064154648311693</v>
      </c>
      <c r="F415" s="6"/>
      <c r="H415" s="6"/>
      <c r="I415" s="6"/>
      <c r="J415" s="6"/>
      <c r="K415" s="6"/>
    </row>
    <row r="416" spans="4:11" x14ac:dyDescent="0.25">
      <c r="D416">
        <f>solve_for_d('True_Odds_Calculator_2-way'!A417,'True_Odds_Calculator_2-way'!#REF!,'True_Odds_Calculator_2-way'!B417,'Log_working_2-way'!B$1,'Log_working_2-way'!B$2)</f>
        <v>1.0654583973780449</v>
      </c>
      <c r="F416" s="6"/>
      <c r="H416" s="6"/>
      <c r="I416" s="6"/>
      <c r="J416" s="6"/>
      <c r="K416" s="6"/>
    </row>
    <row r="417" spans="4:11" x14ac:dyDescent="0.25">
      <c r="D417">
        <f>solve_for_d('True_Odds_Calculator_2-way'!A418,'True_Odds_Calculator_2-way'!#REF!,'True_Odds_Calculator_2-way'!B418,'Log_working_2-way'!B$1,'Log_working_2-way'!B$2)</f>
        <v>1.0681458983010155</v>
      </c>
      <c r="F417" s="6"/>
      <c r="H417" s="6"/>
      <c r="I417" s="6"/>
      <c r="J417" s="6"/>
      <c r="K417" s="6"/>
    </row>
    <row r="418" spans="4:11" x14ac:dyDescent="0.25">
      <c r="D418">
        <f>solve_for_d('True_Odds_Calculator_2-way'!A419,'True_Odds_Calculator_2-way'!#REF!,'True_Odds_Calculator_2-way'!B419,'Log_working_2-way'!B$1,'Log_working_2-way'!B$2)</f>
        <v>1.0689662376712907</v>
      </c>
      <c r="F418" s="6"/>
      <c r="H418" s="6"/>
      <c r="I418" s="6"/>
      <c r="J418" s="6"/>
      <c r="K418" s="6"/>
    </row>
    <row r="419" spans="4:11" x14ac:dyDescent="0.25">
      <c r="D419">
        <f>solve_for_d('True_Odds_Calculator_2-way'!A420,'True_Odds_Calculator_2-way'!#REF!,'True_Odds_Calculator_2-way'!B420,'Log_working_2-way'!B$1,'Log_working_2-way'!B$2)</f>
        <v>1.0608952469083379</v>
      </c>
      <c r="F419" s="6"/>
      <c r="H419" s="6"/>
      <c r="I419" s="6"/>
      <c r="J419" s="6"/>
      <c r="K419" s="6"/>
    </row>
    <row r="420" spans="4:11" x14ac:dyDescent="0.25">
      <c r="D420">
        <f>solve_for_d('True_Odds_Calculator_2-way'!A421,'True_Odds_Calculator_2-way'!#REF!,'True_Odds_Calculator_2-way'!B421,'Log_working_2-way'!B$1,'Log_working_2-way'!B$2)</f>
        <v>1.0656852654653921</v>
      </c>
      <c r="F420" s="6"/>
      <c r="H420" s="6"/>
      <c r="I420" s="6"/>
      <c r="J420" s="6"/>
      <c r="K420" s="6"/>
    </row>
    <row r="421" spans="4:11" x14ac:dyDescent="0.25">
      <c r="D421">
        <f>solve_for_d('True_Odds_Calculator_2-way'!A422,'True_Odds_Calculator_2-way'!#REF!,'True_Odds_Calculator_2-way'!B422,'Log_working_2-way'!B$1,'Log_working_2-way'!B$2)</f>
        <v>1.0629444687848131</v>
      </c>
      <c r="F421" s="6"/>
      <c r="H421" s="6"/>
      <c r="I421" s="6"/>
      <c r="J421" s="6"/>
      <c r="K421" s="6"/>
    </row>
    <row r="422" spans="4:11" x14ac:dyDescent="0.25">
      <c r="D422">
        <f>solve_for_d('True_Odds_Calculator_2-way'!A423,'True_Odds_Calculator_2-way'!#REF!,'True_Odds_Calculator_2-way'!B423,'Log_working_2-way'!B$1,'Log_working_2-way'!B$2)</f>
        <v>1.0724288563238225</v>
      </c>
      <c r="F422" s="6"/>
      <c r="H422" s="6"/>
      <c r="I422" s="6"/>
      <c r="J422" s="6"/>
      <c r="K422" s="6"/>
    </row>
    <row r="423" spans="4:11" x14ac:dyDescent="0.25">
      <c r="D423">
        <f>solve_for_d('True_Odds_Calculator_2-way'!A424,'True_Odds_Calculator_2-way'!#REF!,'True_Odds_Calculator_2-way'!B424,'Log_working_2-way'!B$1,'Log_working_2-way'!B$2)</f>
        <v>1.0629662593791851</v>
      </c>
      <c r="F423" s="6"/>
      <c r="H423" s="6"/>
      <c r="I423" s="6"/>
      <c r="J423" s="6"/>
      <c r="K423" s="6"/>
    </row>
    <row r="424" spans="4:11" x14ac:dyDescent="0.25">
      <c r="D424">
        <f>solve_for_d('True_Odds_Calculator_2-way'!A425,'True_Odds_Calculator_2-way'!#REF!,'True_Odds_Calculator_2-way'!B425,'Log_working_2-way'!B$1,'Log_working_2-way'!B$2)</f>
        <v>1.0586402402731725</v>
      </c>
      <c r="F424" s="6"/>
      <c r="H424" s="6"/>
      <c r="I424" s="6"/>
      <c r="J424" s="6"/>
      <c r="K424" s="6"/>
    </row>
    <row r="425" spans="4:11" x14ac:dyDescent="0.25">
      <c r="D425">
        <f>solve_for_d('True_Odds_Calculator_2-way'!A426,'True_Odds_Calculator_2-way'!#REF!,'True_Odds_Calculator_2-way'!B426,'Log_working_2-way'!B$1,'Log_working_2-way'!B$2)</f>
        <v>1.0672505015642557</v>
      </c>
      <c r="F425" s="6"/>
      <c r="H425" s="6"/>
      <c r="I425" s="6"/>
      <c r="J425" s="6"/>
      <c r="K425" s="6"/>
    </row>
    <row r="426" spans="4:11" x14ac:dyDescent="0.25">
      <c r="D426">
        <f>solve_for_d('True_Odds_Calculator_2-way'!A427,'True_Odds_Calculator_2-way'!#REF!,'True_Odds_Calculator_2-way'!B427,'Log_working_2-way'!B$1,'Log_working_2-way'!B$2)</f>
        <v>1.0706648459867645</v>
      </c>
      <c r="F426" s="6"/>
      <c r="H426" s="6"/>
      <c r="I426" s="6"/>
      <c r="J426" s="6"/>
      <c r="K426" s="6"/>
    </row>
    <row r="427" spans="4:11" x14ac:dyDescent="0.25">
      <c r="D427">
        <f>solve_for_d('True_Odds_Calculator_2-way'!A428,'True_Odds_Calculator_2-way'!#REF!,'True_Odds_Calculator_2-way'!B428,'Log_working_2-way'!B$1,'Log_working_2-way'!B$2)</f>
        <v>1.0652016546735219</v>
      </c>
      <c r="F427" s="6"/>
      <c r="H427" s="6"/>
      <c r="I427" s="6"/>
      <c r="J427" s="6"/>
      <c r="K427" s="6"/>
    </row>
    <row r="428" spans="4:11" x14ac:dyDescent="0.25">
      <c r="D428">
        <f>solve_for_d('True_Odds_Calculator_2-way'!A429,'True_Odds_Calculator_2-way'!#REF!,'True_Odds_Calculator_2-way'!B429,'Log_working_2-way'!B$1,'Log_working_2-way'!B$2)</f>
        <v>1.0581003177923753</v>
      </c>
      <c r="F428" s="6"/>
      <c r="H428" s="6"/>
      <c r="I428" s="6"/>
      <c r="J428" s="6"/>
      <c r="K428" s="6"/>
    </row>
    <row r="429" spans="4:11" x14ac:dyDescent="0.25">
      <c r="D429">
        <f>solve_for_d('True_Odds_Calculator_2-way'!A430,'True_Odds_Calculator_2-way'!#REF!,'True_Odds_Calculator_2-way'!B430,'Log_working_2-way'!B$1,'Log_working_2-way'!B$2)</f>
        <v>1.0636410008450974</v>
      </c>
      <c r="F429" s="6"/>
      <c r="H429" s="6"/>
      <c r="I429" s="6"/>
      <c r="J429" s="6"/>
      <c r="K429" s="6"/>
    </row>
    <row r="430" spans="4:11" x14ac:dyDescent="0.25">
      <c r="D430">
        <f>solve_for_d('True_Odds_Calculator_2-way'!A431,'True_Odds_Calculator_2-way'!#REF!,'True_Odds_Calculator_2-way'!B431,'Log_working_2-way'!B$1,'Log_working_2-way'!B$2)</f>
        <v>1.0661767993513469</v>
      </c>
      <c r="F430" s="6"/>
      <c r="H430" s="6"/>
      <c r="I430" s="6"/>
      <c r="J430" s="6"/>
      <c r="K430" s="6"/>
    </row>
    <row r="431" spans="4:11" x14ac:dyDescent="0.25">
      <c r="D431">
        <f>solve_for_d('True_Odds_Calculator_2-way'!A432,'True_Odds_Calculator_2-way'!#REF!,'True_Odds_Calculator_2-way'!B432,'Log_working_2-way'!B$1,'Log_working_2-way'!B$2)</f>
        <v>1.0569383568656741</v>
      </c>
      <c r="F431" s="6"/>
      <c r="H431" s="6"/>
      <c r="I431" s="6"/>
      <c r="J431" s="6"/>
      <c r="K431" s="6"/>
    </row>
    <row r="432" spans="4:11" x14ac:dyDescent="0.25">
      <c r="D432">
        <f>solve_for_d('True_Odds_Calculator_2-way'!A433,'True_Odds_Calculator_2-way'!#REF!,'True_Odds_Calculator_2-way'!B433,'Log_working_2-way'!B$1,'Log_working_2-way'!B$2)</f>
        <v>1.0834349576139997</v>
      </c>
      <c r="F432" s="6"/>
      <c r="H432" s="6"/>
      <c r="I432" s="6"/>
      <c r="J432" s="6"/>
      <c r="K432" s="6"/>
    </row>
    <row r="433" spans="4:11" x14ac:dyDescent="0.25">
      <c r="D433">
        <f>solve_for_d('True_Odds_Calculator_2-way'!A434,'True_Odds_Calculator_2-way'!#REF!,'True_Odds_Calculator_2-way'!B434,'Log_working_2-way'!B$1,'Log_working_2-way'!B$2)</f>
        <v>0.99934755448125956</v>
      </c>
      <c r="F433" s="6"/>
      <c r="H433" s="6"/>
      <c r="I433" s="6"/>
      <c r="J433" s="6"/>
      <c r="K433" s="6"/>
    </row>
    <row r="434" spans="4:11" x14ac:dyDescent="0.25">
      <c r="D434">
        <f>solve_for_d('True_Odds_Calculator_2-way'!A435,'True_Odds_Calculator_2-way'!#REF!,'True_Odds_Calculator_2-way'!B435,'Log_working_2-way'!B$1,'Log_working_2-way'!B$2)</f>
        <v>1.0758089270163143</v>
      </c>
      <c r="F434" s="6"/>
      <c r="H434" s="6"/>
      <c r="I434" s="6"/>
      <c r="J434" s="6"/>
      <c r="K434" s="6"/>
    </row>
    <row r="435" spans="4:11" x14ac:dyDescent="0.25">
      <c r="D435">
        <f>solve_for_d('True_Odds_Calculator_2-way'!A436,'True_Odds_Calculator_2-way'!#REF!,'True_Odds_Calculator_2-way'!B436,'Log_working_2-way'!B$1,'Log_working_2-way'!B$2)</f>
        <v>1.0715771327693893</v>
      </c>
      <c r="F435" s="6"/>
      <c r="H435" s="6"/>
      <c r="I435" s="6"/>
      <c r="J435" s="6"/>
      <c r="K435" s="6"/>
    </row>
    <row r="436" spans="4:11" x14ac:dyDescent="0.25">
      <c r="D436">
        <f>solve_for_d('True_Odds_Calculator_2-way'!A437,'True_Odds_Calculator_2-way'!#REF!,'True_Odds_Calculator_2-way'!B437,'Log_working_2-way'!B$1,'Log_working_2-way'!B$2)</f>
        <v>1.0790624591959426</v>
      </c>
      <c r="F436" s="6"/>
      <c r="H436" s="6"/>
      <c r="I436" s="6"/>
      <c r="J436" s="6"/>
      <c r="K436" s="6"/>
    </row>
    <row r="437" spans="4:11" x14ac:dyDescent="0.25">
      <c r="D437">
        <f>solve_for_d('True_Odds_Calculator_2-way'!A438,'True_Odds_Calculator_2-way'!#REF!,'True_Odds_Calculator_2-way'!B438,'Log_working_2-way'!B$1,'Log_working_2-way'!B$2)</f>
        <v>1.0819204349687941</v>
      </c>
      <c r="F437" s="6"/>
      <c r="H437" s="6"/>
      <c r="I437" s="6"/>
      <c r="J437" s="6"/>
      <c r="K437" s="6"/>
    </row>
    <row r="438" spans="4:11" x14ac:dyDescent="0.25">
      <c r="D438">
        <f>solve_for_d('True_Odds_Calculator_2-way'!A439,'True_Odds_Calculator_2-way'!#REF!,'True_Odds_Calculator_2-way'!B439,'Log_working_2-way'!B$1,'Log_working_2-way'!B$2)</f>
        <v>1.0734654343413303</v>
      </c>
      <c r="F438" s="6"/>
      <c r="H438" s="6"/>
      <c r="I438" s="6"/>
      <c r="J438" s="6"/>
      <c r="K438" s="6"/>
    </row>
    <row r="439" spans="4:11" x14ac:dyDescent="0.25">
      <c r="D439">
        <f>solve_for_d('True_Odds_Calculator_2-way'!A440,'True_Odds_Calculator_2-way'!#REF!,'True_Odds_Calculator_2-way'!B440,'Log_working_2-way'!B$1,'Log_working_2-way'!B$2)</f>
        <v>1.081910060313134</v>
      </c>
      <c r="F439" s="6"/>
      <c r="H439" s="6"/>
      <c r="I439" s="6"/>
      <c r="J439" s="6"/>
      <c r="K439" s="6"/>
    </row>
    <row r="440" spans="4:11" x14ac:dyDescent="0.25">
      <c r="D440">
        <f>solve_for_d('True_Odds_Calculator_2-way'!A441,'True_Odds_Calculator_2-way'!#REF!,'True_Odds_Calculator_2-way'!B441,'Log_working_2-way'!B$1,'Log_working_2-way'!B$2)</f>
        <v>0.97326675683511821</v>
      </c>
      <c r="F440" s="6"/>
      <c r="H440" s="6"/>
      <c r="I440" s="6"/>
      <c r="J440" s="6"/>
      <c r="K440" s="6"/>
    </row>
    <row r="441" spans="4:11" x14ac:dyDescent="0.25">
      <c r="D441">
        <f>solve_for_d('True_Odds_Calculator_2-way'!A442,'True_Odds_Calculator_2-way'!#REF!,'True_Odds_Calculator_2-way'!B442,'Log_working_2-way'!B$1,'Log_working_2-way'!B$2)</f>
        <v>1.0581003177923753</v>
      </c>
      <c r="F441" s="6"/>
      <c r="H441" s="6"/>
      <c r="I441" s="6"/>
      <c r="J441" s="6"/>
      <c r="K441" s="6"/>
    </row>
    <row r="442" spans="4:11" x14ac:dyDescent="0.25">
      <c r="D442">
        <f>solve_for_d('True_Odds_Calculator_2-way'!A443,'True_Odds_Calculator_2-way'!#REF!,'True_Odds_Calculator_2-way'!B443,'Log_working_2-way'!B$1,'Log_working_2-way'!B$2)</f>
        <v>1.0451969483194312</v>
      </c>
      <c r="F442" s="6"/>
      <c r="H442" s="6"/>
      <c r="I442" s="6"/>
      <c r="J442" s="6"/>
      <c r="K442" s="6"/>
    </row>
    <row r="443" spans="4:11" x14ac:dyDescent="0.25">
      <c r="D443">
        <f>solve_for_d('True_Odds_Calculator_2-way'!A444,'True_Odds_Calculator_2-way'!#REF!,'True_Odds_Calculator_2-way'!B444,'Log_working_2-way'!B$1,'Log_working_2-way'!B$2)</f>
        <v>1.0451911230503124</v>
      </c>
      <c r="F443" s="6"/>
      <c r="H443" s="6"/>
      <c r="I443" s="6"/>
      <c r="J443" s="6"/>
      <c r="K443" s="6"/>
    </row>
    <row r="444" spans="4:11" x14ac:dyDescent="0.25">
      <c r="D444">
        <f>solve_for_d('True_Odds_Calculator_2-way'!A445,'True_Odds_Calculator_2-way'!#REF!,'True_Odds_Calculator_2-way'!B445,'Log_working_2-way'!B$1,'Log_working_2-way'!B$2)</f>
        <v>1.0675466351235279</v>
      </c>
      <c r="F444" s="6"/>
      <c r="H444" s="6"/>
      <c r="I444" s="6"/>
      <c r="J444" s="6"/>
      <c r="K444" s="6"/>
    </row>
    <row r="445" spans="4:11" x14ac:dyDescent="0.25">
      <c r="D445">
        <f>solve_for_d('True_Odds_Calculator_2-way'!A446,'True_Odds_Calculator_2-way'!#REF!,'True_Odds_Calculator_2-way'!B446,'Log_working_2-way'!B$1,'Log_working_2-way'!B$2)</f>
        <v>1.0722697174508919</v>
      </c>
      <c r="F445" s="6"/>
      <c r="H445" s="6"/>
      <c r="I445" s="6"/>
      <c r="J445" s="6"/>
      <c r="K445" s="6"/>
    </row>
    <row r="446" spans="4:11" x14ac:dyDescent="0.25">
      <c r="D446">
        <f>solve_for_d('True_Odds_Calculator_2-way'!A447,'True_Odds_Calculator_2-way'!#REF!,'True_Odds_Calculator_2-way'!B447,'Log_working_2-way'!B$1,'Log_working_2-way'!B$2)</f>
        <v>1.0656089460421265</v>
      </c>
      <c r="F446" s="6"/>
      <c r="H446" s="6"/>
      <c r="I446" s="6"/>
      <c r="J446" s="6"/>
      <c r="K446" s="6"/>
    </row>
    <row r="447" spans="4:11" x14ac:dyDescent="0.25">
      <c r="D447">
        <f>solve_for_d('True_Odds_Calculator_2-way'!A448,'True_Odds_Calculator_2-way'!#REF!,'True_Odds_Calculator_2-way'!B448,'Log_working_2-way'!B$1,'Log_working_2-way'!B$2)</f>
        <v>1.0804190544265662</v>
      </c>
      <c r="F447" s="6"/>
      <c r="H447" s="6"/>
      <c r="I447" s="6"/>
      <c r="J447" s="6"/>
      <c r="K447" s="6"/>
    </row>
    <row r="448" spans="4:11" x14ac:dyDescent="0.25">
      <c r="D448">
        <f>solve_for_d('True_Odds_Calculator_2-way'!A449,'True_Odds_Calculator_2-way'!#REF!,'True_Odds_Calculator_2-way'!B449,'Log_working_2-way'!B$1,'Log_working_2-way'!B$2)</f>
        <v>1.0689662376712907</v>
      </c>
      <c r="F448" s="6"/>
      <c r="H448" s="6"/>
      <c r="I448" s="6"/>
      <c r="J448" s="6"/>
      <c r="K448" s="6"/>
    </row>
    <row r="449" spans="4:11" x14ac:dyDescent="0.25">
      <c r="D449">
        <f>solve_for_d('True_Odds_Calculator_2-way'!A450,'True_Odds_Calculator_2-way'!#REF!,'True_Odds_Calculator_2-way'!B450,'Log_working_2-way'!B$1,'Log_working_2-way'!B$2)</f>
        <v>1.0608952469083379</v>
      </c>
      <c r="F449" s="6"/>
      <c r="H449" s="6"/>
      <c r="I449" s="6"/>
      <c r="J449" s="6"/>
      <c r="K449" s="6"/>
    </row>
    <row r="450" spans="4:11" x14ac:dyDescent="0.25">
      <c r="D450">
        <f>solve_for_d('True_Odds_Calculator_2-way'!A451,'True_Odds_Calculator_2-way'!#REF!,'True_Odds_Calculator_2-way'!B451,'Log_working_2-way'!B$1,'Log_working_2-way'!B$2)</f>
        <v>1.0700036736716445</v>
      </c>
      <c r="F450" s="6"/>
      <c r="H450" s="6"/>
      <c r="I450" s="6"/>
      <c r="J450" s="6"/>
      <c r="K450" s="6"/>
    </row>
    <row r="451" spans="4:11" x14ac:dyDescent="0.25">
      <c r="D451">
        <f>solve_for_d('True_Odds_Calculator_2-way'!A452,'True_Odds_Calculator_2-way'!#REF!,'True_Odds_Calculator_2-way'!B452,'Log_working_2-way'!B$1,'Log_working_2-way'!B$2)</f>
        <v>1.0670046225137999</v>
      </c>
      <c r="F451" s="6"/>
      <c r="H451" s="6"/>
      <c r="I451" s="6"/>
      <c r="J451" s="6"/>
      <c r="K451" s="6"/>
    </row>
    <row r="452" spans="4:11" x14ac:dyDescent="0.25">
      <c r="D452">
        <f>solve_for_d('True_Odds_Calculator_2-way'!A453,'True_Odds_Calculator_2-way'!#REF!,'True_Odds_Calculator_2-way'!B453,'Log_working_2-way'!B$1,'Log_working_2-way'!B$2)</f>
        <v>1.0643058963539642</v>
      </c>
      <c r="F452" s="6"/>
      <c r="H452" s="6"/>
      <c r="I452" s="6"/>
      <c r="J452" s="6"/>
      <c r="K452" s="6"/>
    </row>
    <row r="453" spans="4:11" x14ac:dyDescent="0.25">
      <c r="D453">
        <f>solve_for_d('True_Odds_Calculator_2-way'!A454,'True_Odds_Calculator_2-way'!#REF!,'True_Odds_Calculator_2-way'!B454,'Log_working_2-way'!B$1,'Log_working_2-way'!B$2)</f>
        <v>1.0810722923917078</v>
      </c>
      <c r="F453" s="6"/>
      <c r="H453" s="6"/>
      <c r="I453" s="6"/>
      <c r="J453" s="6"/>
      <c r="K453" s="6"/>
    </row>
    <row r="454" spans="4:11" x14ac:dyDescent="0.25">
      <c r="D454">
        <f>solve_for_d('True_Odds_Calculator_2-way'!A455,'True_Odds_Calculator_2-way'!#REF!,'True_Odds_Calculator_2-way'!B455,'Log_working_2-way'!B$1,'Log_working_2-way'!B$2)</f>
        <v>1.0789615801365091</v>
      </c>
      <c r="F454" s="6"/>
      <c r="H454" s="6"/>
      <c r="I454" s="6"/>
      <c r="J454" s="6"/>
      <c r="K454" s="6"/>
    </row>
    <row r="455" spans="4:11" x14ac:dyDescent="0.25">
      <c r="D455">
        <f>solve_for_d('True_Odds_Calculator_2-way'!A456,'True_Odds_Calculator_2-way'!#REF!,'True_Odds_Calculator_2-way'!B456,'Log_working_2-way'!B$1,'Log_working_2-way'!B$2)</f>
        <v>1.0859251315395799</v>
      </c>
      <c r="F455" s="6"/>
      <c r="H455" s="6"/>
      <c r="I455" s="6"/>
      <c r="J455" s="6"/>
      <c r="K455" s="6"/>
    </row>
    <row r="456" spans="4:11" x14ac:dyDescent="0.25">
      <c r="D456">
        <f>solve_for_d('True_Odds_Calculator_2-way'!A457,'True_Odds_Calculator_2-way'!#REF!,'True_Odds_Calculator_2-way'!B457,'Log_working_2-way'!B$1,'Log_working_2-way'!B$2)</f>
        <v>1.0876876515600937</v>
      </c>
      <c r="F456" s="6"/>
      <c r="H456" s="6"/>
      <c r="I456" s="6"/>
      <c r="J456" s="6"/>
      <c r="K456" s="6"/>
    </row>
    <row r="457" spans="4:11" x14ac:dyDescent="0.25">
      <c r="D457">
        <f>solve_for_d('True_Odds_Calculator_2-way'!A458,'True_Odds_Calculator_2-way'!#REF!,'True_Odds_Calculator_2-way'!B458,'Log_working_2-way'!B$1,'Log_working_2-way'!B$2)</f>
        <v>1.0434058512320166</v>
      </c>
      <c r="F457" s="6"/>
      <c r="H457" s="6"/>
      <c r="I457" s="6"/>
      <c r="J457" s="6"/>
      <c r="K457" s="6"/>
    </row>
    <row r="458" spans="4:11" x14ac:dyDescent="0.25">
      <c r="D458">
        <f>solve_for_d('True_Odds_Calculator_2-way'!A459,'True_Odds_Calculator_2-way'!#REF!,'True_Odds_Calculator_2-way'!B459,'Log_working_2-way'!B$1,'Log_working_2-way'!B$2)</f>
        <v>1.0349578533419834</v>
      </c>
      <c r="F458" s="6"/>
      <c r="H458" s="6"/>
      <c r="I458" s="6"/>
      <c r="J458" s="6"/>
      <c r="K458" s="6"/>
    </row>
    <row r="459" spans="4:11" x14ac:dyDescent="0.25">
      <c r="D459">
        <f>solve_for_d('True_Odds_Calculator_2-way'!A460,'True_Odds_Calculator_2-way'!#REF!,'True_Odds_Calculator_2-way'!B460,'Log_working_2-way'!B$1,'Log_working_2-way'!B$2)</f>
        <v>1.0475117579190587</v>
      </c>
      <c r="F459" s="6"/>
      <c r="H459" s="6"/>
      <c r="I459" s="6"/>
      <c r="J459" s="6"/>
      <c r="K459" s="6"/>
    </row>
    <row r="460" spans="4:11" x14ac:dyDescent="0.25">
      <c r="D460">
        <f>solve_for_d('True_Odds_Calculator_2-way'!A461,'True_Odds_Calculator_2-way'!#REF!,'True_Odds_Calculator_2-way'!B461,'Log_working_2-way'!B$1,'Log_working_2-way'!B$2)</f>
        <v>1.0415257892008067</v>
      </c>
      <c r="F460" s="6"/>
      <c r="H460" s="6"/>
      <c r="I460" s="6"/>
      <c r="J460" s="6"/>
      <c r="K460" s="6"/>
    </row>
    <row r="461" spans="4:11" x14ac:dyDescent="0.25">
      <c r="D461">
        <f>solve_for_d('True_Odds_Calculator_2-way'!A462,'True_Odds_Calculator_2-way'!#REF!,'True_Odds_Calculator_2-way'!B462,'Log_working_2-way'!B$1,'Log_working_2-way'!B$2)</f>
        <v>1.0512150176064545</v>
      </c>
      <c r="F461" s="6"/>
      <c r="H461" s="6"/>
      <c r="I461" s="6"/>
      <c r="J461" s="6"/>
      <c r="K461" s="6"/>
    </row>
    <row r="462" spans="4:11" x14ac:dyDescent="0.25">
      <c r="D462">
        <f>solve_for_d('True_Odds_Calculator_2-way'!A463,'True_Odds_Calculator_2-way'!#REF!,'True_Odds_Calculator_2-way'!B463,'Log_working_2-way'!B$1,'Log_working_2-way'!B$2)</f>
        <v>1.0597953687722241</v>
      </c>
      <c r="F462" s="6"/>
      <c r="H462" s="6"/>
      <c r="I462" s="6"/>
      <c r="J462" s="6"/>
      <c r="K462" s="6"/>
    </row>
    <row r="463" spans="4:11" x14ac:dyDescent="0.25">
      <c r="D463">
        <f>solve_for_d('True_Odds_Calculator_2-way'!A464,'True_Odds_Calculator_2-way'!#REF!,'True_Odds_Calculator_2-way'!B464,'Log_working_2-way'!B$1,'Log_working_2-way'!B$2)</f>
        <v>1.0509930436304777</v>
      </c>
      <c r="F463" s="6"/>
      <c r="H463" s="6"/>
      <c r="I463" s="6"/>
      <c r="J463" s="6"/>
      <c r="K463" s="6"/>
    </row>
    <row r="464" spans="4:11" x14ac:dyDescent="0.25">
      <c r="D464">
        <f>solve_for_d('True_Odds_Calculator_2-way'!A465,'True_Odds_Calculator_2-way'!#REF!,'True_Odds_Calculator_2-way'!B465,'Log_working_2-way'!B$1,'Log_working_2-way'!B$2)</f>
        <v>1.0540333908812936</v>
      </c>
      <c r="F464" s="6"/>
      <c r="H464" s="6"/>
      <c r="I464" s="6"/>
      <c r="J464" s="6"/>
      <c r="K464" s="6"/>
    </row>
    <row r="465" spans="4:11" x14ac:dyDescent="0.25">
      <c r="D465">
        <f>solve_for_d('True_Odds_Calculator_2-way'!A466,'True_Odds_Calculator_2-way'!#REF!,'True_Odds_Calculator_2-way'!B466,'Log_working_2-way'!B$1,'Log_working_2-way'!B$2)</f>
        <v>1.0483906463555754</v>
      </c>
      <c r="F465" s="6"/>
      <c r="H465" s="6"/>
      <c r="I465" s="6"/>
      <c r="J465" s="6"/>
      <c r="K465" s="6"/>
    </row>
    <row r="466" spans="4:11" x14ac:dyDescent="0.25">
      <c r="D466">
        <f>solve_for_d('True_Odds_Calculator_2-way'!A467,'True_Odds_Calculator_2-way'!#REF!,'True_Odds_Calculator_2-way'!B467,'Log_working_2-way'!B$1,'Log_working_2-way'!B$2)</f>
        <v>1.0638506360918354</v>
      </c>
      <c r="F466" s="6"/>
      <c r="H466" s="6"/>
      <c r="I466" s="6"/>
      <c r="J466" s="6"/>
      <c r="K466" s="6"/>
    </row>
    <row r="467" spans="4:11" x14ac:dyDescent="0.25">
      <c r="D467">
        <f>solve_for_d('True_Odds_Calculator_2-way'!A468,'True_Odds_Calculator_2-way'!#REF!,'True_Odds_Calculator_2-way'!B468,'Log_working_2-way'!B$1,'Log_working_2-way'!B$2)</f>
        <v>1.0549077074635693</v>
      </c>
      <c r="F467" s="6"/>
      <c r="H467" s="6"/>
      <c r="I467" s="6"/>
      <c r="J467" s="6"/>
      <c r="K467" s="6"/>
    </row>
    <row r="468" spans="4:11" x14ac:dyDescent="0.25">
      <c r="D468">
        <f>solve_for_d('True_Odds_Calculator_2-way'!A469,'True_Odds_Calculator_2-way'!#REF!,'True_Odds_Calculator_2-way'!B469,'Log_working_2-way'!B$1,'Log_working_2-way'!B$2)</f>
        <v>1.0551236153407171</v>
      </c>
      <c r="F468" s="6"/>
      <c r="H468" s="6"/>
      <c r="I468" s="6"/>
      <c r="J468" s="6"/>
      <c r="K468" s="6"/>
    </row>
    <row r="469" spans="4:11" x14ac:dyDescent="0.25">
      <c r="D469">
        <f>solve_for_d('True_Odds_Calculator_2-way'!A470,'True_Odds_Calculator_2-way'!#REF!,'True_Odds_Calculator_2-way'!B470,'Log_working_2-way'!B$1,'Log_working_2-way'!B$2)</f>
        <v>1.0844219611566195</v>
      </c>
      <c r="F469" s="6"/>
      <c r="H469" s="6"/>
      <c r="I469" s="6"/>
      <c r="J469" s="6"/>
      <c r="K469" s="6"/>
    </row>
    <row r="470" spans="4:11" x14ac:dyDescent="0.25">
      <c r="D470">
        <f>solve_for_d('True_Odds_Calculator_2-way'!A471,'True_Odds_Calculator_2-way'!#REF!,'True_Odds_Calculator_2-way'!B471,'Log_working_2-way'!B$1,'Log_working_2-way'!B$2)</f>
        <v>1.0431976029859278</v>
      </c>
      <c r="F470" s="6"/>
      <c r="H470" s="6"/>
      <c r="I470" s="6"/>
      <c r="J470" s="6"/>
      <c r="K470" s="6"/>
    </row>
    <row r="471" spans="4:11" x14ac:dyDescent="0.25">
      <c r="D471">
        <f>solve_for_d('True_Odds_Calculator_2-way'!A472,'True_Odds_Calculator_2-way'!#REF!,'True_Odds_Calculator_2-way'!B472,'Log_working_2-way'!B$1,'Log_working_2-way'!B$2)</f>
        <v>1.0502085589023142</v>
      </c>
      <c r="F471" s="6"/>
      <c r="H471" s="6"/>
      <c r="I471" s="6"/>
      <c r="J471" s="6"/>
      <c r="K471" s="6"/>
    </row>
    <row r="472" spans="4:11" x14ac:dyDescent="0.25">
      <c r="D472">
        <f>solve_for_d('True_Odds_Calculator_2-way'!A473,'True_Odds_Calculator_2-way'!#REF!,'True_Odds_Calculator_2-way'!B473,'Log_working_2-way'!B$1,'Log_working_2-way'!B$2)</f>
        <v>1.0549385447709132</v>
      </c>
      <c r="F472" s="6"/>
      <c r="H472" s="6"/>
      <c r="I472" s="6"/>
      <c r="J472" s="6"/>
      <c r="K472" s="6"/>
    </row>
    <row r="473" spans="4:11" x14ac:dyDescent="0.25">
      <c r="D473">
        <f>solve_for_d('True_Odds_Calculator_2-way'!A474,'True_Odds_Calculator_2-way'!#REF!,'True_Odds_Calculator_2-way'!B474,'Log_working_2-way'!B$1,'Log_working_2-way'!B$2)</f>
        <v>1.0538644213740753</v>
      </c>
      <c r="F473" s="6"/>
      <c r="H473" s="6"/>
      <c r="I473" s="6"/>
      <c r="J473" s="6"/>
      <c r="K473" s="6"/>
    </row>
    <row r="474" spans="4:11" x14ac:dyDescent="0.25">
      <c r="D474">
        <f>solve_for_d('True_Odds_Calculator_2-way'!A475,'True_Odds_Calculator_2-way'!#REF!,'True_Odds_Calculator_2-way'!B475,'Log_working_2-way'!B$1,'Log_working_2-way'!B$2)</f>
        <v>1.0494125025023127</v>
      </c>
      <c r="F474" s="6"/>
      <c r="H474" s="6"/>
      <c r="I474" s="6"/>
      <c r="J474" s="6"/>
      <c r="K474" s="6"/>
    </row>
    <row r="475" spans="4:11" x14ac:dyDescent="0.25">
      <c r="D475">
        <f>solve_for_d('True_Odds_Calculator_2-way'!A476,'True_Odds_Calculator_2-way'!#REF!,'True_Odds_Calculator_2-way'!B476,'Log_working_2-way'!B$1,'Log_working_2-way'!B$2)</f>
        <v>1.0556315371027907</v>
      </c>
      <c r="F475" s="6"/>
      <c r="H475" s="6"/>
      <c r="I475" s="6"/>
      <c r="J475" s="6"/>
      <c r="K475" s="6"/>
    </row>
    <row r="476" spans="4:11" x14ac:dyDescent="0.25">
      <c r="D476">
        <f>solve_for_d('True_Odds_Calculator_2-way'!A477,'True_Odds_Calculator_2-way'!#REF!,'True_Odds_Calculator_2-way'!B477,'Log_working_2-way'!B$1,'Log_working_2-way'!B$2)</f>
        <v>1.0533218816775407</v>
      </c>
      <c r="F476" s="6"/>
      <c r="H476" s="6"/>
      <c r="I476" s="6"/>
      <c r="J476" s="6"/>
      <c r="K476" s="6"/>
    </row>
    <row r="477" spans="4:11" x14ac:dyDescent="0.25">
      <c r="D477">
        <f>solve_for_d('True_Odds_Calculator_2-way'!A478,'True_Odds_Calculator_2-way'!#REF!,'True_Odds_Calculator_2-way'!B478,'Log_working_2-way'!B$1,'Log_working_2-way'!B$2)</f>
        <v>1.0570274463634663</v>
      </c>
      <c r="F477" s="6"/>
      <c r="H477" s="6"/>
      <c r="I477" s="6"/>
      <c r="J477" s="6"/>
      <c r="K477" s="6"/>
    </row>
    <row r="478" spans="4:11" x14ac:dyDescent="0.25">
      <c r="D478">
        <f>solve_for_d('True_Odds_Calculator_2-way'!A479,'True_Odds_Calculator_2-way'!#REF!,'True_Odds_Calculator_2-way'!B479,'Log_working_2-way'!B$1,'Log_working_2-way'!B$2)</f>
        <v>1.0671049906442842</v>
      </c>
      <c r="F478" s="6"/>
      <c r="H478" s="6"/>
      <c r="I478" s="6"/>
      <c r="J478" s="6"/>
      <c r="K478" s="6"/>
    </row>
    <row r="479" spans="4:11" x14ac:dyDescent="0.25">
      <c r="D479">
        <f>solve_for_d('True_Odds_Calculator_2-way'!A480,'True_Odds_Calculator_2-way'!#REF!,'True_Odds_Calculator_2-way'!B480,'Log_working_2-way'!B$1,'Log_working_2-way'!B$2)</f>
        <v>1.0655332071550867</v>
      </c>
      <c r="F479" s="6"/>
      <c r="H479" s="6"/>
      <c r="I479" s="6"/>
      <c r="J479" s="6"/>
      <c r="K479" s="6"/>
    </row>
    <row r="480" spans="4:11" x14ac:dyDescent="0.25">
      <c r="D480">
        <f>solve_for_d('True_Odds_Calculator_2-way'!A481,'True_Odds_Calculator_2-way'!#REF!,'True_Odds_Calculator_2-way'!B481,'Log_working_2-way'!B$1,'Log_working_2-way'!B$2)</f>
        <v>1.0586402402731725</v>
      </c>
      <c r="F480" s="6"/>
      <c r="H480" s="6"/>
      <c r="I480" s="6"/>
      <c r="J480" s="6"/>
      <c r="K480" s="6"/>
    </row>
    <row r="481" spans="4:11" x14ac:dyDescent="0.25">
      <c r="D481">
        <f>solve_for_d('True_Odds_Calculator_2-way'!A482,'True_Odds_Calculator_2-way'!#REF!,'True_Odds_Calculator_2-way'!B482,'Log_working_2-way'!B$1,'Log_working_2-way'!B$2)</f>
        <v>1.0808309687628768</v>
      </c>
      <c r="F481" s="6"/>
      <c r="H481" s="6"/>
      <c r="I481" s="6"/>
      <c r="J481" s="6"/>
      <c r="K481" s="6"/>
    </row>
    <row r="482" spans="4:11" x14ac:dyDescent="0.25">
      <c r="D482">
        <f>solve_for_d('True_Odds_Calculator_2-way'!A483,'True_Odds_Calculator_2-way'!#REF!,'True_Odds_Calculator_2-way'!B483,'Log_working_2-way'!B$1,'Log_working_2-way'!B$2)</f>
        <v>1.0713419446858048</v>
      </c>
      <c r="F482" s="6"/>
      <c r="H482" s="6"/>
      <c r="I482" s="6"/>
      <c r="J482" s="6"/>
      <c r="K482" s="6"/>
    </row>
    <row r="483" spans="4:11" x14ac:dyDescent="0.25">
      <c r="D483">
        <f>solve_for_d('True_Odds_Calculator_2-way'!A484,'True_Odds_Calculator_2-way'!#REF!,'True_Odds_Calculator_2-way'!B484,'Log_working_2-way'!B$1,'Log_working_2-way'!B$2)</f>
        <v>1.0790624591959426</v>
      </c>
      <c r="F483" s="6"/>
      <c r="H483" s="6"/>
      <c r="I483" s="6"/>
      <c r="J483" s="6"/>
      <c r="K483" s="6"/>
    </row>
    <row r="484" spans="4:11" x14ac:dyDescent="0.25">
      <c r="D484">
        <f>solve_for_d('True_Odds_Calculator_2-way'!A485,'True_Odds_Calculator_2-way'!#REF!,'True_Odds_Calculator_2-way'!B485,'Log_working_2-way'!B$1,'Log_working_2-way'!B$2)</f>
        <v>1.0710498142971454</v>
      </c>
      <c r="F484" s="6"/>
      <c r="H484" s="6"/>
      <c r="I484" s="6"/>
      <c r="J484" s="6"/>
      <c r="K484" s="6"/>
    </row>
    <row r="485" spans="4:11" x14ac:dyDescent="0.25">
      <c r="D485">
        <f>solve_for_d('True_Odds_Calculator_2-way'!A486,'True_Odds_Calculator_2-way'!#REF!,'True_Odds_Calculator_2-way'!B486,'Log_working_2-way'!B$1,'Log_working_2-way'!B$2)</f>
        <v>1.0925878586859439</v>
      </c>
      <c r="F485" s="6"/>
      <c r="H485" s="6"/>
      <c r="I485" s="6"/>
      <c r="J485" s="6"/>
      <c r="K485" s="6"/>
    </row>
    <row r="486" spans="4:11" x14ac:dyDescent="0.25">
      <c r="D486">
        <f>solve_for_d('True_Odds_Calculator_2-way'!A487,'True_Odds_Calculator_2-way'!#REF!,'True_Odds_Calculator_2-way'!B487,'Log_working_2-way'!B$1,'Log_working_2-way'!B$2)</f>
        <v>1.0764784527427438</v>
      </c>
      <c r="F486" s="6"/>
      <c r="H486" s="6"/>
      <c r="I486" s="6"/>
      <c r="J486" s="6"/>
      <c r="K486" s="6"/>
    </row>
    <row r="487" spans="4:11" x14ac:dyDescent="0.25">
      <c r="D487">
        <f>solve_for_d('True_Odds_Calculator_2-way'!A488,'True_Odds_Calculator_2-way'!#REF!,'True_Odds_Calculator_2-way'!B488,'Log_working_2-way'!B$1,'Log_working_2-way'!B$2)</f>
        <v>1.0768951522317205</v>
      </c>
      <c r="F487" s="6"/>
      <c r="H487" s="6"/>
      <c r="I487" s="6"/>
      <c r="J487" s="6"/>
      <c r="K487" s="6"/>
    </row>
    <row r="488" spans="4:11" x14ac:dyDescent="0.25">
      <c r="D488">
        <f>solve_for_d('True_Odds_Calculator_2-way'!A489,'True_Odds_Calculator_2-way'!#REF!,'True_Odds_Calculator_2-way'!B489,'Log_working_2-way'!B$1,'Log_working_2-way'!B$2)</f>
        <v>1.0805105737403</v>
      </c>
      <c r="F488" s="6"/>
      <c r="H488" s="6"/>
      <c r="I488" s="6"/>
      <c r="J488" s="6"/>
      <c r="K488" s="6"/>
    </row>
    <row r="489" spans="4:11" x14ac:dyDescent="0.25">
      <c r="D489">
        <f>solve_for_d('True_Odds_Calculator_2-way'!A490,'True_Odds_Calculator_2-way'!#REF!,'True_Odds_Calculator_2-way'!B490,'Log_working_2-way'!B$1,'Log_working_2-way'!B$2)</f>
        <v>1.0817991043908526</v>
      </c>
      <c r="F489" s="6"/>
      <c r="H489" s="6"/>
      <c r="I489" s="6"/>
      <c r="J489" s="6"/>
      <c r="K489" s="6"/>
    </row>
    <row r="490" spans="4:11" x14ac:dyDescent="0.25">
      <c r="D490">
        <f>solve_for_d('True_Odds_Calculator_2-way'!A491,'True_Odds_Calculator_2-way'!#REF!,'True_Odds_Calculator_2-way'!B491,'Log_working_2-way'!B$1,'Log_working_2-way'!B$2)</f>
        <v>1.0874831016744644</v>
      </c>
      <c r="F490" s="6"/>
      <c r="H490" s="6"/>
      <c r="I490" s="6"/>
      <c r="J490" s="6"/>
      <c r="K490" s="6"/>
    </row>
    <row r="491" spans="4:11" x14ac:dyDescent="0.25">
      <c r="D491">
        <f>solve_for_d('True_Odds_Calculator_2-way'!A492,'True_Odds_Calculator_2-way'!#REF!,'True_Odds_Calculator_2-way'!B492,'Log_working_2-way'!B$1,'Log_working_2-way'!B$2)</f>
        <v>1.0425703649827001</v>
      </c>
      <c r="F491" s="6"/>
      <c r="H491" s="6"/>
      <c r="I491" s="6"/>
      <c r="J491" s="6"/>
      <c r="K491" s="6"/>
    </row>
    <row r="492" spans="4:11" x14ac:dyDescent="0.25">
      <c r="D492">
        <f>solve_for_d('True_Odds_Calculator_2-way'!A493,'True_Odds_Calculator_2-way'!#REF!,'True_Odds_Calculator_2-way'!B493,'Log_working_2-way'!B$1,'Log_working_2-way'!B$2)</f>
        <v>1.0438817895444492</v>
      </c>
      <c r="F492" s="6"/>
      <c r="H492" s="6"/>
      <c r="I492" s="6"/>
      <c r="J492" s="6"/>
      <c r="K492" s="6"/>
    </row>
    <row r="493" spans="4:11" x14ac:dyDescent="0.25">
      <c r="D493">
        <f>solve_for_d('True_Odds_Calculator_2-way'!A494,'True_Odds_Calculator_2-way'!#REF!,'True_Odds_Calculator_2-way'!B494,'Log_working_2-way'!B$1,'Log_working_2-way'!B$2)</f>
        <v>1.0434324628629703</v>
      </c>
      <c r="F493" s="6"/>
      <c r="H493" s="6"/>
      <c r="I493" s="6"/>
      <c r="J493" s="6"/>
      <c r="K493" s="6"/>
    </row>
    <row r="494" spans="4:11" x14ac:dyDescent="0.25">
      <c r="D494">
        <f>solve_for_d('True_Odds_Calculator_2-way'!A495,'True_Odds_Calculator_2-way'!#REF!,'True_Odds_Calculator_2-way'!B495,'Log_working_2-way'!B$1,'Log_working_2-way'!B$2)</f>
        <v>1.0452102388436428</v>
      </c>
      <c r="F494" s="6"/>
      <c r="H494" s="6"/>
      <c r="I494" s="6"/>
      <c r="J494" s="6"/>
      <c r="K494" s="6"/>
    </row>
    <row r="495" spans="4:11" x14ac:dyDescent="0.25">
      <c r="D495">
        <f>solve_for_d('True_Odds_Calculator_2-way'!A496,'True_Odds_Calculator_2-way'!#REF!,'True_Odds_Calculator_2-way'!B496,'Log_working_2-way'!B$1,'Log_working_2-way'!B$2)</f>
        <v>1.0698761144099667</v>
      </c>
      <c r="F495" s="6"/>
      <c r="H495" s="6"/>
      <c r="I495" s="6"/>
      <c r="J495" s="6"/>
      <c r="K495" s="6"/>
    </row>
    <row r="496" spans="4:11" x14ac:dyDescent="0.25">
      <c r="D496">
        <f>solve_for_d('True_Odds_Calculator_2-way'!A497,'True_Odds_Calculator_2-way'!#REF!,'True_Odds_Calculator_2-way'!B497,'Log_working_2-way'!B$1,'Log_working_2-way'!B$2)</f>
        <v>1.0609541449825806</v>
      </c>
      <c r="F496" s="6"/>
      <c r="H496" s="6"/>
      <c r="I496" s="6"/>
      <c r="J496" s="6"/>
      <c r="K496" s="6"/>
    </row>
    <row r="497" spans="4:11" x14ac:dyDescent="0.25">
      <c r="D497">
        <f>solve_for_d('True_Odds_Calculator_2-way'!A498,'True_Odds_Calculator_2-way'!#REF!,'True_Odds_Calculator_2-way'!B498,'Log_working_2-way'!B$1,'Log_working_2-way'!B$2)</f>
        <v>1.0629164179711093</v>
      </c>
      <c r="F497" s="6"/>
      <c r="H497" s="6"/>
      <c r="I497" s="6"/>
      <c r="J497" s="6"/>
      <c r="K497" s="6"/>
    </row>
    <row r="498" spans="4:11" x14ac:dyDescent="0.25">
      <c r="D498">
        <f>solve_for_d('True_Odds_Calculator_2-way'!A499,'True_Odds_Calculator_2-way'!#REF!,'True_Odds_Calculator_2-way'!B499,'Log_working_2-way'!B$1,'Log_working_2-way'!B$2)</f>
        <v>1.0608381246291672</v>
      </c>
      <c r="F498" s="6"/>
      <c r="H498" s="6"/>
      <c r="I498" s="6"/>
      <c r="J498" s="6"/>
      <c r="K498" s="6"/>
    </row>
    <row r="499" spans="4:11" x14ac:dyDescent="0.25">
      <c r="D499">
        <f>solve_for_d('True_Odds_Calculator_2-way'!A500,'True_Odds_Calculator_2-way'!#REF!,'True_Odds_Calculator_2-way'!B500,'Log_working_2-way'!B$1,'Log_working_2-way'!B$2)</f>
        <v>1.1074260928156705</v>
      </c>
      <c r="F499" s="6"/>
      <c r="H499" s="6"/>
      <c r="I499" s="6"/>
      <c r="J499" s="6"/>
      <c r="K499" s="6"/>
    </row>
    <row r="500" spans="4:11" x14ac:dyDescent="0.25">
      <c r="D500">
        <f>solve_for_d('True_Odds_Calculator_2-way'!A501,'True_Odds_Calculator_2-way'!#REF!,'True_Odds_Calculator_2-way'!B501,'Log_working_2-way'!B$1,'Log_working_2-way'!B$2)</f>
        <v>1.0517344996321181</v>
      </c>
      <c r="F500" s="6"/>
      <c r="H500" s="6"/>
      <c r="I500" s="6"/>
      <c r="J500" s="6"/>
      <c r="K500" s="6"/>
    </row>
    <row r="501" spans="4:11" x14ac:dyDescent="0.25">
      <c r="D501">
        <f>solve_for_d('True_Odds_Calculator_2-way'!A502,'True_Odds_Calculator_2-way'!#REF!,'True_Odds_Calculator_2-way'!B502,'Log_working_2-way'!B$1,'Log_working_2-way'!B$2)</f>
        <v>1.0449864577049268</v>
      </c>
      <c r="F501" s="6"/>
      <c r="H501" s="6"/>
      <c r="I501" s="6"/>
      <c r="J501" s="6"/>
      <c r="K501" s="6"/>
    </row>
    <row r="502" spans="4:11" x14ac:dyDescent="0.25">
      <c r="D502">
        <f>solve_for_d('True_Odds_Calculator_2-way'!A503,'True_Odds_Calculator_2-way'!#REF!,'True_Odds_Calculator_2-way'!B503,'Log_working_2-way'!B$1,'Log_working_2-way'!B$2)</f>
        <v>1.0512018249471584</v>
      </c>
      <c r="F502" s="6"/>
      <c r="H502" s="6"/>
      <c r="I502" s="6"/>
      <c r="J502" s="6"/>
      <c r="K502" s="6"/>
    </row>
    <row r="503" spans="4:11" x14ac:dyDescent="0.25">
      <c r="D503">
        <f>solve_for_d('True_Odds_Calculator_2-way'!A504,'True_Odds_Calculator_2-way'!#REF!,'True_Odds_Calculator_2-way'!B504,'Log_working_2-way'!B$1,'Log_working_2-way'!B$2)</f>
        <v>1.0570274463634663</v>
      </c>
      <c r="F503" s="6"/>
      <c r="H503" s="6"/>
      <c r="I503" s="6"/>
      <c r="J503" s="6"/>
      <c r="K503" s="6"/>
    </row>
    <row r="504" spans="4:11" x14ac:dyDescent="0.25">
      <c r="D504">
        <f>solve_for_d('True_Odds_Calculator_2-way'!A505,'True_Odds_Calculator_2-way'!#REF!,'True_Odds_Calculator_2-way'!B505,'Log_working_2-way'!B$1,'Log_working_2-way'!B$2)</f>
        <v>1.0668028349405521</v>
      </c>
      <c r="F504" s="6"/>
      <c r="H504" s="6"/>
      <c r="I504" s="6"/>
      <c r="J504" s="6"/>
      <c r="K504" s="6"/>
    </row>
    <row r="505" spans="4:11" x14ac:dyDescent="0.25">
      <c r="D505">
        <f>solve_for_d('True_Odds_Calculator_2-way'!A506,'True_Odds_Calculator_2-way'!#REF!,'True_Odds_Calculator_2-way'!B506,'Log_working_2-way'!B$1,'Log_working_2-way'!B$2)</f>
        <v>1.0658734026705068</v>
      </c>
      <c r="F505" s="6"/>
      <c r="H505" s="6"/>
      <c r="I505" s="6"/>
      <c r="J505" s="6"/>
      <c r="K505" s="6"/>
    </row>
    <row r="506" spans="4:11" x14ac:dyDescent="0.25">
      <c r="D506">
        <f>solve_for_d('True_Odds_Calculator_2-way'!A507,'True_Odds_Calculator_2-way'!#REF!,'True_Odds_Calculator_2-way'!B507,'Log_working_2-way'!B$1,'Log_working_2-way'!B$2)</f>
        <v>1.0728504070978289</v>
      </c>
      <c r="F506" s="6"/>
      <c r="H506" s="6"/>
      <c r="I506" s="6"/>
      <c r="J506" s="6"/>
      <c r="K506" s="6"/>
    </row>
    <row r="507" spans="4:11" x14ac:dyDescent="0.25">
      <c r="D507">
        <f>solve_for_d('True_Odds_Calculator_2-way'!A508,'True_Odds_Calculator_2-way'!#REF!,'True_Odds_Calculator_2-way'!B508,'Log_working_2-way'!B$1,'Log_working_2-way'!B$2)</f>
        <v>1.0423806634244144</v>
      </c>
      <c r="F507" s="6"/>
      <c r="H507" s="6"/>
      <c r="I507" s="6"/>
      <c r="J507" s="6"/>
      <c r="K507" s="6"/>
    </row>
    <row r="508" spans="4:11" x14ac:dyDescent="0.25">
      <c r="D508">
        <f>solve_for_d('True_Odds_Calculator_2-way'!A509,'True_Odds_Calculator_2-way'!#REF!,'True_Odds_Calculator_2-way'!B509,'Log_working_2-way'!B$1,'Log_working_2-way'!B$2)</f>
        <v>1.0399586640868308</v>
      </c>
      <c r="F508" s="6"/>
      <c r="H508" s="6"/>
      <c r="I508" s="6"/>
      <c r="J508" s="6"/>
      <c r="K508" s="6"/>
    </row>
    <row r="509" spans="4:11" x14ac:dyDescent="0.25">
      <c r="D509">
        <f>solve_for_d('True_Odds_Calculator_2-way'!A510,'True_Odds_Calculator_2-way'!#REF!,'True_Odds_Calculator_2-way'!B510,'Log_working_2-way'!B$1,'Log_working_2-way'!B$2)</f>
        <v>1.038506964435719</v>
      </c>
      <c r="F509" s="6"/>
      <c r="H509" s="6"/>
      <c r="I509" s="6"/>
      <c r="J509" s="6"/>
      <c r="K509" s="6"/>
    </row>
    <row r="510" spans="4:11" x14ac:dyDescent="0.25">
      <c r="D510">
        <f>solve_for_d('True_Odds_Calculator_2-way'!A511,'True_Odds_Calculator_2-way'!#REF!,'True_Odds_Calculator_2-way'!B511,'Log_working_2-way'!B$1,'Log_working_2-way'!B$2)</f>
        <v>1.0497253316960662</v>
      </c>
      <c r="F510" s="6"/>
      <c r="H510" s="6"/>
      <c r="I510" s="6"/>
      <c r="J510" s="6"/>
      <c r="K510" s="6"/>
    </row>
    <row r="511" spans="4:11" x14ac:dyDescent="0.25">
      <c r="D511">
        <f>solve_for_d('True_Odds_Calculator_2-way'!A512,'True_Odds_Calculator_2-way'!#REF!,'True_Odds_Calculator_2-way'!B512,'Log_working_2-way'!B$1,'Log_working_2-way'!B$2)</f>
        <v>1.046349494759292</v>
      </c>
      <c r="F511" s="6"/>
      <c r="H511" s="6"/>
      <c r="I511" s="6"/>
      <c r="J511" s="6"/>
      <c r="K511" s="6"/>
    </row>
    <row r="512" spans="4:11" x14ac:dyDescent="0.25">
      <c r="D512">
        <f>solve_for_d('True_Odds_Calculator_2-way'!A513,'True_Odds_Calculator_2-way'!#REF!,'True_Odds_Calculator_2-way'!B513,'Log_working_2-way'!B$1,'Log_working_2-way'!B$2)</f>
        <v>1.0437075600663159</v>
      </c>
      <c r="F512" s="6"/>
      <c r="H512" s="6"/>
      <c r="I512" s="6"/>
      <c r="J512" s="6"/>
      <c r="K512" s="6"/>
    </row>
    <row r="513" spans="4:11" x14ac:dyDescent="0.25">
      <c r="D513">
        <f>solve_for_d('True_Odds_Calculator_2-way'!A514,'True_Odds_Calculator_2-way'!#REF!,'True_Odds_Calculator_2-way'!B514,'Log_working_2-way'!B$1,'Log_working_2-way'!B$2)</f>
        <v>1.0356850891989859</v>
      </c>
      <c r="F513" s="6"/>
      <c r="H513" s="6"/>
      <c r="I513" s="6"/>
      <c r="J513" s="6"/>
      <c r="K513" s="6"/>
    </row>
    <row r="514" spans="4:11" x14ac:dyDescent="0.25">
      <c r="D514">
        <f>solve_for_d('True_Odds_Calculator_2-way'!A515,'True_Odds_Calculator_2-way'!#REF!,'True_Odds_Calculator_2-way'!B515,'Log_working_2-way'!B$1,'Log_working_2-way'!B$2)</f>
        <v>1.0394138550111416</v>
      </c>
      <c r="F514" s="6"/>
      <c r="H514" s="6"/>
      <c r="I514" s="6"/>
      <c r="J514" s="6"/>
      <c r="K514" s="6"/>
    </row>
    <row r="515" spans="4:11" x14ac:dyDescent="0.25">
      <c r="D515">
        <f>solve_for_d('True_Odds_Calculator_2-way'!A516,'True_Odds_Calculator_2-way'!#REF!,'True_Odds_Calculator_2-way'!B516,'Log_working_2-way'!B$1,'Log_working_2-way'!B$2)</f>
        <v>1.043438569981763</v>
      </c>
      <c r="F515" s="6"/>
      <c r="H515" s="6"/>
      <c r="I515" s="6"/>
      <c r="J515" s="6"/>
      <c r="K515" s="6"/>
    </row>
    <row r="516" spans="4:11" x14ac:dyDescent="0.25">
      <c r="D516">
        <f>solve_for_d('True_Odds_Calculator_2-way'!A517,'True_Odds_Calculator_2-way'!#REF!,'True_Odds_Calculator_2-way'!B517,'Log_working_2-way'!B$1,'Log_working_2-way'!B$2)</f>
        <v>1.0419581736699886</v>
      </c>
      <c r="F516" s="6"/>
      <c r="H516" s="6"/>
      <c r="I516" s="6"/>
      <c r="J516" s="6"/>
      <c r="K516" s="6"/>
    </row>
    <row r="517" spans="4:11" x14ac:dyDescent="0.25">
      <c r="D517">
        <f>solve_for_d('True_Odds_Calculator_2-way'!A518,'True_Odds_Calculator_2-way'!#REF!,'True_Odds_Calculator_2-way'!B518,'Log_working_2-way'!B$1,'Log_working_2-way'!B$2)</f>
        <v>1.0452102388436428</v>
      </c>
      <c r="F517" s="6"/>
      <c r="H517" s="6"/>
      <c r="I517" s="6"/>
      <c r="J517" s="6"/>
      <c r="K517" s="6"/>
    </row>
    <row r="518" spans="4:11" x14ac:dyDescent="0.25">
      <c r="D518">
        <f>solve_for_d('True_Odds_Calculator_2-way'!A519,'True_Odds_Calculator_2-way'!#REF!,'True_Odds_Calculator_2-way'!B519,'Log_working_2-way'!B$1,'Log_working_2-way'!B$2)</f>
        <v>1.0394138550111416</v>
      </c>
      <c r="F518" s="6"/>
      <c r="H518" s="6"/>
      <c r="I518" s="6"/>
      <c r="J518" s="6"/>
      <c r="K518" s="6"/>
    </row>
    <row r="519" spans="4:11" x14ac:dyDescent="0.25">
      <c r="D519">
        <f>solve_for_d('True_Odds_Calculator_2-way'!A520,'True_Odds_Calculator_2-way'!#REF!,'True_Odds_Calculator_2-way'!B520,'Log_working_2-way'!B$1,'Log_working_2-way'!B$2)</f>
        <v>1.0467751664180649</v>
      </c>
      <c r="F519" s="6"/>
      <c r="H519" s="6"/>
      <c r="I519" s="6"/>
      <c r="J519" s="6"/>
      <c r="K519" s="6"/>
    </row>
    <row r="520" spans="4:11" x14ac:dyDescent="0.25">
      <c r="D520">
        <f>solve_for_d('True_Odds_Calculator_2-way'!A521,'True_Odds_Calculator_2-way'!#REF!,'True_Odds_Calculator_2-way'!B521,'Log_working_2-way'!B$1,'Log_working_2-way'!B$2)</f>
        <v>1.0344490471441554</v>
      </c>
      <c r="F520" s="6"/>
      <c r="H520" s="6"/>
      <c r="I520" s="6"/>
      <c r="J520" s="6"/>
      <c r="K520" s="6"/>
    </row>
    <row r="521" spans="4:11" x14ac:dyDescent="0.25">
      <c r="D521">
        <f>solve_for_d('True_Odds_Calculator_2-way'!A522,'True_Odds_Calculator_2-way'!#REF!,'True_Odds_Calculator_2-way'!B522,'Log_working_2-way'!B$1,'Log_working_2-way'!B$2)</f>
        <v>1.0460641267135338</v>
      </c>
      <c r="F521" s="6"/>
      <c r="H521" s="6"/>
      <c r="I521" s="6"/>
      <c r="J521" s="6"/>
      <c r="K521" s="6"/>
    </row>
    <row r="522" spans="4:11" x14ac:dyDescent="0.25">
      <c r="D522">
        <f>solve_for_d('True_Odds_Calculator_2-way'!A523,'True_Odds_Calculator_2-way'!#REF!,'True_Odds_Calculator_2-way'!B523,'Log_working_2-way'!B$1,'Log_working_2-way'!B$2)</f>
        <v>1.0857525690849796</v>
      </c>
      <c r="F522" s="6"/>
      <c r="H522" s="6"/>
      <c r="I522" s="6"/>
      <c r="J522" s="6"/>
      <c r="K522" s="6"/>
    </row>
    <row r="523" spans="4:11" x14ac:dyDescent="0.25">
      <c r="D523">
        <f>solve_for_d('True_Odds_Calculator_2-way'!A524,'True_Odds_Calculator_2-way'!#REF!,'True_Odds_Calculator_2-way'!B524,'Log_working_2-way'!B$1,'Log_working_2-way'!B$2)</f>
        <v>1.0688052819193437</v>
      </c>
      <c r="F523" s="6"/>
      <c r="H523" s="6"/>
      <c r="I523" s="6"/>
      <c r="J523" s="6"/>
      <c r="K523" s="6"/>
    </row>
    <row r="524" spans="4:11" x14ac:dyDescent="0.25">
      <c r="D524">
        <f>solve_for_d('True_Odds_Calculator_2-way'!A525,'True_Odds_Calculator_2-way'!#REF!,'True_Odds_Calculator_2-way'!B525,'Log_working_2-way'!B$1,'Log_working_2-way'!B$2)</f>
        <v>1.0812655693320055</v>
      </c>
      <c r="F524" s="6"/>
      <c r="H524" s="6"/>
      <c r="I524" s="6"/>
      <c r="J524" s="6"/>
      <c r="K524" s="6"/>
    </row>
    <row r="525" spans="4:11" x14ac:dyDescent="0.25">
      <c r="D525">
        <f>solve_for_d('True_Odds_Calculator_2-way'!A526,'True_Odds_Calculator_2-way'!#REF!,'True_Odds_Calculator_2-way'!B526,'Log_working_2-way'!B$1,'Log_working_2-way'!B$2)</f>
        <v>1.0448679076073528</v>
      </c>
      <c r="F525" s="6"/>
      <c r="H525" s="6"/>
      <c r="I525" s="6"/>
      <c r="J525" s="6"/>
      <c r="K525" s="6"/>
    </row>
    <row r="526" spans="4:11" x14ac:dyDescent="0.25">
      <c r="D526">
        <f>solve_for_d('True_Odds_Calculator_2-way'!A527,'True_Odds_Calculator_2-way'!#REF!,'True_Odds_Calculator_2-way'!B527,'Log_working_2-way'!B$1,'Log_working_2-way'!B$2)</f>
        <v>1.061692142988214</v>
      </c>
      <c r="F526" s="6"/>
      <c r="H526" s="6"/>
      <c r="I526" s="6"/>
      <c r="J526" s="6"/>
      <c r="K526" s="6"/>
    </row>
    <row r="527" spans="4:11" x14ac:dyDescent="0.25">
      <c r="D527">
        <f>solve_for_d('True_Odds_Calculator_2-way'!A528,'True_Odds_Calculator_2-way'!#REF!,'True_Odds_Calculator_2-way'!B528,'Log_working_2-way'!B$1,'Log_working_2-way'!B$2)</f>
        <v>1.0394138550111416</v>
      </c>
      <c r="F527" s="6"/>
      <c r="H527" s="6"/>
      <c r="I527" s="6"/>
      <c r="J527" s="6"/>
      <c r="K527" s="6"/>
    </row>
    <row r="528" spans="4:11" x14ac:dyDescent="0.25">
      <c r="D528">
        <f>solve_for_d('True_Odds_Calculator_2-way'!A529,'True_Odds_Calculator_2-way'!#REF!,'True_Odds_Calculator_2-way'!B529,'Log_working_2-way'!B$1,'Log_working_2-way'!B$2)</f>
        <v>1.0451911230503124</v>
      </c>
      <c r="F528" s="6"/>
      <c r="H528" s="6"/>
      <c r="I528" s="6"/>
      <c r="J528" s="6"/>
      <c r="K528" s="6"/>
    </row>
    <row r="529" spans="4:11" x14ac:dyDescent="0.25">
      <c r="D529">
        <f>solve_for_d('True_Odds_Calculator_2-way'!A530,'True_Odds_Calculator_2-way'!#REF!,'True_Odds_Calculator_2-way'!B530,'Log_working_2-way'!B$1,'Log_working_2-way'!B$2)</f>
        <v>1.0385777255461535</v>
      </c>
      <c r="F529" s="6"/>
      <c r="H529" s="6"/>
      <c r="I529" s="6"/>
      <c r="J529" s="6"/>
      <c r="K529" s="6"/>
    </row>
    <row r="530" spans="4:11" x14ac:dyDescent="0.25">
      <c r="D530">
        <f>solve_for_d('True_Odds_Calculator_2-way'!A531,'True_Odds_Calculator_2-way'!#REF!,'True_Odds_Calculator_2-way'!B531,'Log_working_2-way'!B$1,'Log_working_2-way'!B$2)</f>
        <v>1.048153965543114</v>
      </c>
      <c r="F530" s="6"/>
      <c r="H530" s="6"/>
      <c r="I530" s="6"/>
      <c r="J530" s="6"/>
      <c r="K530" s="6"/>
    </row>
    <row r="531" spans="4:11" x14ac:dyDescent="0.25">
      <c r="D531">
        <f>solve_for_d('True_Odds_Calculator_2-way'!A532,'True_Odds_Calculator_2-way'!#REF!,'True_Odds_Calculator_2-way'!B532,'Log_working_2-way'!B$1,'Log_working_2-way'!B$2)</f>
        <v>1.0628364693383345</v>
      </c>
      <c r="F531" s="6"/>
      <c r="H531" s="6"/>
      <c r="I531" s="6"/>
      <c r="J531" s="6"/>
      <c r="K531" s="6"/>
    </row>
    <row r="532" spans="4:11" x14ac:dyDescent="0.25">
      <c r="D532">
        <f>solve_for_d('True_Odds_Calculator_2-way'!A533,'True_Odds_Calculator_2-way'!#REF!,'True_Odds_Calculator_2-way'!B533,'Log_working_2-way'!B$1,'Log_working_2-way'!B$2)</f>
        <v>1.0567609363032806</v>
      </c>
      <c r="F532" s="6"/>
      <c r="H532" s="6"/>
      <c r="I532" s="6"/>
      <c r="J532" s="6"/>
      <c r="K532" s="6"/>
    </row>
    <row r="533" spans="4:11" x14ac:dyDescent="0.25">
      <c r="D533">
        <f>solve_for_d('True_Odds_Calculator_2-way'!A534,'True_Odds_Calculator_2-way'!#REF!,'True_Odds_Calculator_2-way'!B534,'Log_working_2-way'!B$1,'Log_working_2-way'!B$2)</f>
        <v>1.0538611122400778</v>
      </c>
      <c r="F533" s="6"/>
      <c r="H533" s="6"/>
      <c r="I533" s="6"/>
      <c r="J533" s="6"/>
      <c r="K533" s="6"/>
    </row>
    <row r="534" spans="4:11" x14ac:dyDescent="0.25">
      <c r="D534">
        <f>solve_for_d('True_Odds_Calculator_2-way'!A535,'True_Odds_Calculator_2-way'!#REF!,'True_Odds_Calculator_2-way'!B535,'Log_working_2-way'!B$1,'Log_working_2-way'!B$2)</f>
        <v>1.0581225564953149</v>
      </c>
      <c r="F534" s="6"/>
      <c r="H534" s="6"/>
      <c r="I534" s="6"/>
      <c r="J534" s="6"/>
      <c r="K534" s="6"/>
    </row>
    <row r="535" spans="4:11" x14ac:dyDescent="0.25">
      <c r="D535">
        <f>solve_for_d('True_Odds_Calculator_2-way'!A536,'True_Odds_Calculator_2-way'!#REF!,'True_Odds_Calculator_2-way'!B536,'Log_working_2-way'!B$1,'Log_working_2-way'!B$2)</f>
        <v>1.0494125025023127</v>
      </c>
      <c r="F535" s="6"/>
      <c r="H535" s="6"/>
      <c r="I535" s="6"/>
      <c r="J535" s="6"/>
      <c r="K535" s="6"/>
    </row>
    <row r="536" spans="4:11" x14ac:dyDescent="0.25">
      <c r="D536">
        <f>solve_for_d('True_Odds_Calculator_2-way'!A537,'True_Odds_Calculator_2-way'!#REF!,'True_Odds_Calculator_2-way'!B537,'Log_working_2-way'!B$1,'Log_working_2-way'!B$2)</f>
        <v>1.0487772084693074</v>
      </c>
      <c r="F536" s="6"/>
      <c r="H536" s="6"/>
      <c r="I536" s="6"/>
      <c r="J536" s="6"/>
      <c r="K536" s="6"/>
    </row>
    <row r="537" spans="4:11" x14ac:dyDescent="0.25">
      <c r="D537">
        <f>solve_for_d('True_Odds_Calculator_2-way'!A538,'True_Odds_Calculator_2-way'!#REF!,'True_Odds_Calculator_2-way'!B538,'Log_working_2-way'!B$1,'Log_working_2-way'!B$2)</f>
        <v>1.1093641260390301</v>
      </c>
      <c r="F537" s="6"/>
      <c r="H537" s="6"/>
      <c r="I537" s="6"/>
      <c r="J537" s="6"/>
      <c r="K537" s="6"/>
    </row>
    <row r="538" spans="4:11" x14ac:dyDescent="0.25">
      <c r="D538">
        <f>solve_for_d('True_Odds_Calculator_2-way'!A539,'True_Odds_Calculator_2-way'!#REF!,'True_Odds_Calculator_2-way'!B539,'Log_working_2-way'!B$1,'Log_working_2-way'!B$2)</f>
        <v>1.0493967898153296</v>
      </c>
      <c r="F538" s="6"/>
      <c r="H538" s="6"/>
      <c r="I538" s="6"/>
      <c r="J538" s="6"/>
      <c r="K538" s="6"/>
    </row>
    <row r="539" spans="4:11" x14ac:dyDescent="0.25">
      <c r="D539">
        <f>solve_for_d('True_Odds_Calculator_2-way'!A540,'True_Odds_Calculator_2-way'!#REF!,'True_Odds_Calculator_2-way'!B540,'Log_working_2-way'!B$1,'Log_working_2-way'!B$2)</f>
        <v>1.0509444270006065</v>
      </c>
      <c r="F539" s="6"/>
      <c r="H539" s="6"/>
      <c r="I539" s="6"/>
      <c r="J539" s="6"/>
      <c r="K539" s="6"/>
    </row>
    <row r="540" spans="4:11" x14ac:dyDescent="0.25">
      <c r="D540">
        <f>solve_for_d('True_Odds_Calculator_2-way'!A541,'True_Odds_Calculator_2-way'!#REF!,'True_Odds_Calculator_2-way'!B541,'Log_working_2-way'!B$1,'Log_working_2-way'!B$2)</f>
        <v>1.0529232824658912</v>
      </c>
      <c r="F540" s="6"/>
      <c r="H540" s="6"/>
      <c r="I540" s="6"/>
      <c r="J540" s="6"/>
      <c r="K540" s="6"/>
    </row>
    <row r="541" spans="4:11" x14ac:dyDescent="0.25">
      <c r="D541">
        <f>solve_for_d('True_Odds_Calculator_2-way'!A542,'True_Odds_Calculator_2-way'!#REF!,'True_Odds_Calculator_2-way'!B542,'Log_working_2-way'!B$1,'Log_working_2-way'!B$2)</f>
        <v>1.051738571938915</v>
      </c>
      <c r="F541" s="6"/>
      <c r="H541" s="6"/>
      <c r="I541" s="6"/>
      <c r="J541" s="6"/>
      <c r="K541" s="6"/>
    </row>
    <row r="542" spans="4:11" x14ac:dyDescent="0.25">
      <c r="D542">
        <f>solve_for_d('True_Odds_Calculator_2-way'!A543,'True_Odds_Calculator_2-way'!#REF!,'True_Odds_Calculator_2-way'!B543,'Log_working_2-way'!B$1,'Log_working_2-way'!B$2)</f>
        <v>1.0487772084693074</v>
      </c>
      <c r="F542" s="6"/>
      <c r="H542" s="6"/>
      <c r="I542" s="6"/>
      <c r="J542" s="6"/>
      <c r="K542" s="6"/>
    </row>
    <row r="543" spans="4:11" x14ac:dyDescent="0.25">
      <c r="D543">
        <f>solve_for_d('True_Odds_Calculator_2-way'!A544,'True_Odds_Calculator_2-way'!#REF!,'True_Odds_Calculator_2-way'!B544,'Log_working_2-way'!B$1,'Log_working_2-way'!B$2)</f>
        <v>1.0559734181690366</v>
      </c>
      <c r="F543" s="6"/>
      <c r="H543" s="6"/>
      <c r="I543" s="6"/>
      <c r="J543" s="6"/>
      <c r="K543" s="6"/>
    </row>
    <row r="544" spans="4:11" x14ac:dyDescent="0.25">
      <c r="D544">
        <f>solve_for_d('True_Odds_Calculator_2-way'!A545,'True_Odds_Calculator_2-way'!#REF!,'True_Odds_Calculator_2-way'!B545,'Log_working_2-way'!B$1,'Log_working_2-way'!B$2)</f>
        <v>1.0434058512320166</v>
      </c>
      <c r="F544" s="6"/>
      <c r="H544" s="6"/>
      <c r="I544" s="6"/>
      <c r="J544" s="6"/>
      <c r="K544" s="6"/>
    </row>
    <row r="545" spans="4:11" x14ac:dyDescent="0.25">
      <c r="D545">
        <f>solve_for_d('True_Odds_Calculator_2-way'!A546,'True_Odds_Calculator_2-way'!#REF!,'True_Odds_Calculator_2-way'!B546,'Log_working_2-way'!B$1,'Log_working_2-way'!B$2)</f>
        <v>1.0439811611001015</v>
      </c>
      <c r="F545" s="6"/>
      <c r="H545" s="6"/>
      <c r="I545" s="6"/>
      <c r="J545" s="6"/>
      <c r="K545" s="6"/>
    </row>
    <row r="546" spans="4:11" x14ac:dyDescent="0.25">
      <c r="D546">
        <f>solve_for_d('True_Odds_Calculator_2-way'!A547,'True_Odds_Calculator_2-way'!#REF!,'True_Odds_Calculator_2-way'!B547,'Log_working_2-way'!B$1,'Log_working_2-way'!B$2)</f>
        <v>1.0423806634244144</v>
      </c>
      <c r="F546" s="6"/>
      <c r="H546" s="6"/>
      <c r="I546" s="6"/>
      <c r="J546" s="6"/>
      <c r="K546" s="6"/>
    </row>
    <row r="547" spans="4:11" x14ac:dyDescent="0.25">
      <c r="D547">
        <f>solve_for_d('True_Odds_Calculator_2-way'!A548,'True_Odds_Calculator_2-way'!#REF!,'True_Odds_Calculator_2-way'!B548,'Log_working_2-way'!B$1,'Log_working_2-way'!B$2)</f>
        <v>1.0423806634244144</v>
      </c>
      <c r="F547" s="6"/>
      <c r="H547" s="6"/>
      <c r="I547" s="6"/>
      <c r="J547" s="6"/>
      <c r="K547" s="6"/>
    </row>
    <row r="548" spans="4:11" x14ac:dyDescent="0.25">
      <c r="D548">
        <f>solve_for_d('True_Odds_Calculator_2-way'!A549,'True_Odds_Calculator_2-way'!#REF!,'True_Odds_Calculator_2-way'!B549,'Log_working_2-way'!B$1,'Log_working_2-way'!B$2)</f>
        <v>1.0605079846757564</v>
      </c>
      <c r="F548" s="6"/>
      <c r="H548" s="6"/>
      <c r="I548" s="6"/>
      <c r="J548" s="6"/>
      <c r="K548" s="6"/>
    </row>
    <row r="549" spans="4:11" x14ac:dyDescent="0.25">
      <c r="D549">
        <f>solve_for_d('True_Odds_Calculator_2-way'!A550,'True_Odds_Calculator_2-way'!#REF!,'True_Odds_Calculator_2-way'!B550,'Log_working_2-way'!B$1,'Log_working_2-way'!B$2)</f>
        <v>1.0964530829844723</v>
      </c>
      <c r="F549" s="6"/>
      <c r="H549" s="6"/>
      <c r="I549" s="6"/>
      <c r="J549" s="6"/>
      <c r="K549" s="6"/>
    </row>
    <row r="550" spans="4:11" x14ac:dyDescent="0.25">
      <c r="D550">
        <f>solve_for_d('True_Odds_Calculator_2-way'!A551,'True_Odds_Calculator_2-way'!#REF!,'True_Odds_Calculator_2-way'!B551,'Log_working_2-way'!B$1,'Log_working_2-way'!B$2)</f>
        <v>1.0658193208676467</v>
      </c>
      <c r="F550" s="6"/>
      <c r="H550" s="6"/>
      <c r="I550" s="6"/>
      <c r="J550" s="6"/>
      <c r="K550" s="6"/>
    </row>
    <row r="551" spans="4:11" x14ac:dyDescent="0.25">
      <c r="D551">
        <f>solve_for_d('True_Odds_Calculator_2-way'!A552,'True_Odds_Calculator_2-way'!#REF!,'True_Odds_Calculator_2-way'!B552,'Log_working_2-way'!B$1,'Log_working_2-way'!B$2)</f>
        <v>1.0586589767516819</v>
      </c>
      <c r="F551" s="6"/>
      <c r="H551" s="6"/>
      <c r="I551" s="6"/>
      <c r="J551" s="6"/>
      <c r="K551" s="6"/>
    </row>
    <row r="552" spans="4:11" x14ac:dyDescent="0.25">
      <c r="D552">
        <f>solve_for_d('True_Odds_Calculator_2-way'!A553,'True_Odds_Calculator_2-way'!#REF!,'True_Odds_Calculator_2-way'!B553,'Log_working_2-way'!B$1,'Log_working_2-way'!B$2)</f>
        <v>1.0516104099147749</v>
      </c>
      <c r="F552" s="6"/>
      <c r="H552" s="6"/>
      <c r="I552" s="6"/>
      <c r="J552" s="6"/>
      <c r="K552" s="6"/>
    </row>
    <row r="553" spans="4:11" x14ac:dyDescent="0.25">
      <c r="D553">
        <f>solve_for_d('True_Odds_Calculator_2-way'!A554,'True_Odds_Calculator_2-way'!#REF!,'True_Odds_Calculator_2-way'!B554,'Log_working_2-way'!B$1,'Log_working_2-way'!B$2)</f>
        <v>1.051738571938915</v>
      </c>
      <c r="F553" s="6"/>
      <c r="H553" s="6"/>
      <c r="I553" s="6"/>
      <c r="J553" s="6"/>
      <c r="K553" s="6"/>
    </row>
    <row r="554" spans="4:11" x14ac:dyDescent="0.25">
      <c r="D554">
        <f>solve_for_d('True_Odds_Calculator_2-way'!A555,'True_Odds_Calculator_2-way'!#REF!,'True_Odds_Calculator_2-way'!B555,'Log_working_2-way'!B$1,'Log_working_2-way'!B$2)</f>
        <v>1.0483906463555754</v>
      </c>
      <c r="F554" s="6"/>
      <c r="H554" s="6"/>
      <c r="I554" s="6"/>
      <c r="J554" s="6"/>
      <c r="K554" s="6"/>
    </row>
    <row r="555" spans="4:11" x14ac:dyDescent="0.25">
      <c r="D555">
        <f>solve_for_d('True_Odds_Calculator_2-way'!A556,'True_Odds_Calculator_2-way'!#REF!,'True_Odds_Calculator_2-way'!B556,'Log_working_2-way'!B$1,'Log_working_2-way'!B$2)</f>
        <v>1.04299513543169</v>
      </c>
      <c r="F555" s="6"/>
      <c r="H555" s="6"/>
      <c r="I555" s="6"/>
      <c r="J555" s="6"/>
      <c r="K555" s="6"/>
    </row>
    <row r="556" spans="4:11" x14ac:dyDescent="0.25">
      <c r="D556">
        <f>solve_for_d('True_Odds_Calculator_2-way'!A557,'True_Odds_Calculator_2-way'!#REF!,'True_Odds_Calculator_2-way'!B557,'Log_working_2-way'!B$1,'Log_working_2-way'!B$2)</f>
        <v>1.0525123267481189</v>
      </c>
      <c r="F556" s="6"/>
      <c r="H556" s="6"/>
      <c r="I556" s="6"/>
      <c r="J556" s="6"/>
      <c r="K556" s="6"/>
    </row>
    <row r="557" spans="4:11" x14ac:dyDescent="0.25">
      <c r="D557">
        <f>solve_for_d('True_Odds_Calculator_2-way'!A558,'True_Odds_Calculator_2-way'!#REF!,'True_Odds_Calculator_2-way'!B558,'Log_working_2-way'!B$1,'Log_working_2-way'!B$2)</f>
        <v>1.0735476924363523</v>
      </c>
      <c r="F557" s="6"/>
      <c r="H557" s="6"/>
      <c r="I557" s="6"/>
      <c r="J557" s="6"/>
      <c r="K557" s="6"/>
    </row>
    <row r="558" spans="4:11" x14ac:dyDescent="0.25">
      <c r="D558">
        <f>solve_for_d('True_Odds_Calculator_2-way'!A559,'True_Odds_Calculator_2-way'!#REF!,'True_Odds_Calculator_2-way'!B559,'Log_working_2-way'!B$1,'Log_working_2-way'!B$2)</f>
        <v>1.0646019609962662</v>
      </c>
      <c r="F558" s="6"/>
      <c r="H558" s="6"/>
      <c r="I558" s="6"/>
      <c r="J558" s="6"/>
      <c r="K558" s="6"/>
    </row>
    <row r="559" spans="4:11" x14ac:dyDescent="0.25">
      <c r="D559">
        <f>solve_for_d('True_Odds_Calculator_2-way'!A560,'True_Odds_Calculator_2-way'!#REF!,'True_Odds_Calculator_2-way'!B560,'Log_working_2-way'!B$1,'Log_working_2-way'!B$2)</f>
        <v>1.0574312850692822</v>
      </c>
      <c r="F559" s="6"/>
      <c r="H559" s="6"/>
      <c r="I559" s="6"/>
      <c r="J559" s="6"/>
      <c r="K559" s="6"/>
    </row>
    <row r="560" spans="4:11" x14ac:dyDescent="0.25">
      <c r="D560">
        <f>solve_for_d('True_Odds_Calculator_2-way'!A561,'True_Odds_Calculator_2-way'!#REF!,'True_Odds_Calculator_2-way'!B561,'Log_working_2-way'!B$1,'Log_working_2-way'!B$2)</f>
        <v>1.0505862061664459</v>
      </c>
      <c r="F560" s="6"/>
      <c r="H560" s="6"/>
      <c r="I560" s="6"/>
      <c r="J560" s="6"/>
      <c r="K560" s="6"/>
    </row>
    <row r="561" spans="4:11" x14ac:dyDescent="0.25">
      <c r="D561">
        <f>solve_for_d('True_Odds_Calculator_2-way'!A562,'True_Odds_Calculator_2-way'!#REF!,'True_Odds_Calculator_2-way'!B562,'Log_working_2-way'!B$1,'Log_working_2-way'!B$2)</f>
        <v>1.0636409575061661</v>
      </c>
      <c r="F561" s="6"/>
      <c r="H561" s="6"/>
      <c r="I561" s="6"/>
      <c r="J561" s="6"/>
      <c r="K561" s="6"/>
    </row>
    <row r="562" spans="4:11" x14ac:dyDescent="0.25">
      <c r="D562">
        <f>solve_for_d('True_Odds_Calculator_2-way'!A563,'True_Odds_Calculator_2-way'!#REF!,'True_Odds_Calculator_2-way'!B563,'Log_working_2-way'!B$1,'Log_working_2-way'!B$2)</f>
        <v>1.0611303767406881</v>
      </c>
      <c r="F562" s="6"/>
      <c r="H562" s="6"/>
      <c r="I562" s="6"/>
      <c r="J562" s="6"/>
      <c r="K562" s="6"/>
    </row>
    <row r="563" spans="4:11" x14ac:dyDescent="0.25">
      <c r="D563">
        <f>solve_for_d('True_Odds_Calculator_2-way'!A564,'True_Odds_Calculator_2-way'!#REF!,'True_Odds_Calculator_2-way'!B564,'Log_working_2-way'!B$1,'Log_working_2-way'!B$2)</f>
        <v>1.0575635508862022</v>
      </c>
      <c r="F563" s="6"/>
      <c r="H563" s="6"/>
      <c r="I563" s="6"/>
      <c r="J563" s="6"/>
      <c r="K563" s="6"/>
    </row>
    <row r="564" spans="4:11" x14ac:dyDescent="0.25">
      <c r="D564">
        <f>solve_for_d('True_Odds_Calculator_2-way'!A565,'True_Odds_Calculator_2-way'!#REF!,'True_Odds_Calculator_2-way'!B565,'Log_working_2-way'!B$1,'Log_working_2-way'!B$2)</f>
        <v>1.0593568958392465</v>
      </c>
      <c r="F564" s="6"/>
      <c r="H564" s="6"/>
      <c r="I564" s="6"/>
      <c r="J564" s="6"/>
      <c r="K564" s="6"/>
    </row>
    <row r="565" spans="4:11" x14ac:dyDescent="0.25">
      <c r="D565">
        <f>solve_for_d('True_Odds_Calculator_2-way'!A566,'True_Odds_Calculator_2-way'!#REF!,'True_Odds_Calculator_2-way'!B566,'Log_working_2-way'!B$1,'Log_working_2-way'!B$2)</f>
        <v>1.0628364693383345</v>
      </c>
      <c r="F565" s="6"/>
      <c r="H565" s="6"/>
      <c r="I565" s="6"/>
      <c r="J565" s="6"/>
      <c r="K565" s="6"/>
    </row>
    <row r="566" spans="4:11" x14ac:dyDescent="0.25">
      <c r="D566">
        <f>solve_for_d('True_Odds_Calculator_2-way'!A567,'True_Odds_Calculator_2-way'!#REF!,'True_Odds_Calculator_2-way'!B567,'Log_working_2-way'!B$1,'Log_working_2-way'!B$2)</f>
        <v>1.0644124233859844</v>
      </c>
      <c r="F566" s="6"/>
      <c r="H566" s="6"/>
      <c r="I566" s="6"/>
      <c r="J566" s="6"/>
      <c r="K566" s="6"/>
    </row>
    <row r="567" spans="4:11" x14ac:dyDescent="0.25">
      <c r="D567">
        <f>solve_for_d('True_Odds_Calculator_2-way'!A568,'True_Odds_Calculator_2-way'!#REF!,'True_Odds_Calculator_2-way'!B568,'Log_working_2-way'!B$1,'Log_working_2-way'!B$2)</f>
        <v>1.0532159430726011</v>
      </c>
      <c r="F567" s="6"/>
      <c r="H567" s="6"/>
      <c r="I567" s="6"/>
      <c r="J567" s="6"/>
      <c r="K567" s="6"/>
    </row>
    <row r="568" spans="4:11" x14ac:dyDescent="0.25">
      <c r="D568">
        <f>solve_for_d('True_Odds_Calculator_2-way'!A569,'True_Odds_Calculator_2-way'!#REF!,'True_Odds_Calculator_2-way'!B569,'Log_working_2-way'!B$1,'Log_working_2-way'!B$2)</f>
        <v>1.0609541449825806</v>
      </c>
      <c r="F568" s="6"/>
      <c r="H568" s="6"/>
      <c r="I568" s="6"/>
      <c r="J568" s="6"/>
      <c r="K568" s="6"/>
    </row>
    <row r="569" spans="4:11" x14ac:dyDescent="0.25">
      <c r="D569">
        <f>solve_for_d('True_Odds_Calculator_2-way'!A570,'True_Odds_Calculator_2-way'!#REF!,'True_Odds_Calculator_2-way'!B570,'Log_working_2-way'!B$1,'Log_working_2-way'!B$2)</f>
        <v>1.0629592441321463</v>
      </c>
      <c r="F569" s="6"/>
      <c r="H569" s="6"/>
      <c r="I569" s="6"/>
      <c r="J569" s="6"/>
      <c r="K569" s="6"/>
    </row>
    <row r="570" spans="4:11" x14ac:dyDescent="0.25">
      <c r="D570">
        <f>solve_for_d('True_Odds_Calculator_2-way'!A571,'True_Odds_Calculator_2-way'!#REF!,'True_Odds_Calculator_2-way'!B571,'Log_working_2-way'!B$1,'Log_working_2-way'!B$2)</f>
        <v>1.0674111222252509</v>
      </c>
      <c r="F570" s="6"/>
      <c r="H570" s="6"/>
      <c r="I570" s="6"/>
      <c r="J570" s="6"/>
      <c r="K570" s="6"/>
    </row>
    <row r="571" spans="4:11" x14ac:dyDescent="0.25">
      <c r="D571">
        <f>solve_for_d('True_Odds_Calculator_2-way'!A572,'True_Odds_Calculator_2-way'!#REF!,'True_Odds_Calculator_2-way'!B572,'Log_working_2-way'!B$1,'Log_working_2-way'!B$2)</f>
        <v>1.0648207184922545</v>
      </c>
      <c r="F571" s="6"/>
      <c r="H571" s="6"/>
      <c r="I571" s="6"/>
      <c r="J571" s="6"/>
      <c r="K571" s="6"/>
    </row>
    <row r="572" spans="4:11" x14ac:dyDescent="0.25">
      <c r="D572">
        <f>solve_for_d('True_Odds_Calculator_2-way'!A573,'True_Odds_Calculator_2-way'!#REF!,'True_Odds_Calculator_2-way'!B573,'Log_working_2-way'!B$1,'Log_working_2-way'!B$2)</f>
        <v>1.0655103519273617</v>
      </c>
      <c r="F572" s="6"/>
      <c r="H572" s="6"/>
      <c r="I572" s="6"/>
      <c r="J572" s="6"/>
      <c r="K572" s="6"/>
    </row>
    <row r="573" spans="4:11" x14ac:dyDescent="0.25">
      <c r="D573">
        <f>solve_for_d('True_Odds_Calculator_2-way'!A574,'True_Odds_Calculator_2-way'!#REF!,'True_Odds_Calculator_2-way'!B574,'Log_working_2-way'!B$1,'Log_working_2-way'!B$2)</f>
        <v>1.0757988792885387</v>
      </c>
      <c r="F573" s="6"/>
      <c r="H573" s="6"/>
      <c r="I573" s="6"/>
      <c r="J573" s="6"/>
      <c r="K573" s="6"/>
    </row>
    <row r="574" spans="4:11" x14ac:dyDescent="0.25">
      <c r="D574">
        <f>solve_for_d('True_Odds_Calculator_2-way'!A575,'True_Odds_Calculator_2-way'!#REF!,'True_Odds_Calculator_2-way'!B575,'Log_working_2-way'!B$1,'Log_working_2-way'!B$2)</f>
        <v>1.0754427289104427</v>
      </c>
      <c r="F574" s="6"/>
      <c r="H574" s="6"/>
      <c r="I574" s="6"/>
      <c r="J574" s="6"/>
      <c r="K574" s="6"/>
    </row>
    <row r="575" spans="4:11" x14ac:dyDescent="0.25">
      <c r="D575">
        <f>solve_for_d('True_Odds_Calculator_2-way'!A576,'True_Odds_Calculator_2-way'!#REF!,'True_Odds_Calculator_2-way'!B576,'Log_working_2-way'!B$1,'Log_working_2-way'!B$2)</f>
        <v>1.0730165337508553</v>
      </c>
      <c r="F575" s="6"/>
      <c r="H575" s="6"/>
      <c r="I575" s="6"/>
      <c r="J575" s="6"/>
      <c r="K575" s="6"/>
    </row>
    <row r="576" spans="4:11" x14ac:dyDescent="0.25">
      <c r="D576">
        <f>solve_for_d('True_Odds_Calculator_2-way'!A577,'True_Odds_Calculator_2-way'!#REF!,'True_Odds_Calculator_2-way'!B577,'Log_working_2-way'!B$1,'Log_working_2-way'!B$2)</f>
        <v>1.0732443093298558</v>
      </c>
      <c r="F576" s="6"/>
      <c r="H576" s="6"/>
      <c r="I576" s="6"/>
      <c r="J576" s="6"/>
      <c r="K576" s="6"/>
    </row>
    <row r="577" spans="4:11" x14ac:dyDescent="0.25">
      <c r="D577">
        <f>solve_for_d('True_Odds_Calculator_2-way'!A578,'True_Odds_Calculator_2-way'!#REF!,'True_Odds_Calculator_2-way'!B578,'Log_working_2-way'!B$1,'Log_working_2-way'!B$2)</f>
        <v>1.081910060313134</v>
      </c>
      <c r="F577" s="6"/>
      <c r="H577" s="6"/>
      <c r="I577" s="6"/>
      <c r="J577" s="6"/>
      <c r="K577" s="6"/>
    </row>
    <row r="578" spans="4:11" x14ac:dyDescent="0.25">
      <c r="D578">
        <f>solve_for_d('True_Odds_Calculator_2-way'!A579,'True_Odds_Calculator_2-way'!#REF!,'True_Odds_Calculator_2-way'!B579,'Log_working_2-way'!B$1,'Log_working_2-way'!B$2)</f>
        <v>1.0846256194928083</v>
      </c>
      <c r="F578" s="6"/>
      <c r="H578" s="6"/>
      <c r="I578" s="6"/>
      <c r="J578" s="6"/>
      <c r="K578" s="6"/>
    </row>
    <row r="579" spans="4:11" x14ac:dyDescent="0.25">
      <c r="D579">
        <f>solve_for_d('True_Odds_Calculator_2-way'!A580,'True_Odds_Calculator_2-way'!#REF!,'True_Odds_Calculator_2-way'!B580,'Log_working_2-way'!B$1,'Log_working_2-way'!B$2)</f>
        <v>1.075028798160458</v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1.038197154448246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6.0636387340542726</v>
      </c>
      <c r="I186" s="6">
        <f>IF('Log_working_3-way'!$D186="","",'True_Odds_Calculator_3-way'!O187/'True_Odds_Calculator_3-way'!B187-1)</f>
        <v>6.7184803157682342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3.972572221115378E-2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1.0327750959896587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5.5244898244744327</v>
      </c>
      <c r="I187" s="6">
        <f>IF('Log_working_3-way'!$D187="","",'True_Odds_Calculator_3-way'!O188/'True_Odds_Calculator_3-way'!B188-1)</f>
        <v>6.8051758154113084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3.402724726254136E-2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1.0212059299838911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19.023747144325085</v>
      </c>
      <c r="I188" s="6">
        <f>IF('Log_working_3-way'!$D188="","",'True_Odds_Calculator_3-way'!O189/'True_Odds_Calculator_3-way'!B189-1)</f>
        <v>6.6306906329076929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2.2515971139957625E-2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1.0732622961423042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0.20676000622967439</v>
      </c>
      <c r="I189" s="6">
        <f>IF('Log_working_3-way'!$D189="","",'True_Odds_Calculator_3-way'!O190/'True_Odds_Calculator_3-way'!B190-1)</f>
        <v>3.0775028746503557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5.562981447086468E-2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1.0459587137543385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44.185205121975407</v>
      </c>
      <c r="I190" s="6">
        <f>IF('Log_working_3-way'!$D190="","",'True_Odds_Calculator_3-way'!O191/'True_Odds_Calculator_3-way'!B191-1)</f>
        <v>3.9301193279213553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3.8240653790273083E-2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1.0304103815851253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11.43720862009774</v>
      </c>
      <c r="I191" s="6">
        <f>IF('Log_working_3-way'!$D191="","",'True_Odds_Calculator_3-way'!O192/'True_Odds_Calculator_3-way'!B192-1)</f>
        <v>10.919049014429399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3.2924727519812347E-2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1.024746180952951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26.310002279544861</v>
      </c>
      <c r="I192" s="6">
        <f>IF('Log_working_3-way'!$D192="","",'True_Odds_Calculator_3-way'!O193/'True_Odds_Calculator_3-way'!B193-1)</f>
        <v>5.6852648736850835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2.5072671283297154E-2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1.0301858313873218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16.247415407892507</v>
      </c>
      <c r="I193" s="6">
        <f>IF('Log_working_3-way'!$D193="","",'True_Odds_Calculator_3-way'!O194/'True_Odds_Calculator_3-way'!B194-1)</f>
        <v>9.9090815283761327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3.2236672793974464E-2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1.0318682812921967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8.9372223988839536</v>
      </c>
      <c r="I194" s="6">
        <f>IF('Log_working_3-way'!$D194="","",'True_Odds_Calculator_3-way'!O195/'True_Odds_Calculator_3-way'!B195-1)</f>
        <v>5.9901793357393895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3.3774469258340156E-2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1.0263097356578952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3.7483602014171069</v>
      </c>
      <c r="I195" s="6">
        <f>IF('Log_working_3-way'!$D195="","",'True_Odds_Calculator_3-way'!O196/'True_Odds_Calculator_3-way'!B196-1)</f>
        <v>5.539814817663582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2.6265996821027038E-2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1.025046696199627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12.65766353659107</v>
      </c>
      <c r="I196" s="6">
        <f>IF('Log_working_3-way'!$D196="","",'True_Odds_Calculator_3-way'!O197/'True_Odds_Calculator_3-way'!B197-1)</f>
        <v>7.4225015212806298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2.7072421332916541E-2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1.0246564677970877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11.423882052388587</v>
      </c>
      <c r="I197" s="6">
        <f>IF('Log_working_3-way'!$D197="","",'True_Odds_Calculator_3-way'!O198/'True_Odds_Calculator_3-way'!B198-1)</f>
        <v>7.4756689630899906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2.665994308631281E-2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1.0255767704045977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12.151586963412962</v>
      </c>
      <c r="I198" s="6">
        <f>IF('Log_working_3-way'!$D198="","",'True_Odds_Calculator_3-way'!O199/'True_Odds_Calculator_3-way'!B199-1)</f>
        <v>9.7394731835315795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2.7741824903808165E-2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1.0242784206234925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27.527091762566744</v>
      </c>
      <c r="I199" s="6">
        <f>IF('Log_working_3-way'!$D199="","",'True_Odds_Calculator_3-way'!O200/'True_Odds_Calculator_3-way'!B200-1)</f>
        <v>6.7910220209218837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2.4233659707519672E-2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1.0249017315414994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9.2641479095781349</v>
      </c>
      <c r="I200" s="6">
        <f>IF('Log_working_3-way'!$D200="","",'True_Odds_Calculator_3-way'!O201/'True_Odds_Calculator_3-way'!B201-1)</f>
        <v>9.818868081046892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2.7012348045558188E-2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1.0268412269631484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18.035101648630175</v>
      </c>
      <c r="I201" s="6">
        <f>IF('Log_working_3-way'!$D201="","",'True_Odds_Calculator_3-way'!O202/'True_Odds_Calculator_3-way'!B202-1)</f>
        <v>8.1482258628988173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2.8555951302410953E-2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1.0261484044657394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13.725369188643459</v>
      </c>
      <c r="I202" s="6">
        <f>IF('Log_working_3-way'!$D202="","",'True_Odds_Calculator_3-way'!O203/'True_Odds_Calculator_3-way'!B203-1)</f>
        <v>6.9395584452302979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2.817623453940854E-2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1.0274828615996869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21.469175163221884</v>
      </c>
      <c r="I203" s="6">
        <f>IF('Log_working_3-way'!$D203="","",'True_Odds_Calculator_3-way'!O204/'True_Odds_Calculator_3-way'!B204-1)</f>
        <v>7.4092248638549449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2.8693984427039076E-2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1.0361113056929685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3.7480431237943845</v>
      </c>
      <c r="I204" s="6">
        <f>IF('Log_working_3-way'!$D204="","",'True_Odds_Calculator_3-way'!O205/'True_Odds_Calculator_3-way'!B205-1)</f>
        <v>4.9760694006516033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3.545746034007502E-2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1.020207333622893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7.1294188565795888</v>
      </c>
      <c r="I205" s="6">
        <f>IF('Log_working_3-way'!$D205="","",'True_Odds_Calculator_3-way'!O206/'True_Odds_Calculator_3-way'!B206-1)</f>
        <v>7.6190350808925995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2.1601565792279676E-2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1.0277599627323588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19.443721897110699</v>
      </c>
      <c r="I206" s="6">
        <f>IF('Log_working_3-way'!$D206="","",'True_Odds_Calculator_3-way'!O207/'True_Odds_Calculator_3-way'!B207-1)</f>
        <v>8.5475421766520459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2.9264628895086631E-2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1.027372468321347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5.198313522409963</v>
      </c>
      <c r="I207" s="6">
        <f>IF('Log_working_3-way'!$D207="","",'True_Odds_Calculator_3-way'!O208/'True_Odds_Calculator_3-way'!B208-1)</f>
        <v>8.6726480841708131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2.8812158862021597E-2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1.0315106592895014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8.8107063512608619</v>
      </c>
      <c r="I208" s="6">
        <f>IF('Log_working_3-way'!$D208="","",'True_Odds_Calculator_3-way'!O209/'True_Odds_Calculator_3-way'!B209-1)</f>
        <v>7.8288387602241318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3.3809281700863281E-2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1.0296386173570753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13.557449464272286</v>
      </c>
      <c r="I209" s="6">
        <f>IF('Log_working_3-way'!$D209="","",'True_Odds_Calculator_3-way'!O210/'True_Odds_Calculator_3-way'!B210-1)</f>
        <v>9.9852970347676617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3.1989543617450433E-2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1.0526876764742419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54.286978736280993</v>
      </c>
      <c r="I210" s="6">
        <f>IF('Log_working_3-way'!$D210="","",'True_Odds_Calculator_3-way'!O211/'True_Odds_Calculator_3-way'!B211-1)</f>
        <v>2.0391625600641072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3.8076309440035594E-2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1.0417082130487165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28.975448794689623</v>
      </c>
      <c r="I211" s="6">
        <f>IF('Log_working_3-way'!$D211="","",'True_Odds_Calculator_3-way'!O212/'True_Odds_Calculator_3-way'!B212-1)</f>
        <v>4.5233128882830442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4.1185817956254756E-2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1.0369653553922873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14.897550700980927</v>
      </c>
      <c r="I212" s="6">
        <f>IF('Log_working_3-way'!$D212="","",'True_Odds_Calculator_3-way'!O213/'True_Odds_Calculator_3-way'!B213-1)</f>
        <v>6.181881947957252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3.9440338972324795E-2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1.0400967510450463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24.005197158625123</v>
      </c>
      <c r="I213" s="6">
        <f>IF('Log_working_3-way'!$D213="","",'True_Odds_Calculator_3-way'!O214/'True_Odds_Calculator_3-way'!B214-1)</f>
        <v>4.7706149921048571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4.1016406562625063E-2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1.0631381788750829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67.216389042873985</v>
      </c>
      <c r="I214" s="6">
        <f>IF('Log_working_3-way'!$D214="","",'True_Odds_Calculator_3-way'!O215/'True_Odds_Calculator_3-way'!B215-1)</f>
        <v>0.62930053168517186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3.5183522283625424E-2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1.0707706284469245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65.754057933709888</v>
      </c>
      <c r="I215" s="6">
        <f>IF('Log_working_3-way'!$D215="","",'True_Odds_Calculator_3-way'!O216/'True_Odds_Calculator_3-way'!B216-1)</f>
        <v>1.0073725196411139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4.0302965752377906E-2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1.030235126304722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41.733432208588553</v>
      </c>
      <c r="I216" s="6">
        <f>IF('Log_working_3-way'!$D216="","",'True_Odds_Calculator_3-way'!O217/'True_Odds_Calculator_3-way'!B217-1)</f>
        <v>3.4677401784960624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2.6309455423032313E-2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1.0239208478359993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30.54402143435728</v>
      </c>
      <c r="I217" s="6">
        <f>IF('Log_working_3-way'!$D217="","",'True_Odds_Calculator_3-way'!O218/'True_Odds_Calculator_3-way'!B218-1)</f>
        <v>4.9570651300146391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2.3428731762065169E-2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1.0265497791000588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34.835858773835739</v>
      </c>
      <c r="I218" s="6">
        <f>IF('Log_working_3-way'!$D218="","",'True_Odds_Calculator_3-way'!O219/'True_Odds_Calculator_3-way'!B219-1)</f>
        <v>4.2036719760502086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2.497741308972623E-2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1.0329323959631251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33.361923353138998</v>
      </c>
      <c r="I219" s="6">
        <f>IF('Log_working_3-way'!$D219="","",'True_Odds_Calculator_3-way'!O220/'True_Odds_Calculator_3-way'!B220-1)</f>
        <v>5.7162806420983028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3.1107561650239646E-2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1.0256026295386538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15.61949643123782</v>
      </c>
      <c r="I220" s="6">
        <f>IF('Log_working_3-way'!$D220="","",'True_Odds_Calculator_3-way'!O221/'True_Odds_Calculator_3-way'!B221-1)</f>
        <v>6.1870878795413784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2.7428024355308001E-2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1.0320487604115687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31.788466096136496</v>
      </c>
      <c r="I221" s="6">
        <f>IF('Log_working_3-way'!$D221="","",'True_Odds_Calculator_3-way'!O222/'True_Odds_Calculator_3-way'!B222-1)</f>
        <v>5.1545595809129052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3.0912976100976097E-2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1.0481939632004846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62.130165996105774</v>
      </c>
      <c r="I222" s="6">
        <f>IF('Log_working_3-way'!$D222="","",'True_Odds_Calculator_3-way'!O223/'True_Odds_Calculator_3-way'!B223-1)</f>
        <v>1.1241584511136744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3.0195618358317855E-2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1.0220726011256309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4.49033728930136</v>
      </c>
      <c r="I223" s="6">
        <f>IF('Log_working_3-way'!$D223="","",'True_Odds_Calculator_3-way'!O224/'True_Odds_Calculator_3-way'!B224-1)</f>
        <v>6.8464735759691795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2.2765506438790162E-2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1.0210380534237167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18.320630245157737</v>
      </c>
      <c r="I224" s="6">
        <f>IF('Log_working_3-way'!$D224="","",'True_Odds_Calculator_3-way'!O225/'True_Odds_Calculator_3-way'!B225-1)</f>
        <v>5.9926714101140304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2.2383129800009449E-2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1.0196477252929943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6.727496092317466</v>
      </c>
      <c r="I225" s="6">
        <f>IF('Log_working_3-way'!$D225="","",'True_Odds_Calculator_3-way'!O226/'True_Odds_Calculator_3-way'!B226-1)</f>
        <v>8.8076424526913417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2.1083386166347973E-2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1.0250644997082583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10.657113236889998</v>
      </c>
      <c r="I226" s="6">
        <f>IF('Log_working_3-way'!$D226="","",'True_Odds_Calculator_3-way'!O227/'True_Odds_Calculator_3-way'!B227-1)</f>
        <v>7.7275785673409736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2.7101348163442118E-2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1.0275445242570953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18.021136134194556</v>
      </c>
      <c r="I227" s="6">
        <f>IF('Log_working_3-way'!$D227="","",'True_Odds_Calculator_3-way'!O228/'True_Odds_Calculator_3-way'!B228-1)</f>
        <v>7.7612256327509552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2.931112769589328E-2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1.0244630710377163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11.078163282296448</v>
      </c>
      <c r="I228" s="6">
        <f>IF('Log_working_3-way'!$D228="","",'True_Odds_Calculator_3-way'!O229/'True_Odds_Calculator_3-way'!B229-1)</f>
        <v>8.1664753819950153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2.6508201137536158E-2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1.0261786528046286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19.858175506251772</v>
      </c>
      <c r="I229" s="6">
        <f>IF('Log_working_3-way'!$D229="","",'True_Odds_Calculator_3-way'!O230/'True_Odds_Calculator_3-way'!B230-1)</f>
        <v>8.0455740297784324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2.7581271483710257E-2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1.0301190351381933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27.675888360529417</v>
      </c>
      <c r="I230" s="6">
        <f>IF('Log_working_3-way'!$D230="","",'True_Odds_Calculator_3-way'!O231/'True_Odds_Calculator_3-way'!B231-1)</f>
        <v>6.4911333050469446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3.0024305870725021E-2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1.0267387895703066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17.703905474632293</v>
      </c>
      <c r="I231" s="6">
        <f>IF('Log_working_3-way'!$D231="","",'True_Odds_Calculator_3-way'!O232/'True_Odds_Calculator_3-way'!B232-1)</f>
        <v>8.3775685948968484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2.8485106377797775E-2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1.0259617598104676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12.146726695697099</v>
      </c>
      <c r="I232" s="6">
        <f>IF('Log_working_3-way'!$D232="","",'True_Odds_Calculator_3-way'!O233/'True_Odds_Calculator_3-way'!B233-1)</f>
        <v>8.3228865210483569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2.8121775025799822E-2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1.0253594999022229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15.760584292974912</v>
      </c>
      <c r="I233" s="6">
        <f>IF('Log_working_3-way'!$D233="","",'True_Odds_Calculator_3-way'!O234/'True_Odds_Calculator_3-way'!B234-1)</f>
        <v>7.5209857526021153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2.7251443704311651E-2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1.0248882635015992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10.342920727474969</v>
      </c>
      <c r="I234" s="6">
        <f>IF('Log_working_3-way'!$D234="","",'True_Odds_Calculator_3-way'!O235/'True_Odds_Calculator_3-way'!B235-1)</f>
        <v>7.9963914000517224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2.6927685421777037E-2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1.0311302405432419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28.948669434663017</v>
      </c>
      <c r="I235" s="6">
        <f>IF('Log_working_3-way'!$D235="","",'True_Odds_Calculator_3-way'!O236/'True_Odds_Calculator_3-way'!B236-1)</f>
        <v>6.8760471886030308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3.056990889690514E-2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1.0444764897749121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2.8188274108961635</v>
      </c>
      <c r="I236" s="6">
        <f>IF('Log_working_3-way'!$D236="","",'True_Odds_Calculator_3-way'!O237/'True_Odds_Calculator_3-way'!B237-1)</f>
        <v>6.2743171683958145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4.3264710248923643E-2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1.0356950231790294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8.8320757184021996</v>
      </c>
      <c r="I237" s="6">
        <f>IF('Log_working_3-way'!$D237="","",'True_Odds_Calculator_3-way'!O238/'True_Odds_Calculator_3-way'!B238-1)</f>
        <v>7.5831020365885049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3.8164347804831689E-2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1.0366120846454814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12.805755927309109</v>
      </c>
      <c r="I238" s="6">
        <f>IF('Log_working_3-way'!$D238="","",'True_Odds_Calculator_3-way'!O239/'True_Odds_Calculator_3-way'!B239-1)</f>
        <v>6.9452864076309258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3.9278528985168037E-2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1.0364622693306869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7.1851787238199876</v>
      </c>
      <c r="I239" s="6">
        <f>IF('Log_working_3-way'!$D239="","",'True_Odds_Calculator_3-way'!O240/'True_Odds_Calculator_3-way'!B240-1)</f>
        <v>6.9975590834464008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3.8445223874994161E-2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1.0354333370554913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14.412921744859066</v>
      </c>
      <c r="I240" s="6">
        <f>IF('Log_working_3-way'!$D240="","",'True_Odds_Calculator_3-way'!O241/'True_Odds_Calculator_3-way'!B241-1)</f>
        <v>9.0889979059047512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3.8090004274287104E-2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1.0360570010131211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15.85640167169527</v>
      </c>
      <c r="I241" s="6">
        <f>IF('Log_working_3-way'!$D241="","",'True_Odds_Calculator_3-way'!O242/'True_Odds_Calculator_3-way'!B242-1)</f>
        <v>8.1721395355977116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3.857849690042503E-2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1.0356479448572484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11.643570427128127</v>
      </c>
      <c r="I242" s="6">
        <f>IF('Log_working_3-way'!$D242="","",'True_Odds_Calculator_3-way'!O243/'True_Odds_Calculator_3-way'!B243-1)</f>
        <v>7.0918850733619987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3.8274299143864265E-2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1.0569464006439973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45.72839028060546</v>
      </c>
      <c r="I243" s="6">
        <f>IF('Log_working_3-way'!$D243="","",'True_Odds_Calculator_3-way'!O244/'True_Odds_Calculator_3-way'!B244-1)</f>
        <v>3.4002875943934363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4.6518968673771255E-2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1.0371028139075904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7.9992477559501367</v>
      </c>
      <c r="I244" s="6">
        <f>IF('Log_working_3-way'!$D244="","",'True_Odds_Calculator_3-way'!O245/'True_Odds_Calculator_3-way'!B245-1)</f>
        <v>6.5927957588687676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3.9197961740816689E-2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1.0470257945289547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35.063873655419883</v>
      </c>
      <c r="I245" s="6">
        <f>IF('Log_working_3-way'!$D245="","",'True_Odds_Calculator_3-way'!O246/'True_Odds_Calculator_3-way'!B246-1)</f>
        <v>5.0489700964044513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4.3644090487667819E-2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1.0366418273665239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11.016740198290689</v>
      </c>
      <c r="I246" s="6">
        <f>IF('Log_working_3-way'!$D246="","",'True_Odds_Calculator_3-way'!O247/'True_Odds_Calculator_3-way'!B247-1)</f>
        <v>6.1454142932303535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3.9059594987929325E-2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1.0365080484410198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14.274924167167097</v>
      </c>
      <c r="I247" s="6">
        <f>IF('Log_working_3-way'!$D247="","",'True_Odds_Calculator_3-way'!O248/'True_Odds_Calculator_3-way'!B248-1)</f>
        <v>7.0851543579558385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3.9138639948216314E-2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1.0363768250075924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7.2310423141797884</v>
      </c>
      <c r="I248" s="6">
        <f>IF('Log_working_3-way'!$D248="","",'True_Odds_Calculator_3-way'!O249/'True_Odds_Calculator_3-way'!B249-1)</f>
        <v>8.3432287461857388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3.8706749265144502E-2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1.0407428759332362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26.17791362963867</v>
      </c>
      <c r="I249" s="6">
        <f>IF('Log_working_3-way'!$D249="","",'True_Odds_Calculator_3-way'!O250/'True_Odds_Calculator_3-way'!B250-1)</f>
        <v>6.2898495042532687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4.1041847094017259E-2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1.0419461192352459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27.986507500505454</v>
      </c>
      <c r="I250" s="6">
        <f>IF('Log_working_3-way'!$D250="","",'True_Odds_Calculator_3-way'!O251/'True_Odds_Calculator_3-way'!B251-1)</f>
        <v>6.7052947575756399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4.1504935654101516E-2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1.0399942771940791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27.094381505765206</v>
      </c>
      <c r="I251" s="6">
        <f>IF('Log_working_3-way'!$D251="","",'True_Odds_Calculator_3-way'!O252/'True_Odds_Calculator_3-way'!B252-1)</f>
        <v>6.1779555005734279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4.0008928147790224E-2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1.0367426707755831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10.282608681576185</v>
      </c>
      <c r="I252" s="6">
        <f>IF('Log_working_3-way'!$D252="","",'True_Odds_Calculator_3-way'!O253/'True_Odds_Calculator_3-way'!B253-1)</f>
        <v>7.9418533111421024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3.9500664950243403E-2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1.0364297605420576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17.85041112564657</v>
      </c>
      <c r="I253" s="6">
        <f>IF('Log_working_3-way'!$D253="","",'True_Odds_Calculator_3-way'!O254/'True_Odds_Calculator_3-way'!B254-1)</f>
        <v>6.6397825721366708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3.863342575629658E-2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1.0372008261572718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19.064103842520989</v>
      </c>
      <c r="I254" s="6">
        <f>IF('Log_working_3-way'!$D254="","",'True_Odds_Calculator_3-way'!O255/'True_Odds_Calculator_3-way'!B255-1)</f>
        <v>8.5159851705940142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3.9182928116549887E-2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1.0355164010362734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12.714796008462734</v>
      </c>
      <c r="I255" s="6">
        <f>IF('Log_working_3-way'!$D255="","",'True_Odds_Calculator_3-way'!O256/'True_Odds_Calculator_3-way'!B256-1)</f>
        <v>8.4054838837333534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3.8290546315166596E-2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1.0386176580943063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5.4511998331031384</v>
      </c>
      <c r="I256" s="6">
        <f>IF('Log_working_3-way'!$D256="","",'True_Odds_Calculator_3-way'!O257/'True_Odds_Calculator_3-way'!B257-1)</f>
        <v>8.2131906788432278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4.0362993940314729E-2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1.042232397891762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3.954838725091415</v>
      </c>
      <c r="I257" s="6">
        <f>IF('Log_working_3-way'!$D257="","",'True_Odds_Calculator_3-way'!O258/'True_Odds_Calculator_3-way'!B258-1)</f>
        <v>6.6981339805126296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4.2473739869918425E-2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1.0370412235039976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10.758366472098714</v>
      </c>
      <c r="I258" s="6">
        <f>IF('Log_working_3-way'!$D258="","",'True_Odds_Calculator_3-way'!O259/'True_Odds_Calculator_3-way'!B259-1)</f>
        <v>7.2712338555033611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3.9730878440555895E-2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1.0434474878913247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26.703151072369646</v>
      </c>
      <c r="I259" s="6">
        <f>IF('Log_working_3-way'!$D259="","",'True_Odds_Calculator_3-way'!O260/'True_Odds_Calculator_3-way'!B260-1)</f>
        <v>7.0991263394039041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4.3385846461615474E-2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1.045574597460843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13.895149827683564</v>
      </c>
      <c r="I260" s="6">
        <f>IF('Log_working_3-way'!$D260="","",'True_Odds_Calculator_3-way'!O261/'True_Odds_Calculator_3-way'!B261-1)</f>
        <v>9.1822338130654551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4.8851688237877555E-2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1.0474660451110351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16.541550225899499</v>
      </c>
      <c r="I261" s="6">
        <f>IF('Log_working_3-way'!$D261="","",'True_Odds_Calculator_3-way'!O262/'True_Odds_Calculator_3-way'!B262-1)</f>
        <v>5.5603930822594094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5.0074680025373519E-2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1.0597627614429681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22.558963511369644</v>
      </c>
      <c r="I262" s="6">
        <f>IF('Log_working_3-way'!$D262="","",'True_Odds_Calculator_3-way'!O263/'True_Odds_Calculator_3-way'!B263-1)</f>
        <v>7.9768951041646243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6.1167227833894611E-2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1.049734351861014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19.761796849498008</v>
      </c>
      <c r="I263" s="6">
        <f>IF('Log_working_3-way'!$D263="","",'True_Odds_Calculator_3-way'!O264/'True_Odds_Calculator_3-way'!B264-1)</f>
        <v>4.9425453032475684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5.1737880161285332E-2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1.0586937970611339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34.248263332029829</v>
      </c>
      <c r="I264" s="6">
        <f>IF('Log_working_3-way'!$D264="","",'True_Odds_Calculator_3-way'!O265/'True_Odds_Calculator_3-way'!B265-1)</f>
        <v>4.9849327704999515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5.4810828580413862E-2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1.0484240813296311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19.979805099985374</v>
      </c>
      <c r="I265" s="6">
        <f>IF('Log_working_3-way'!$D265="","",'True_Odds_Calculator_3-way'!O266/'True_Odds_Calculator_3-way'!B266-1)</f>
        <v>6.2634594302771314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5.0604710778257234E-2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1.0730219588072403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50.194059181498453</v>
      </c>
      <c r="I266" s="6">
        <f>IF('Log_working_3-way'!$D266="","",'True_Odds_Calculator_3-way'!O267/'True_Odds_Calculator_3-way'!B267-1)</f>
        <v>2.3964837243923451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5.6094101719053269E-2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1.0197886562914327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13.371272623989753</v>
      </c>
      <c r="I267" s="6">
        <f>IF('Log_working_3-way'!$D267="","",'True_Odds_Calculator_3-way'!O268/'True_Odds_Calculator_3-way'!B268-1)</f>
        <v>9.4552251529198799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2.1465627823801237E-2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1.0693543973588853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-0.39935724990498733</v>
      </c>
      <c r="I268" s="6">
        <f>IF('Log_working_3-way'!$D268="","",'True_Odds_Calculator_3-way'!O269/'True_Odds_Calculator_3-way'!B269-1)</f>
        <v>0.96969753790157975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4.205253084287297E-2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1.0426496179598004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27.968685663744864</v>
      </c>
      <c r="I269" s="6">
        <f>IF('Log_working_3-way'!$D269="","",'True_Odds_Calculator_3-way'!O270/'True_Odds_Calculator_3-way'!B270-1)</f>
        <v>6.9234273345709889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4.2145680324537471E-2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1.0425427643611991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28.626980866348482</v>
      </c>
      <c r="I270" s="6">
        <f>IF('Log_working_3-way'!$D270="","",'True_Odds_Calculator_3-way'!O271/'True_Odds_Calculator_3-way'!B271-1)</f>
        <v>6.9721132147072948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4.1759795576099323E-2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1.0398821565976846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24.015791085446079</v>
      </c>
      <c r="I271" s="6">
        <f>IF('Log_working_3-way'!$D271="","",'True_Odds_Calculator_3-way'!O272/'True_Odds_Calculator_3-way'!B272-1)</f>
        <v>8.1545365639622034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4.0575546963467879E-2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1.0352060401794512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7.3353862521859856</v>
      </c>
      <c r="I272" s="6">
        <f>IF('Log_working_3-way'!$D272="","",'True_Odds_Calculator_3-way'!O273/'True_Odds_Calculator_3-way'!B273-1)</f>
        <v>10.698219606316695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3.7806619803999908E-2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1.0362543381093039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13.236866503971219</v>
      </c>
      <c r="I273" s="6">
        <f>IF('Log_working_3-way'!$D273="","",'True_Odds_Calculator_3-way'!O274/'True_Odds_Calculator_3-way'!B274-1)</f>
        <v>10.059031033248543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3.9055848712053587E-2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1.0560837848524087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43.855508188983549</v>
      </c>
      <c r="I274" s="6">
        <f>IF('Log_working_3-way'!$D274="","",'True_Odds_Calculator_3-way'!O275/'True_Odds_Calculator_3-way'!B275-1)</f>
        <v>5.0665318132617632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4.5871929704480063E-2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1.0358711630860877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14.912225423701068</v>
      </c>
      <c r="I275" s="6">
        <f>IF('Log_working_3-way'!$D275="","",'True_Odds_Calculator_3-way'!O276/'True_Odds_Calculator_3-way'!B276-1)</f>
        <v>9.4196701192509309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3.8481736492006036E-2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1.0430571313405332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29.634230827208256</v>
      </c>
      <c r="I276" s="6">
        <f>IF('Log_working_3-way'!$D276="","",'True_Odds_Calculator_3-way'!O277/'True_Odds_Calculator_3-way'!B277-1)</f>
        <v>6.5727482134958297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4.1949059189472893E-2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1.0345841921701429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8.9028878098645539</v>
      </c>
      <c r="I277" s="6">
        <f>IF('Log_working_3-way'!$D277="","",'True_Odds_Calculator_3-way'!O278/'True_Odds_Calculator_3-way'!B278-1)</f>
        <v>11.384048393050643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3.7358698649021305E-2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1.0373273075172296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20.213049344998534</v>
      </c>
      <c r="I278" s="6">
        <f>IF('Log_working_3-way'!$D278="","",'True_Odds_Calculator_3-way'!O279/'True_Odds_Calculator_3-way'!B279-1)</f>
        <v>8.3985823802074062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3.9052976815477258E-2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1.0452029495376687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13.108565503821511</v>
      </c>
      <c r="I279" s="6">
        <f>IF('Log_working_3-way'!$D279="","",'True_Odds_Calculator_3-way'!O280/'True_Odds_Calculator_3-way'!B280-1)</f>
        <v>10.578858891795869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4.8504853613724919E-2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1.0628140941308684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1.4022738660304439</v>
      </c>
      <c r="I280" s="6">
        <f>IF('Log_working_3-way'!$D280="","",'True_Odds_Calculator_3-way'!O281/'True_Odds_Calculator_3-way'!B281-1)</f>
        <v>4.7760608223170289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5.5499898387371793E-2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1.0405012105639033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15.922311485561728</v>
      </c>
      <c r="I281" s="6">
        <f>IF('Log_working_3-way'!$D281="","",'True_Odds_Calculator_3-way'!O282/'True_Odds_Calculator_3-way'!B282-1)</f>
        <v>8.187736983850689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4.3245214271156573E-2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1.0226112839482315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5.9111041028046722</v>
      </c>
      <c r="I282" s="6">
        <f>IF('Log_working_3-way'!$D282="","",'True_Odds_Calculator_3-way'!O283/'True_Odds_Calculator_3-way'!B283-1)</f>
        <v>5.7309005424191977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2.3474143360055599E-2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1.0288291102314608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1.3356930247075898</v>
      </c>
      <c r="I283" s="6">
        <f>IF('Log_working_3-way'!$D283="","",'True_Odds_Calculator_3-way'!O284/'True_Odds_Calculator_3-way'!B284-1)</f>
        <v>4.3459519346833071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2.5933474239868914E-2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1.0252454593892999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5.99887218882977</v>
      </c>
      <c r="I284" s="6">
        <f>IF('Log_working_3-way'!$D284="","",'True_Odds_Calculator_3-way'!O285/'True_Odds_Calculator_3-way'!B285-1)</f>
        <v>9.8194009862188576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2.6961762972258718E-2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1.0257015642211433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16.622992309404538</v>
      </c>
      <c r="I285" s="6">
        <f>IF('Log_working_3-way'!$D285="","",'True_Odds_Calculator_3-way'!O286/'True_Odds_Calculator_3-way'!B286-1)</f>
        <v>8.9340582254270799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2.7506608491205453E-2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1.0284017188077752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5.0414014044080417</v>
      </c>
      <c r="I286" s="6">
        <f>IF('Log_working_3-way'!$D286="","",'True_Odds_Calculator_3-way'!O287/'True_Odds_Calculator_3-way'!B287-1)</f>
        <v>6.7521097643574439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2.9374872120651485E-2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1.0250269132559395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14.579602863291564</v>
      </c>
      <c r="I287" s="6">
        <f>IF('Log_working_3-way'!$D287="","",'True_Odds_Calculator_3-way'!O288/'True_Odds_Calculator_3-way'!B288-1)</f>
        <v>9.6763429121060778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2.6983815980250014E-2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1.0275864911519779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21.472648744451071</v>
      </c>
      <c r="I288" s="6">
        <f>IF('Log_working_3-way'!$D288="","",'True_Odds_Calculator_3-way'!O289/'True_Odds_Calculator_3-way'!B289-1)</f>
        <v>9.5204366698399756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2.8534979934265792E-2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1.0271274189482389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19.270966283582752</v>
      </c>
      <c r="I289" s="6">
        <f>IF('Log_working_3-way'!$D289="","",'True_Odds_Calculator_3-way'!O290/'True_Odds_Calculator_3-way'!B290-1)</f>
        <v>9.1167098223403951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2.8578208330991561E-2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1.0305490262326169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27.365279208780411</v>
      </c>
      <c r="I290" s="6">
        <f>IF('Log_working_3-way'!$D290="","",'True_Odds_Calculator_3-way'!O291/'True_Odds_Calculator_3-way'!B291-1)</f>
        <v>8.540017107934375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3.0076502393160842E-2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1.0252306859631484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10.415435857495604</v>
      </c>
      <c r="I291" s="6">
        <f>IF('Log_working_3-way'!$D291="","",'True_Odds_Calculator_3-way'!O292/'True_Odds_Calculator_3-way'!B292-1)</f>
        <v>10.494027266488409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2.7405293436151279E-2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1.0600142045639827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58.612140315609771</v>
      </c>
      <c r="I292" s="6">
        <f>IF('Log_working_3-way'!$D292="","",'True_Odds_Calculator_3-way'!O293/'True_Odds_Calculator_3-way'!B293-1)</f>
        <v>1.6009679361541025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4.0058680530430824E-2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1.0269105033004062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6.5467455225627758</v>
      </c>
      <c r="I293" s="6">
        <f>IF('Log_working_3-way'!$D293="","",'True_Odds_Calculator_3-way'!O294/'True_Odds_Calculator_3-way'!B294-1)</f>
        <v>6.028501197345161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2.8137967103732286E-2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1.0410073423755914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46.996962624627365</v>
      </c>
      <c r="I294" s="6">
        <f>IF('Log_working_3-way'!$D294="","",'True_Odds_Calculator_3-way'!O295/'True_Odds_Calculator_3-way'!B295-1)</f>
        <v>2.7799791996554641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3.325985528875508E-2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1.0255891688691936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12.548718836487842</v>
      </c>
      <c r="I295" s="6">
        <f>IF('Log_working_3-way'!$D295="","",'True_Odds_Calculator_3-way'!O296/'True_Odds_Calculator_3-way'!B296-1)</f>
        <v>7.081814330422997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2.7619132698921023E-2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1.026358623328101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15.200238430928518</v>
      </c>
      <c r="I296" s="6">
        <f>IF('Log_working_3-way'!$D296="","",'True_Odds_Calculator_3-way'!O297/'True_Odds_Calculator_3-way'!B297-1)</f>
        <v>7.6134080199164238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2.8362958086460388E-2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1.0257263205792349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10.976955782750451</v>
      </c>
      <c r="I297" s="6">
        <f>IF('Log_working_3-way'!$D297="","",'True_Odds_Calculator_3-way'!O298/'True_Odds_Calculator_3-way'!B298-1)</f>
        <v>9.7374999553416171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2.793069281061511E-2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1.0262247598012253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19.102688558150284</v>
      </c>
      <c r="I298" s="6">
        <f>IF('Log_working_3-way'!$D298="","",'True_Odds_Calculator_3-way'!O299/'True_Odds_Calculator_3-way'!B299-1)</f>
        <v>7.2701096160143628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2.7780784894898103E-2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1.0371602816970351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43.876831690591679</v>
      </c>
      <c r="I299" s="6">
        <f>IF('Log_working_3-way'!$D299="","",'True_Odds_Calculator_3-way'!O300/'True_Odds_Calculator_3-way'!B300-1)</f>
        <v>3.7676435022541472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3.1200565273979075E-2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1.0303055450272509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31.085802437499893</v>
      </c>
      <c r="I300" s="6">
        <f>IF('Log_working_3-way'!$D300="","",'True_Odds_Calculator_3-way'!O301/'True_Odds_Calculator_3-way'!B301-1)</f>
        <v>5.419662535918655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2.9410510916544563E-2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1.0260755246094935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16.030107026590869</v>
      </c>
      <c r="I301" s="6">
        <f>IF('Log_working_3-way'!$D301="","",'True_Odds_Calculator_3-way'!O302/'True_Odds_Calculator_3-way'!B302-1)</f>
        <v>7.4150237324039541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2.7985102149039154E-2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1.028726872917942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25.085392564604657</v>
      </c>
      <c r="I302" s="6">
        <f>IF('Log_working_3-way'!$D302="","",'True_Odds_Calculator_3-way'!O303/'True_Odds_Calculator_3-way'!B303-1)</f>
        <v>7.4053182321709254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2.9172101781042681E-2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1.0357162297813807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16.442805618753141</v>
      </c>
      <c r="I303" s="6">
        <f>IF('Log_working_3-way'!$D303="","",'True_Odds_Calculator_3-way'!O304/'True_Odds_Calculator_3-way'!B304-1)</f>
        <v>7.3328628053256253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3.8120899532058328E-2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1.0404235416295806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4.1967377901555212</v>
      </c>
      <c r="I304" s="6">
        <f>IF('Log_working_3-way'!$D304="","",'True_Odds_Calculator_3-way'!O305/'True_Odds_Calculator_3-way'!B305-1)</f>
        <v>6.3324747214657346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4.0716127074556852E-2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1.0376077234505829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6.0302946990948243</v>
      </c>
      <c r="I305" s="6">
        <f>IF('Log_working_3-way'!$D305="","",'True_Odds_Calculator_3-way'!O306/'True_Odds_Calculator_3-way'!B306-1)</f>
        <v>6.4677209542607637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3.9017880735068955E-2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1.0469662800186912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36.446794222782394</v>
      </c>
      <c r="I306" s="6">
        <f>IF('Log_working_3-way'!$D306="","",'True_Odds_Calculator_3-way'!O307/'True_Odds_Calculator_3-way'!B307-1)</f>
        <v>4.2331968518169125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4.3146704831534377E-2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1.0214580692537683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18.838350146880092</v>
      </c>
      <c r="I307" s="6">
        <f>IF('Log_working_3-way'!$D307="","",'True_Odds_Calculator_3-way'!O308/'True_Odds_Calculator_3-way'!B308-1)</f>
        <v>7.6603001757266753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2.27947727947726E-2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1.020595058938375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7.931092150053999</v>
      </c>
      <c r="I308" s="6">
        <f>IF('Log_working_3-way'!$D308="","",'True_Odds_Calculator_3-way'!O309/'True_Odds_Calculator_3-way'!B309-1)</f>
        <v>6.6347444450240785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2.1973046925158446E-2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1.0200124999318232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11.572928817031965</v>
      </c>
      <c r="I309" s="6">
        <f>IF('Log_working_3-way'!$D309="","",'True_Odds_Calculator_3-way'!O310/'True_Odds_Calculator_3-way'!B310-1)</f>
        <v>9.7307722473420579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2.1774680503932275E-2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1.0208450300381902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12.820523047875447</v>
      </c>
      <c r="I310" s="6">
        <f>IF('Log_working_3-way'!$D310="","",'True_Odds_Calculator_3-way'!O311/'True_Odds_Calculator_3-way'!B311-1)</f>
        <v>10.236827679120656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2.261520816382534E-2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1.0355678107635089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26.327529525476741</v>
      </c>
      <c r="I311" s="6">
        <f>IF('Log_working_3-way'!$D311="","",'True_Odds_Calculator_3-way'!O312/'True_Odds_Calculator_3-way'!B312-1)</f>
        <v>8.6116411104543769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3.5342231678262781E-2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1.0369277241908346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33.242354811721292</v>
      </c>
      <c r="I312" s="6">
        <f>IF('Log_working_3-way'!$D312="","",'True_Odds_Calculator_3-way'!O313/'True_Odds_Calculator_3-way'!B313-1)</f>
        <v>6.2942294273489141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3.4708015762381583E-2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1.0303887344129383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11.895766643859469</v>
      </c>
      <c r="I313" s="6">
        <f>IF('Log_working_3-way'!$D313="","",'True_Odds_Calculator_3-way'!O314/'True_Odds_Calculator_3-way'!B314-1)</f>
        <v>10.753967834432776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3.2884377290137712E-2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1.0370785849504511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2.7065139003917476</v>
      </c>
      <c r="I314" s="6">
        <f>IF('Log_working_3-way'!$D314="","",'True_Odds_Calculator_3-way'!O315/'True_Odds_Calculator_3-way'!B315-1)</f>
        <v>9.2289071023766152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3.72752479211238E-2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1.040788019206885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26.175078501009089</v>
      </c>
      <c r="I315" s="6">
        <f>IF('Log_working_3-way'!$D315="","",'True_Odds_Calculator_3-way'!O316/'True_Odds_Calculator_3-way'!B316-1)</f>
        <v>5.5477027898456281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4.1150457177523636E-2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1.0368533137123992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10.682644701428881</v>
      </c>
      <c r="I316" s="6">
        <f>IF('Log_working_3-way'!$D316="","",'True_Odds_Calculator_3-way'!O317/'True_Odds_Calculator_3-way'!B317-1)</f>
        <v>5.9537501547288381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3.9190188320246344E-2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1.0365528848431802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11.537935794770766</v>
      </c>
      <c r="I317" s="6">
        <f>IF('Log_working_3-way'!$D317="","",'True_Odds_Calculator_3-way'!O318/'True_Odds_Calculator_3-way'!B318-1)</f>
        <v>9.4785290722801303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3.9475889374368744E-2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1.0368942331258453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9.7587011394624881</v>
      </c>
      <c r="I318" s="6">
        <f>IF('Log_working_3-way'!$D318="","",'True_Odds_Calculator_3-way'!O319/'True_Odds_Calculator_3-way'!B319-1)</f>
        <v>8.334523544696637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3.9675427687470677E-2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1.0623836998595899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50.613259032620064</v>
      </c>
      <c r="I319" s="6">
        <f>IF('Log_working_3-way'!$D319="","",'True_Odds_Calculator_3-way'!O320/'True_Odds_Calculator_3-way'!B320-1)</f>
        <v>2.6702761978752054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4.7516567602650772E-2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1.0359696362959121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11.729172150981798</v>
      </c>
      <c r="I320" s="6">
        <f>IF('Log_working_3-way'!$D320="","",'True_Odds_Calculator_3-way'!O321/'True_Odds_Calculator_3-way'!B321-1)</f>
        <v>8.5795922331598327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3.8806007101402251E-2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1.0385653211031654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20.388391348312915</v>
      </c>
      <c r="I321" s="6">
        <f>IF('Log_working_3-way'!$D321="","",'True_Odds_Calculator_3-way'!O322/'True_Odds_Calculator_3-way'!B322-1)</f>
        <v>5.255725874365992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4.0279777848325038E-2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1.0365904285465033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8.4017013940938376</v>
      </c>
      <c r="I322" s="6">
        <f>IF('Log_working_3-way'!$D322="","",'True_Odds_Calculator_3-way'!O323/'True_Odds_Calculator_3-way'!B323-1)</f>
        <v>6.428504805209946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3.8708271051320464E-2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1.0371526921108358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18.176599933659332</v>
      </c>
      <c r="I323" s="6">
        <f>IF('Log_working_3-way'!$D323="","",'True_Odds_Calculator_3-way'!O324/'True_Odds_Calculator_3-way'!B324-1)</f>
        <v>6.0285250421569803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3.9279486860131829E-2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1.0211121684937725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15.422993668688452</v>
      </c>
      <c r="I324" s="6">
        <f>IF('Log_working_3-way'!$D324="","",'True_Odds_Calculator_3-way'!O325/'True_Odds_Calculator_3-way'!B325-1)</f>
        <v>7.3594896810902135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2.274654690530431E-2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1.0210552820783574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20.361656042778943</v>
      </c>
      <c r="I325" s="6">
        <f>IF('Log_working_3-way'!$D325="","",'True_Odds_Calculator_3-way'!O326/'True_Odds_Calculator_3-way'!B326-1)</f>
        <v>6.3029830700760305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2.2203904187085621E-2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1.0222850962191057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26.089551552842341</v>
      </c>
      <c r="I326" s="6">
        <f>IF('Log_working_3-way'!$D326="","",'True_Odds_Calculator_3-way'!O327/'True_Odds_Calculator_3-way'!B327-1)</f>
        <v>6.6303237341032464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2.2565138108543881E-2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1.0255944089450317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11.960745019903657</v>
      </c>
      <c r="I327" s="6">
        <f>IF('Log_working_3-way'!$D327="","",'True_Odds_Calculator_3-way'!O328/'True_Odds_Calculator_3-way'!B328-1)</f>
        <v>7.9351780818575488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2.770603689576534E-2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1.0284809535538819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23.531473650698562</v>
      </c>
      <c r="I328" s="6">
        <f>IF('Log_working_3-way'!$D328="","",'True_Odds_Calculator_3-way'!O329/'True_Odds_Calculator_3-way'!B329-1)</f>
        <v>6.5799045601051285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2.9366924227865354E-2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1.0279153233212288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19.628456446137704</v>
      </c>
      <c r="I329" s="6">
        <f>IF('Log_working_3-way'!$D329="","",'True_Odds_Calculator_3-way'!O330/'True_Odds_Calculator_3-way'!B330-1)</f>
        <v>7.3048919803715542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2.9470247828923046E-2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1.0201900044625918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6.4699260872378952</v>
      </c>
      <c r="I330" s="6">
        <f>IF('Log_working_3-way'!$D330="","",'True_Odds_Calculator_3-way'!O331/'True_Odds_Calculator_3-way'!B331-1)</f>
        <v>8.3248837274805894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2.1566291938717619E-2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1.0198165307041054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13.371274365502908</v>
      </c>
      <c r="I331" s="6">
        <f>IF('Log_working_3-way'!$D331="","",'True_Odds_Calculator_3-way'!O332/'True_Odds_Calculator_3-way'!B332-1)</f>
        <v>7.569251611046738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2.1465504042445405E-2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1.0263880102348144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39.150569654687196</v>
      </c>
      <c r="I332" s="6">
        <f>IF('Log_working_3-way'!$D332="","",'True_Odds_Calculator_3-way'!O333/'True_Odds_Calculator_3-way'!B333-1)</f>
        <v>4.8126369013472212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2.3432235174684957E-2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1.0209152011757807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17.490002782322808</v>
      </c>
      <c r="I333" s="6">
        <f>IF('Log_working_3-way'!$D333="","",'True_Odds_Calculator_3-way'!O334/'True_Odds_Calculator_3-way'!B334-1)</f>
        <v>7.7679833194527994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2.2368244340788435E-2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1.0345037912901094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0.53959340608674289</v>
      </c>
      <c r="I334" s="6">
        <f>IF('Log_working_3-way'!$D334="","",'True_Odds_Calculator_3-way'!O335/'True_Odds_Calculator_3-way'!B335-1)</f>
        <v>2.6124811033593334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2.7684249038349318E-2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1.0419060078563229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0.42743806505922088</v>
      </c>
      <c r="I335" s="6">
        <f>IF('Log_working_3-way'!$D335="","",'True_Odds_Calculator_3-way'!O336/'True_Odds_Calculator_3-way'!B336-1)</f>
        <v>3.6092046164665872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3.4291738665714E-2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1.0325912417911445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44.660964383477754</v>
      </c>
      <c r="I336" s="6">
        <f>IF('Log_working_3-way'!$D336="","",'True_Odds_Calculator_3-way'!O337/'True_Odds_Calculator_3-way'!B337-1)</f>
        <v>2.7420573502430292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2.74228225556854E-2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1.0206923687137828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9.9394213212409728</v>
      </c>
      <c r="I337" s="6">
        <f>IF('Log_working_3-way'!$D337="","",'True_Odds_Calculator_3-way'!O338/'True_Odds_Calculator_3-way'!B338-1)</f>
        <v>9.3767170531280399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2.2499900137628703E-2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1.0200973263760282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8.3238158939455626</v>
      </c>
      <c r="I338" s="6">
        <f>IF('Log_working_3-way'!$D338="","",'True_Odds_Calculator_3-way'!O339/'True_Odds_Calculator_3-way'!B339-1)</f>
        <v>8.09779239740881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2.1683289395252103E-2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1.0208426084394624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8.3176596004424841</v>
      </c>
      <c r="I339" s="6">
        <f>IF('Log_working_3-way'!$D339="","",'True_Odds_Calculator_3-way'!O340/'True_Odds_Calculator_3-way'!B340-1)</f>
        <v>7.1234013588357215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2.2358328242604752E-2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1.02018147244471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10.320832454667528</v>
      </c>
      <c r="I340" s="6">
        <f>IF('Log_working_3-way'!$D340="","",'True_Odds_Calculator_3-way'!O341/'True_Odds_Calculator_3-way'!B341-1)</f>
        <v>8.9881337367089866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2.1943712892852574E-2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1.0241709099871965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30.181938143618716</v>
      </c>
      <c r="I341" s="6">
        <f>IF('Log_working_3-way'!$D341="","",'True_Odds_Calculator_3-way'!O342/'True_Odds_Calculator_3-way'!B342-1)</f>
        <v>5.8733259229392356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2.3647338481266766E-2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1.0252321412894119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3.1162695835752094</v>
      </c>
      <c r="I342" s="6">
        <f>IF('Log_working_3-way'!$D342="","",'True_Odds_Calculator_3-way'!O343/'True_Odds_Calculator_3-way'!B343-1)</f>
        <v>4.3543404552591678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2.4326168143060434E-2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1.0664103120508834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37.330034807232941</v>
      </c>
      <c r="I343" s="6">
        <f>IF('Log_working_3-way'!$D343="","",'True_Odds_Calculator_3-way'!O344/'True_Odds_Calculator_3-way'!B344-1)</f>
        <v>6.756890567101129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5.8428392980347743E-2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1.0470375392517002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15.394774316118738</v>
      </c>
      <c r="I344" s="6">
        <f>IF('Log_working_3-way'!$D344="","",'True_Odds_Calculator_3-way'!O345/'True_Odds_Calculator_3-way'!B345-1)</f>
        <v>8.1839134973042373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5.0172090222604382E-2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1.0457077697381145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15.416799137749244</v>
      </c>
      <c r="I345" s="6">
        <f>IF('Log_working_3-way'!$D345="","",'True_Odds_Calculator_3-way'!O346/'True_Odds_Calculator_3-way'!B346-1)</f>
        <v>7.8628802676942122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4.8763176537639952E-2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1.0455852428627037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12.078490147025258</v>
      </c>
      <c r="I346" s="6">
        <f>IF('Log_working_3-way'!$D346="","",'True_Odds_Calculator_3-way'!O347/'True_Odds_Calculator_3-way'!B347-1)</f>
        <v>7.8083252345981755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4.8853573357517943E-2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1.0263419836865137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2.4596220308742969</v>
      </c>
      <c r="I347" s="6">
        <f>IF('Log_working_3-way'!$D347="","",'True_Odds_Calculator_3-way'!O348/'True_Odds_Calculator_3-way'!B348-1)</f>
        <v>4.8599966806477521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2.51379326845238E-2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1.0207197349317898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7.9310036798600727</v>
      </c>
      <c r="I348" s="6">
        <f>IF('Log_working_3-way'!$D348="","",'True_Odds_Calculator_3-way'!O349/'True_Odds_Calculator_3-way'!B349-1)</f>
        <v>5.9954080340383582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2.1983170552567932E-2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1.0531578384317741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66.430139767757879</v>
      </c>
      <c r="I349" s="6">
        <f>IF('Log_working_3-way'!$D349="","",'True_Odds_Calculator_3-way'!O350/'True_Odds_Calculator_3-way'!B350-1)</f>
        <v>0.94257468286565249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2.9872467766257182E-2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1.0201245433721051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15.305693351786125</v>
      </c>
      <c r="I350" s="6">
        <f>IF('Log_working_3-way'!$D350="","",'True_Odds_Calculator_3-way'!O351/'True_Odds_Calculator_3-way'!B351-1)</f>
        <v>8.3813728056529069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2.1712156307091668E-2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1.0347222932617197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47.241899343934065</v>
      </c>
      <c r="I351" s="6">
        <f>IF('Log_working_3-way'!$D351="","",'True_Odds_Calculator_3-way'!O352/'True_Odds_Calculator_3-way'!B352-1)</f>
        <v>2.9860908159906163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2.801372521121781E-2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1.020089123071646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15.853149421486918</v>
      </c>
      <c r="I352" s="6">
        <f>IF('Log_working_3-way'!$D352="","",'True_Odds_Calculator_3-way'!O353/'True_Odds_Calculator_3-way'!B353-1)</f>
        <v>6.9000498091214313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2.1609313588298873E-2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1.0379385598357145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30.488218991889237</v>
      </c>
      <c r="I353" s="6">
        <f>IF('Log_working_3-way'!$D353="","",'True_Odds_Calculator_3-way'!O354/'True_Odds_Calculator_3-way'!B354-1)</f>
        <v>5.1184748753345808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3.6992953869528167E-2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1.028510812992329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25.361242615752126</v>
      </c>
      <c r="I354" s="6">
        <f>IF('Log_working_3-way'!$D354="","",'True_Odds_Calculator_3-way'!O355/'True_Odds_Calculator_3-way'!B355-1)</f>
        <v>6.0602571020777685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2.9038596795948113E-2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1.0271300706586703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7.1260877042119155</v>
      </c>
      <c r="I355" s="6">
        <f>IF('Log_working_3-way'!$D355="","",'True_Odds_Calculator_3-way'!O356/'True_Odds_Calculator_3-way'!B356-1)</f>
        <v>4.436920318100662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2.7936523239875388E-2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1.0273870352612873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20.834934343283926</v>
      </c>
      <c r="I356" s="6">
        <f>IF('Log_working_3-way'!$D356="","",'True_Odds_Calculator_3-way'!O357/'True_Odds_Calculator_3-way'!B357-1)</f>
        <v>5.2940719065668516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2.8686875798051403E-2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1.0282001936676914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22.350887678857443</v>
      </c>
      <c r="I357" s="6">
        <f>IF('Log_working_3-way'!$D357="","",'True_Odds_Calculator_3-way'!O358/'True_Odds_Calculator_3-way'!B358-1)</f>
        <v>8.9828499100440844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2.9049510297904924E-2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1.0253659083437583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10.571818060114458</v>
      </c>
      <c r="I358" s="6">
        <f>IF('Log_working_3-way'!$D358="","",'True_Odds_Calculator_3-way'!O359/'True_Odds_Calculator_3-way'!B359-1)</f>
        <v>10.032773286803227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2.754868415290801E-2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1.0321303459565188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1.6010637504865093</v>
      </c>
      <c r="I359" s="6">
        <f>IF('Log_working_3-way'!$D359="","",'True_Odds_Calculator_3-way'!O360/'True_Odds_Calculator_3-way'!B360-1)</f>
        <v>5.3841664720274451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2.9832475084161647E-2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1.0255647306191362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30.494828696497798</v>
      </c>
      <c r="I360" s="6">
        <f>IF('Log_working_3-way'!$D360="","",'True_Odds_Calculator_3-way'!O361/'True_Odds_Calculator_3-way'!B361-1)</f>
        <v>5.0670257877918417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2.5027256453359348E-2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1.0207923140914634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4.8795697129100057</v>
      </c>
      <c r="I361" s="6">
        <f>IF('Log_working_3-way'!$D361="","",'True_Odds_Calculator_3-way'!O362/'True_Odds_Calculator_3-way'!B362-1)</f>
        <v>7.5670730426967836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2.1725258150597337E-2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1.0215881597157592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20.352805588619646</v>
      </c>
      <c r="I362" s="6">
        <f>IF('Log_working_3-way'!$D362="","",'True_Odds_Calculator_3-way'!O363/'True_Odds_Calculator_3-way'!B363-1)</f>
        <v>8.9814541817965399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2.2627594121315653E-2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1.019620202892241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7.9373903047558176</v>
      </c>
      <c r="I363" s="6">
        <f>IF('Log_working_3-way'!$D363="","",'True_Odds_Calculator_3-way'!O364/'True_Odds_Calculator_3-way'!B364-1)</f>
        <v>9.6655057693619604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2.1252865291466305E-2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1.0307774338742224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12.781401776022582</v>
      </c>
      <c r="I364" s="6">
        <f>IF('Log_working_3-way'!$D364="","",'True_Odds_Calculator_3-way'!O365/'True_Odds_Calculator_3-way'!B365-1)</f>
        <v>9.7533215524576224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3.3272469060661392E-2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1.0305176290095959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6.3499055733900089</v>
      </c>
      <c r="I365" s="6">
        <f>IF('Log_working_3-way'!$D365="","",'True_Odds_Calculator_3-way'!O366/'True_Odds_Calculator_3-way'!B366-1)</f>
        <v>9.4110691480787771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3.2535495479151466E-2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1.0326609674052469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20.725925367978206</v>
      </c>
      <c r="I366" s="6">
        <f>IF('Log_working_3-way'!$D366="","",'True_Odds_Calculator_3-way'!O367/'True_Odds_Calculator_3-way'!B367-1)</f>
        <v>9.9655468637866615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3.3848271703722066E-2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1.0316561008371707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15.656339754616074</v>
      </c>
      <c r="I367" s="6">
        <f>IF('Log_working_3-way'!$D367="","",'True_Odds_Calculator_3-way'!O368/'True_Odds_Calculator_3-way'!B368-1)</f>
        <v>11.608229864690749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3.3680548423896006E-2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1.0374272568141933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17.179896855914802</v>
      </c>
      <c r="I368" s="6">
        <f>IF('Log_working_3-way'!$D368="","",'True_Odds_Calculator_3-way'!O369/'True_Odds_Calculator_3-way'!B369-1)</f>
        <v>8.4507379416268815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3.9807422024476846E-2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1.0320190952293042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20.124904283859141</v>
      </c>
      <c r="I369" s="6">
        <f>IF('Log_working_3-way'!$D369="","",'True_Odds_Calculator_3-way'!O370/'True_Odds_Calculator_3-way'!B370-1)</f>
        <v>6.2616709820500169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3.3659983184607611E-2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1.0320560415965006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7.9028553309545613E-2</v>
      </c>
      <c r="I370" s="6">
        <f>IF('Log_working_3-way'!$D370="","",'True_Odds_Calculator_3-way'!O371/'True_Odds_Calculator_3-way'!B371-1)</f>
        <v>2.7081666254068915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2.4721926121633153E-2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1.0259798156481428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18.222191672012951</v>
      </c>
      <c r="I371" s="6">
        <f>IF('Log_working_3-way'!$D371="","",'True_Odds_Calculator_3-way'!O372/'True_Odds_Calculator_3-way'!B372-1)</f>
        <v>6.3850712488950796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2.7618845800664094E-2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1.0197833540289354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14.919130320659322</v>
      </c>
      <c r="I372" s="6">
        <f>IF('Log_working_3-way'!$D372="","",'True_Odds_Calculator_3-way'!O373/'True_Odds_Calculator_3-way'!B373-1)</f>
        <v>7.3708678844929292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2.135636629312776E-2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1.0226696192554681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3.2621121106363145</v>
      </c>
      <c r="I373" s="6">
        <f>IF('Log_working_3-way'!$D373="","",'True_Odds_Calculator_3-way'!O374/'True_Odds_Calculator_3-way'!B374-1)</f>
        <v>5.9912155393098656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2.2596033799461068E-2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1.0355861090068201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3.4250426447009117</v>
      </c>
      <c r="I374" s="6">
        <f>IF('Log_working_3-way'!$D374="","",'True_Odds_Calculator_3-way'!O375/'True_Odds_Calculator_3-way'!B375-1)</f>
        <v>8.5432649553041511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3.6212384315634782E-2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1.0194500578926009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12.840651833402427</v>
      </c>
      <c r="I375" s="6">
        <f>IF('Log_working_3-way'!$D375="","",'True_Odds_Calculator_3-way'!O376/'True_Odds_Calculator_3-way'!B376-1)</f>
        <v>9.0602929931400222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2.1127994812205397E-2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1.0261967410584365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7.6146873005633271</v>
      </c>
      <c r="I376" s="6">
        <f>IF('Log_working_3-way'!$D376="","",'True_Odds_Calculator_3-way'!O377/'True_Odds_Calculator_3-way'!B377-1)</f>
        <v>9.3190881333955513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2.8210246236990644E-2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1.0258934971814524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9.9559097300115234</v>
      </c>
      <c r="I377" s="6">
        <f>IF('Log_working_3-way'!$D377="","",'True_Odds_Calculator_3-way'!O378/'True_Odds_Calculator_3-way'!B378-1)</f>
        <v>6.8522776315852871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2.7824644195689308E-2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1.026276992621042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20.653795464373434</v>
      </c>
      <c r="I378" s="6">
        <f>IF('Log_working_3-way'!$D378="","",'True_Odds_Calculator_3-way'!O379/'True_Odds_Calculator_3-way'!B379-1)</f>
        <v>8.2138052861614188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2.7529378716231845E-2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1.0396784439651729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2.2207575910941917</v>
      </c>
      <c r="I379" s="6">
        <f>IF('Log_working_3-way'!$D379="","",'True_Odds_Calculator_3-way'!O380/'True_Odds_Calculator_3-way'!B380-1)</f>
        <v>5.6736818426156646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3.7689227558148186E-2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1.0229514831850668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29.518923115961833</v>
      </c>
      <c r="I380" s="6">
        <f>IF('Log_working_3-way'!$D380="","",'True_Odds_Calculator_3-way'!O381/'True_Odds_Calculator_3-way'!B381-1)</f>
        <v>5.5629736070668541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2.2644608176933589E-2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1.0237701761515325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11.797324290143873</v>
      </c>
      <c r="I381" s="6">
        <f>IF('Log_working_3-way'!$D381="","",'True_Odds_Calculator_3-way'!O382/'True_Odds_Calculator_3-way'!B382-1)</f>
        <v>10.671902576908796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2.5799919285702355E-2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1.0318826574047253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32.575198791519526</v>
      </c>
      <c r="I382" s="6">
        <f>IF('Log_working_3-way'!$D382="","",'True_Odds_Calculator_3-way'!O383/'True_Odds_Calculator_3-way'!B383-1)</f>
        <v>4.6612945755730273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3.0584400688859592E-2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1.0436146440046532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54.649970205089431</v>
      </c>
      <c r="I383" s="6">
        <f>IF('Log_working_3-way'!$D383="","",'True_Odds_Calculator_3-way'!O384/'True_Odds_Calculator_3-way'!B384-1)</f>
        <v>2.1141849438389739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3.1305185521905976E-2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1.0625598464519912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8.1648428173497809</v>
      </c>
      <c r="I384" s="6">
        <f>IF('Log_working_3-way'!$D384="","",'True_Odds_Calculator_3-way'!O385/'True_Odds_Calculator_3-way'!B385-1)</f>
        <v>7.3624852260781228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6.5552917232021723E-2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1.0368780745996478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6.3471394433228161</v>
      </c>
      <c r="I385" s="6">
        <f>IF('Log_working_3-way'!$D385="","",'True_Odds_Calculator_3-way'!O386/'True_Odds_Calculator_3-way'!B386-1)</f>
        <v>7.1361423506861392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3.8638881548803683E-2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1.0403949973786857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23.004277162930791</v>
      </c>
      <c r="I386" s="6">
        <f>IF('Log_working_3-way'!$D386="","",'True_Odds_Calculator_3-way'!O387/'True_Odds_Calculator_3-way'!B387-1)</f>
        <v>4.4173192800606618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4.1481058992556497E-2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1.0359568415882285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13.243166873594522</v>
      </c>
      <c r="I387" s="6">
        <f>IF('Log_working_3-way'!$D387="","",'True_Odds_Calculator_3-way'!O388/'True_Odds_Calculator_3-way'!B388-1)</f>
        <v>7.0426850266880763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3.859622930548201E-2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1.0510918377942331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60.953234554901506</v>
      </c>
      <c r="I388" s="6">
        <f>IF('Log_working_3-way'!$D388="","",'True_Odds_Calculator_3-way'!O389/'True_Odds_Calculator_3-way'!B389-1)</f>
        <v>0.95316392110088466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3.3037265282488182E-2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1.0232773857720492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26.349660186580479</v>
      </c>
      <c r="I389" s="6">
        <f>IF('Log_working_3-way'!$D389="","",'True_Odds_Calculator_3-way'!O390/'True_Odds_Calculator_3-way'!B390-1)</f>
        <v>5.7301631397196298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2.3586282186497831E-2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1.0292103049121655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0.7590046885114603</v>
      </c>
      <c r="I390" s="6">
        <f>IF('Log_working_3-way'!$D390="","",'True_Odds_Calculator_3-way'!O391/'True_Odds_Calculator_3-way'!B391-1)</f>
        <v>2.9208339614743437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2.4284161936462656E-2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1.0238359058889228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3.9313728441507649</v>
      </c>
      <c r="I391" s="6">
        <f>IF('Log_working_3-way'!$D391="","",'True_Odds_Calculator_3-way'!O392/'True_Odds_Calculator_3-way'!B392-1)</f>
        <v>5.8344608735964529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2.4028723962630005E-2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1.0326397080576102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0.7031898646341479</v>
      </c>
      <c r="I392" s="6">
        <f>IF('Log_working_3-way'!$D392="","",'True_Odds_Calculator_3-way'!O393/'True_Odds_Calculator_3-way'!B393-1)</f>
        <v>3.2962817000633002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2.7290672737892763E-2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1.0252328745025021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7.6255679994594505</v>
      </c>
      <c r="I393" s="6">
        <f>IF('Log_working_3-way'!$D393="","",'True_Odds_Calculator_3-way'!O394/'True_Odds_Calculator_3-way'!B394-1)</f>
        <v>7.2290437809878156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2.691321326572238E-2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1.0270365878649346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17.697841629190251</v>
      </c>
      <c r="I394" s="6">
        <f>IF('Log_working_3-way'!$D394="","",'True_Odds_Calculator_3-way'!O395/'True_Odds_Calculator_3-way'!B395-1)</f>
        <v>7.1191202450117448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2.8818651545641005E-2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1.0293953458099059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24.529981326685991</v>
      </c>
      <c r="I395" s="6">
        <f>IF('Log_working_3-way'!$D395="","",'True_Odds_Calculator_3-way'!O396/'True_Odds_Calculator_3-way'!B396-1)</f>
        <v>6.2867520356332118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3.0102117993328958E-2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1.0262062249242778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34.002403170926449</v>
      </c>
      <c r="I396" s="6">
        <f>IF('Log_working_3-way'!$D396="","",'True_Odds_Calculator_3-way'!O397/'True_Odds_Calculator_3-way'!B397-1)</f>
        <v>6.4905964659108486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2.4399115562900198E-2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1.0317192755799021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32.193105421594154</v>
      </c>
      <c r="I397" s="6">
        <f>IF('Log_working_3-way'!$D397="","",'True_Odds_Calculator_3-way'!O398/'True_Odds_Calculator_3-way'!B398-1)</f>
        <v>6.0138137041336748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3.0290971168184022E-2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1.0330546345270106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34.198388901603593</v>
      </c>
      <c r="I398" s="6">
        <f>IF('Log_working_3-way'!$D398="","",'True_Odds_Calculator_3-way'!O399/'True_Odds_Calculator_3-way'!B399-1)</f>
        <v>5.4097303386350104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3.100563391550315E-2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1.025280785077257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14.956854632777588</v>
      </c>
      <c r="I399" s="6">
        <f>IF('Log_working_3-way'!$D399="","",'True_Odds_Calculator_3-way'!O400/'True_Odds_Calculator_3-way'!B400-1)</f>
        <v>7.1318432314070623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2.72089739689374E-2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1.0301502022340618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30.007063299797156</v>
      </c>
      <c r="I400" s="6">
        <f>IF('Log_working_3-way'!$D400="","",'True_Odds_Calculator_3-way'!O401/'True_Odds_Calculator_3-way'!B401-1)</f>
        <v>6.2915765518434634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2.9420544628345979E-2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1.0239975712960987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9.4771282130993253</v>
      </c>
      <c r="I401" s="6">
        <f>IF('Log_working_3-way'!$D401="","",'True_Odds_Calculator_3-way'!O402/'True_Odds_Calculator_3-way'!B402-1)</f>
        <v>9.2076313824066016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2.6025283134264665E-2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1.0337733295776503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37.379551368205028</v>
      </c>
      <c r="I402" s="6">
        <f>IF('Log_working_3-way'!$D402="","",'True_Odds_Calculator_3-way'!O403/'True_Odds_Calculator_3-way'!B403-1)</f>
        <v>4.857405949565595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3.0637303559918561E-2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1.0251979167660976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15.352971064175179</v>
      </c>
      <c r="I403" s="6">
        <f>IF('Log_working_3-way'!$D403="","",'True_Odds_Calculator_3-way'!O404/'True_Odds_Calculator_3-way'!B404-1)</f>
        <v>8.3319257855124977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2.7125896485892476E-2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1.0273640460694888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19.640315960166458</v>
      </c>
      <c r="I404" s="6">
        <f>IF('Log_working_3-way'!$D404="","",'True_Odds_Calculator_3-way'!O405/'True_Odds_Calculator_3-way'!B405-1)</f>
        <v>7.6605643862622248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2.887873474986602E-2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1.0261157103331497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17.231859227643202</v>
      </c>
      <c r="I405" s="6">
        <f>IF('Log_working_3-way'!$D405="","",'True_Odds_Calculator_3-way'!O406/'True_Odds_Calculator_3-way'!B406-1)</f>
        <v>8.5006859399049706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2.7886308606647647E-2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1.0357526118573339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39.878519118769859</v>
      </c>
      <c r="I406" s="6">
        <f>IF('Log_working_3-way'!$D406="","",'True_Odds_Calculator_3-way'!O407/'True_Odds_Calculator_3-way'!B407-1)</f>
        <v>4.5221544615304419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3.1486156793046449E-2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1.0256866082671257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12.545772413837947</v>
      </c>
      <c r="I407" s="6">
        <f>IF('Log_working_3-way'!$D407="","",'True_Odds_Calculator_3-way'!O408/'True_Odds_Calculator_3-way'!B408-1)</f>
        <v>9.2558563612276199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2.7842656333863625E-2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1.0376172897553244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21.028557130371826</v>
      </c>
      <c r="I408" s="6">
        <f>IF('Log_working_3-way'!$D408="","",'True_Odds_Calculator_3-way'!O409/'True_Odds_Calculator_3-way'!B409-1)</f>
        <v>7.3237837717281291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3.9253213247021357E-2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1.0402546934238532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23.494896808687749</v>
      </c>
      <c r="I409" s="6">
        <f>IF('Log_working_3-way'!$D409="","",'True_Odds_Calculator_3-way'!O410/'True_Odds_Calculator_3-way'!B410-1)</f>
        <v>5.1860517823687458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4.1343487355704589E-2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1.0383965973251823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5.7313693573326079</v>
      </c>
      <c r="I410" s="6">
        <f>IF('Log_working_3-way'!$D410="","",'True_Odds_Calculator_3-way'!O411/'True_Odds_Calculator_3-way'!B411-1)</f>
        <v>6.546587099570119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3.9711814318686756E-2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1.0366175199773682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12.007240630060249</v>
      </c>
      <c r="I411" s="6">
        <f>IF('Log_working_3-way'!$D411="","",'True_Odds_Calculator_3-way'!O412/'True_Odds_Calculator_3-way'!B412-1)</f>
        <v>6.3435463720153331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3.9147069742228702E-2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1.0470005650218639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32.51465225549704</v>
      </c>
      <c r="I412" s="6">
        <f>IF('Log_working_3-way'!$D412="","",'True_Odds_Calculator_3-way'!O413/'True_Odds_Calculator_3-way'!B413-1)</f>
        <v>5.559661077473554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4.4700669953536831E-2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1.0356040056066929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16.297962390731303</v>
      </c>
      <c r="I413" s="6">
        <f>IF('Log_working_3-way'!$D413="","",'True_Odds_Calculator_3-way'!O414/'True_Odds_Calculator_3-way'!B414-1)</f>
        <v>6.6018440957121136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3.7961023297149676E-2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1.0349823136307601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9.9264750820036358</v>
      </c>
      <c r="I414" s="6">
        <f>IF('Log_working_3-way'!$D414="","",'True_Odds_Calculator_3-way'!O415/'True_Odds_Calculator_3-way'!B415-1)</f>
        <v>7.5371797097192008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3.7545190770997161E-2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1.0359146454294155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13.242751602589305</v>
      </c>
      <c r="I415" s="6">
        <f>IF('Log_working_3-way'!$D415="","",'True_Odds_Calculator_3-way'!O416/'True_Odds_Calculator_3-way'!B416-1)</f>
        <v>7.6307326215984546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3.862651129818917E-2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1.0367602595463647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13.230432813917838</v>
      </c>
      <c r="I416" s="6">
        <f>IF('Log_working_3-way'!$D416="","",'True_Odds_Calculator_3-way'!O417/'True_Odds_Calculator_3-way'!B417-1)</f>
        <v>7.6751369226960833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3.9525613993699027E-2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1.0437646273223005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3.3959830657678829</v>
      </c>
      <c r="I417" s="6">
        <f>IF('Log_working_3-way'!$D417="","",'True_Odds_Calculator_3-way'!O418/'True_Odds_Calculator_3-way'!B418-1)</f>
        <v>6.0030354333838707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4.3062250459998896E-2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1.041904518786575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3.4955066751969355</v>
      </c>
      <c r="I418" s="6">
        <f>IF('Log_working_3-way'!$D418="","",'True_Odds_Calculator_3-way'!O419/'True_Odds_Calculator_3-way'!B419-1)</f>
        <v>7.6014102942086037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4.2167203528691077E-2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1.0403773144181625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27.706406891605635</v>
      </c>
      <c r="I419" s="6">
        <f>IF('Log_working_3-way'!$D419="","",'True_Odds_Calculator_3-way'!O420/'True_Odds_Calculator_3-way'!B420-1)</f>
        <v>5.9844658233591819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4.0205113044206486E-2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1.0396077333468408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23.263095719923236</v>
      </c>
      <c r="I420" s="6">
        <f>IF('Log_working_3-way'!$D420="","",'True_Odds_Calculator_3-way'!O421/'True_Odds_Calculator_3-way'!B421-1)</f>
        <v>6.6673597434061094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4.0752914223609826E-2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1.0381512209804236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6.7137850512563899</v>
      </c>
      <c r="I421" s="6">
        <f>IF('Log_working_3-way'!$D421="","",'True_Odds_Calculator_3-way'!O422/'True_Odds_Calculator_3-way'!B422-1)</f>
        <v>8.1564456776025693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4.0358587562354442E-2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1.0410917426459834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13.845466682156976</v>
      </c>
      <c r="I422" s="6">
        <f>IF('Log_working_3-way'!$D422="","",'True_Odds_Calculator_3-way'!O423/'True_Odds_Calculator_3-way'!B423-1)</f>
        <v>8.0121017771278495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4.4091865343092174E-2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1.0441629286379692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29.960193306725404</v>
      </c>
      <c r="I423" s="6">
        <f>IF('Log_working_3-way'!$D423="","",'True_Odds_Calculator_3-way'!O424/'True_Odds_Calculator_3-way'!B424-1)</f>
        <v>7.0108168320786373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4.2727916179609249E-2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1.0404831080611829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22.525916031634022</v>
      </c>
      <c r="I424" s="6">
        <f>IF('Log_working_3-way'!$D424="","",'True_Odds_Calculator_3-way'!O425/'True_Odds_Calculator_3-way'!B425-1)</f>
        <v>7.8686493819790506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4.1719319333591631E-2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1.0354195919339158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12.511151777587628</v>
      </c>
      <c r="I425" s="6">
        <f>IF('Log_working_3-way'!$D425="","",'True_Odds_Calculator_3-way'!O426/'True_Odds_Calculator_3-way'!B426-1)</f>
        <v>8.6458550219560593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3.8209753630746413E-2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1.0358711630860877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14.912225423701068</v>
      </c>
      <c r="I426" s="6">
        <f>IF('Log_working_3-way'!$D426="","",'True_Odds_Calculator_3-way'!O427/'True_Odds_Calculator_3-way'!B427-1)</f>
        <v>9.4196701192509309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3.8481736492006036E-2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1.0360244991382506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10.291388880541595</v>
      </c>
      <c r="I427" s="6">
        <f>IF('Log_working_3-way'!$D427="","",'True_Odds_Calculator_3-way'!O428/'True_Odds_Calculator_3-way'!B428-1)</f>
        <v>7.6301855705699246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3.8692347854844655E-2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1.0374084571100153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17.501455113585166</v>
      </c>
      <c r="I428" s="6">
        <f>IF('Log_working_3-way'!$D428="","",'True_Odds_Calculator_3-way'!O429/'True_Odds_Calculator_3-way'!B429-1)</f>
        <v>8.2187181188798029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3.9739203952257718E-2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1.0448982041866841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31.028402101433642</v>
      </c>
      <c r="I429" s="6">
        <f>IF('Log_working_3-way'!$D429="","",'True_Odds_Calculator_3-way'!O430/'True_Odds_Calculator_3-way'!B430-1)</f>
        <v>6.1951814336183695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4.3211873730784722E-2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1.036446025145497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17.683955660231746</v>
      </c>
      <c r="I430" s="6">
        <f>IF('Log_working_3-way'!$D430="","",'True_Odds_Calculator_3-way'!O431/'True_Odds_Calculator_3-way'!B431-1)</f>
        <v>8.6415393287942806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3.867447140883562E-2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1.0361665615536093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9.0162467494437326</v>
      </c>
      <c r="I431" s="6">
        <f>IF('Log_working_3-way'!$D431="","",'True_Odds_Calculator_3-way'!O432/'True_Odds_Calculator_3-way'!B432-1)</f>
        <v>8.8251621698858074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3.8894859878060961E-2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1.0466505707255762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9.8721311164689496</v>
      </c>
      <c r="I432" s="6">
        <f>IF('Log_working_3-way'!$D432="","",'True_Odds_Calculator_3-way'!O433/'True_Odds_Calculator_3-way'!B433-1)</f>
        <v>7.6944500314942665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4.9788707036986013E-2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0.99003905989296559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19.601135236787115</v>
      </c>
      <c r="I433" s="6">
        <f>IF('Log_working_3-way'!$D433="","",'True_Odds_Calculator_3-way'!O434/'True_Odds_Calculator_3-way'!B434-1)</f>
        <v>8.5609067369733189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-1.0617457658121277E-2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1.0563929837195345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2.8427895688679063</v>
      </c>
      <c r="I434" s="6">
        <f>IF('Log_working_3-way'!$D434="","",'True_Odds_Calculator_3-way'!O435/'True_Odds_Calculator_3-way'!B435-1)</f>
        <v>5.2727817594153645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5.351474743921969E-2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1.0563664434312476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16.534540068242539</v>
      </c>
      <c r="I435" s="6">
        <f>IF('Log_working_3-way'!$D435="","",'True_Odds_Calculator_3-way'!O436/'True_Odds_Calculator_3-way'!B436-1)</f>
        <v>6.9754181705743488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5.9569995015063215E-2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1.0444064907820687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10.347975128109862</v>
      </c>
      <c r="I436" s="6">
        <f>IF('Log_working_3-way'!$D436="","",'True_Odds_Calculator_3-way'!O437/'True_Odds_Calculator_3-way'!B437-1)</f>
        <v>10.74964245335844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4.7817455245690699E-2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1.0536397124525259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26.736078411473429</v>
      </c>
      <c r="I437" s="6">
        <f>IF('Log_working_3-way'!$D437="","",'True_Odds_Calculator_3-way'!O438/'True_Odds_Calculator_3-way'!B438-1)</f>
        <v>6.8836904519818116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5.344407970448195E-2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1.0520383163464522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24.233390657673922</v>
      </c>
      <c r="I438" s="6">
        <f>IF('Log_working_3-way'!$D438="","",'True_Odds_Calculator_3-way'!O439/'True_Odds_Calculator_3-way'!B439-1)</f>
        <v>6.3278077993226498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5.2981955043810647E-2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1.0455998024276394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14.013601652197693</v>
      </c>
      <c r="I439" s="6">
        <f>IF('Log_working_3-way'!$D439="","",'True_Odds_Calculator_3-way'!O440/'True_Odds_Calculator_3-way'!B440-1)</f>
        <v>8.5479866940510547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4.8851562826586203E-2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0.98453984978142273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58.147415041113199</v>
      </c>
      <c r="I440" s="6">
        <f>IF('Log_working_3-way'!$D440="","",'True_Odds_Calculator_3-way'!O441/'True_Odds_Calculator_3-way'!B441-1)</f>
        <v>1.2255108809860435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-1.0705726574239849E-2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1.0463014800104853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16.407189926273897</v>
      </c>
      <c r="I441" s="6">
        <f>IF('Log_working_3-way'!$D441="","",'True_Odds_Calculator_3-way'!O442/'True_Odds_Calculator_3-way'!B442-1)</f>
        <v>6.8704922347986308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4.9154909724624885E-2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1.0210172754730487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6.7601729597695339</v>
      </c>
      <c r="I442" s="6">
        <f>IF('Log_working_3-way'!$D442="","",'True_Odds_Calculator_3-way'!O443/'True_Odds_Calculator_3-way'!B443-1)</f>
        <v>8.6105167721912643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2.252019201994937E-2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1.0201944466345783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9.6591394520746832</v>
      </c>
      <c r="I443" s="6">
        <f>IF('Log_working_3-way'!$D443="","",'True_Odds_Calculator_3-way'!O444/'True_Odds_Calculator_3-way'!B444-1)</f>
        <v>7.8783289842096504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2.1862822577438434E-2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1.0375952324234543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4.7549764548252442</v>
      </c>
      <c r="I444" s="6">
        <f>IF('Log_working_3-way'!$D444="","",'True_Odds_Calculator_3-way'!O445/'True_Odds_Calculator_3-way'!B445-1)</f>
        <v>7.4767693326490647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3.8747120361568133E-2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1.0361422503160098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11.543110455568204</v>
      </c>
      <c r="I445" s="6">
        <f>IF('Log_working_3-way'!$D445="","",'True_Odds_Calculator_3-way'!O446/'True_Odds_Calculator_3-way'!B446-1)</f>
        <v>9.8375785116131347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3.9047053548225019E-2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1.0357734721090961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13.466247183345732</v>
      </c>
      <c r="I446" s="6">
        <f>IF('Log_working_3-way'!$D446="","",'True_Odds_Calculator_3-way'!O447/'True_Odds_Calculator_3-way'!B447-1)</f>
        <v>10.529211545745682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3.849570925096879E-2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1.0349990522941765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9.9973902882633787</v>
      </c>
      <c r="I447" s="6">
        <f>IF('Log_working_3-way'!$D447="","",'True_Odds_Calculator_3-way'!O448/'True_Odds_Calculator_3-way'!B448-1)</f>
        <v>10.072075236960462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3.7831719010205322E-2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1.0408796967638698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3.346797972775021</v>
      </c>
      <c r="I448" s="6">
        <f>IF('Log_working_3-way'!$D448="","",'True_Odds_Calculator_3-way'!O449/'True_Odds_Calculator_3-way'!B449-1)</f>
        <v>8.7388096087671094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4.1441376659079321E-2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1.0453466500309723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2.1008560280057273</v>
      </c>
      <c r="I449" s="6">
        <f>IF('Log_working_3-way'!$D449="","",'True_Odds_Calculator_3-way'!O450/'True_Odds_Calculator_3-way'!B450-1)</f>
        <v>6.4377621920498633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4.3202968778766726E-2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1.0388759910130303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20.583516973042602</v>
      </c>
      <c r="I450" s="6">
        <f>IF('Log_working_3-way'!$D450="","",'True_Odds_Calculator_3-way'!O451/'True_Odds_Calculator_3-way'!B451-1)</f>
        <v>6.9804645762096644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4.0669619362871501E-2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1.0363211508051071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17.853863425341203</v>
      </c>
      <c r="I451" s="6">
        <f>IF('Log_working_3-way'!$D451="","",'True_Odds_Calculator_3-way'!O452/'True_Odds_Calculator_3-way'!B452-1)</f>
        <v>9.3518401323593352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3.8443243310519515E-2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1.0393600607007889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4.2470463957362288</v>
      </c>
      <c r="I452" s="6">
        <f>IF('Log_working_3-way'!$D452="","",'True_Odds_Calculator_3-way'!O453/'True_Odds_Calculator_3-way'!B453-1)</f>
        <v>8.0441392878594016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4.0393326070752966E-2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1.0497576117693741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20.353361772545934</v>
      </c>
      <c r="I453" s="6">
        <f>IF('Log_working_3-way'!$D453="","",'True_Odds_Calculator_3-way'!O454/'True_Odds_Calculator_3-way'!B454-1)</f>
        <v>7.5219353461536578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5.188637892731629E-2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1.0470279214233986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15.954474947686837</v>
      </c>
      <c r="I454" s="6">
        <f>IF('Log_working_3-way'!$D454="","",'True_Odds_Calculator_3-way'!O455/'True_Odds_Calculator_3-way'!B455-1)</f>
        <v>8.7205840963633605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5.0071721470057895E-2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1.0485612136599636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20.178569401126488</v>
      </c>
      <c r="I455" s="6">
        <f>IF('Log_working_3-way'!$D455="","",'True_Odds_Calculator_3-way'!O456/'True_Odds_Calculator_3-way'!B456-1)</f>
        <v>8.6540389383365337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5.0586117453831569E-2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1.0475105563109808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14.348942063993748</v>
      </c>
      <c r="I456" s="6">
        <f>IF('Log_working_3-way'!$D456="","",'True_Odds_Calculator_3-way'!O457/'True_Odds_Calculator_3-way'!B457-1)</f>
        <v>8.2934546573210586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5.0806762403147854E-2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1.0223865818310931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6.374362341281941</v>
      </c>
      <c r="I457" s="6">
        <f>IF('Log_working_3-way'!$D457="","",'True_Odds_Calculator_3-way'!O458/'True_Odds_Calculator_3-way'!B458-1)</f>
        <v>6.1371330370379251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2.3464444517076188E-2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1.0201153361540709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11.662454924593645</v>
      </c>
      <c r="I458" s="6">
        <f>IF('Log_working_3-way'!$D458="","",'True_Odds_Calculator_3-way'!O459/'True_Odds_Calculator_3-way'!B459-1)</f>
        <v>8.5566910780497558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2.1862579866176901E-2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1.0364643841241215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40.954257100026524</v>
      </c>
      <c r="I459" s="6">
        <f>IF('Log_working_3-way'!$D459="","",'True_Odds_Calculator_3-way'!O460/'True_Odds_Calculator_3-way'!B460-1)</f>
        <v>4.442999685760725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3.166046709541015E-2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1.0255048473287653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7.5702295005827214</v>
      </c>
      <c r="I460" s="6">
        <f>IF('Log_working_3-way'!$D460="","",'True_Odds_Calculator_3-way'!O461/'True_Odds_Calculator_3-way'!B461-1)</f>
        <v>8.8091448138239254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2.7419363000695585E-2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1.0247970236998285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10.659047410664698</v>
      </c>
      <c r="I461" s="6">
        <f>IF('Log_working_3-way'!$D461="","",'True_Odds_Calculator_3-way'!O462/'True_Odds_Calculator_3-way'!B462-1)</f>
        <v>9.6065342045564872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2.6930957528460864E-2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1.0330054829916258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20.105318916249175</v>
      </c>
      <c r="I462" s="6">
        <f>IF('Log_working_3-way'!$D462="","",'True_Odds_Calculator_3-way'!O463/'True_Odds_Calculator_3-way'!B463-1)</f>
        <v>8.2643386315266856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3.461920160886911E-2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1.0279910516280113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19.440727234999475</v>
      </c>
      <c r="I463" s="6">
        <f>IF('Log_working_3-way'!$D463="","",'True_Odds_Calculator_3-way'!O464/'True_Odds_Calculator_3-way'!B464-1)</f>
        <v>9.3744833303015405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2.9415420975580586E-2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1.025071451906324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11.872906047349067</v>
      </c>
      <c r="I464" s="6">
        <f>IF('Log_working_3-way'!$D464="","",'True_Odds_Calculator_3-way'!O465/'True_Odds_Calculator_3-way'!B465-1)</f>
        <v>9.3291655065918278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2.7207100497002923E-2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1.0309055840897701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3.7511940119749054</v>
      </c>
      <c r="I465" s="6">
        <f>IF('Log_working_3-way'!$D465="","",'True_Odds_Calculator_3-way'!O466/'True_Odds_Calculator_3-way'!B466-1)</f>
        <v>4.4766557479506481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3.0197200693070192E-2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1.0447108856995908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53.741547446593216</v>
      </c>
      <c r="I466" s="6">
        <f>IF('Log_working_3-way'!$D466="","",'True_Odds_Calculator_3-way'!O467/'True_Odds_Calculator_3-way'!B467-1)</f>
        <v>2.0333565127505282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3.2713009607524546E-2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1.0260618400013666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8.5589846391443984</v>
      </c>
      <c r="I467" s="6">
        <f>IF('Log_working_3-way'!$D467="","",'True_Odds_Calculator_3-way'!O468/'True_Odds_Calculator_3-way'!B468-1)</f>
        <v>7.9323400905782648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2.8032560599610346E-2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1.028399635841031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25.092759067900957</v>
      </c>
      <c r="I468" s="6">
        <f>IF('Log_working_3-way'!$D468="","",'True_Odds_Calculator_3-way'!O469/'True_Odds_Calculator_3-way'!B469-1)</f>
        <v>7.1186239309719888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2.8881546088542098E-2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1.0325884503238065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27.938746040872932</v>
      </c>
      <c r="I469" s="6">
        <f>IF('Log_working_3-way'!$D469="","",'True_Odds_Calculator_3-way'!O470/'True_Odds_Calculator_3-way'!B470-1)</f>
        <v>8.5835772533008345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3.1853667176896305E-2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1.041880744491914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0.26596125759374756</v>
      </c>
      <c r="I470" s="6">
        <f>IF('Log_working_3-way'!$D470="","",'True_Odds_Calculator_3-way'!O471/'True_Odds_Calculator_3-way'!B471-1)</f>
        <v>3.9054329072603764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3.4086145642209686E-2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1.0348097291961169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41.021188671126055</v>
      </c>
      <c r="I471" s="6">
        <f>IF('Log_working_3-way'!$D471="","",'True_Odds_Calculator_3-way'!O472/'True_Odds_Calculator_3-way'!B472-1)</f>
        <v>4.8609321098086697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3.0017232858406739E-2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1.0278065709699797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5.1042536082595236</v>
      </c>
      <c r="I472" s="6">
        <f>IF('Log_working_3-way'!$D472="","",'True_Odds_Calculator_3-way'!O473/'True_Odds_Calculator_3-way'!B473-1)</f>
        <v>7.6079513772722205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2.9014844804318596E-2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1.0255581584883726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6.7253762102080845</v>
      </c>
      <c r="I473" s="6">
        <f>IF('Log_working_3-way'!$D473="","",'True_Odds_Calculator_3-way'!O474/'True_Odds_Calculator_3-way'!B474-1)</f>
        <v>7.4718244436741212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2.7125842032984071E-2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1.0264482575559819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14.310521518488411</v>
      </c>
      <c r="I474" s="6">
        <f>IF('Log_working_3-way'!$D474="","",'True_Odds_Calculator_3-way'!O475/'True_Odds_Calculator_3-way'!B475-1)</f>
        <v>7.4604150547775241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2.8510984263196537E-2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1.0254971692749035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7.8850669283886567</v>
      </c>
      <c r="I475" s="6">
        <f>IF('Log_working_3-way'!$D475="","",'True_Odds_Calculator_3-way'!O476/'True_Odds_Calculator_3-way'!B476-1)</f>
        <v>7.4209067278649634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2.7266933442821939E-2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1.0339308309404565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32.917636983841341</v>
      </c>
      <c r="I476" s="6">
        <f>IF('Log_working_3-way'!$D476="","",'True_Odds_Calculator_3-way'!O477/'True_Odds_Calculator_3-way'!B477-1)</f>
        <v>5.3689785002990957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3.2288295356718733E-2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1.0536920714660223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0.3048560408216312</v>
      </c>
      <c r="I477" s="6">
        <f>IF('Log_working_3-way'!$D477="","",'True_Odds_Calculator_3-way'!O478/'True_Odds_Calculator_3-way'!B478-1)</f>
        <v>6.255993412164309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4.5899294812284053E-2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1.035943288613864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12.709166793669675</v>
      </c>
      <c r="I478" s="6">
        <f>IF('Log_working_3-way'!$D478="","",'True_Odds_Calculator_3-way'!O479/'True_Odds_Calculator_3-way'!B479-1)</f>
        <v>8.0587361030284619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3.8716885901720621E-2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1.0376575495896709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17.995110551452655</v>
      </c>
      <c r="I479" s="6">
        <f>IF('Log_working_3-way'!$D479="","",'True_Odds_Calculator_3-way'!O480/'True_Odds_Calculator_3-way'!B480-1)</f>
        <v>6.8053544343576018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3.9903735555909314E-2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1.0362407921973444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15.169902590276465</v>
      </c>
      <c r="I480" s="6">
        <f>IF('Log_working_3-way'!$D480="","",'True_Odds_Calculator_3-way'!O481/'True_Odds_Calculator_3-way'!B481-1)</f>
        <v>6.7696548990726644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3.8754560871576249E-2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1.0461927508948747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10.023990960327414</v>
      </c>
      <c r="I481" s="6">
        <f>IF('Log_working_3-way'!$D481="","",'True_Odds_Calculator_3-way'!O482/'True_Odds_Calculator_3-way'!B482-1)</f>
        <v>8.3053679945982424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4.9461451247165389E-2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1.0519811956528871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24.235607501008186</v>
      </c>
      <c r="I482" s="6">
        <f>IF('Log_working_3-way'!$D482="","",'True_Odds_Calculator_3-way'!O483/'True_Odds_Calculator_3-way'!B483-1)</f>
        <v>5.0565715482345173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5.2889454951310588E-2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1.0578921163407307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35.620017692641923</v>
      </c>
      <c r="I483" s="6">
        <f>IF('Log_working_3-way'!$D483="","",'True_Odds_Calculator_3-way'!O484/'True_Odds_Calculator_3-way'!B484-1)</f>
        <v>4.2305951123618071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5.3488254957942516E-2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1.0480653102610646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17.314170258111396</v>
      </c>
      <c r="I484" s="6">
        <f>IF('Log_working_3-way'!$D484="","",'True_Odds_Calculator_3-way'!O485/'True_Odds_Calculator_3-way'!B485-1)</f>
        <v>4.8620139690390474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5.0371812680811034E-2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1.0611990074798425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9.2438175288308191</v>
      </c>
      <c r="I485" s="6">
        <f>IF('Log_working_3-way'!$D485="","",'True_Odds_Calculator_3-way'!O486/'True_Odds_Calculator_3-way'!B486-1)</f>
        <v>5.2150966720047345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6.3292888231166078E-2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1.0460636185919421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15.972570984695611</v>
      </c>
      <c r="I486" s="6">
        <f>IF('Log_working_3-way'!$D486="","",'True_Odds_Calculator_3-way'!O487/'True_Odds_Calculator_3-way'!B487-1)</f>
        <v>6.7823048133825932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4.8952142311972757E-2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1.1039567879684629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15.349457457262126</v>
      </c>
      <c r="I487" s="6">
        <f>IF('Log_working_3-way'!$D487="","",'True_Odds_Calculator_3-way'!O488/'True_Odds_Calculator_3-way'!B488-1)</f>
        <v>6.5857911201621571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0.10754385010248324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1.0589911521005204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32.144494380201628</v>
      </c>
      <c r="I488" s="6">
        <f>IF('Log_working_3-way'!$D488="","",'True_Odds_Calculator_3-way'!O489/'True_Odds_Calculator_3-way'!B489-1)</f>
        <v>4.2409129632827041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5.6367892143557308E-2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1.0713598697555804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45.868043536944221</v>
      </c>
      <c r="I489" s="6">
        <f>IF('Log_working_3-way'!$D489="","",'True_Odds_Calculator_3-way'!O490/'True_Odds_Calculator_3-way'!B490-1)</f>
        <v>3.1361637133407294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5.8148173322613683E-2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1.0898633084296205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58.453243072793953</v>
      </c>
      <c r="I490" s="6">
        <f>IF('Log_working_3-way'!$D490="","",'True_Odds_Calculator_3-way'!O491/'True_Odds_Calculator_3-way'!B491-1)</f>
        <v>1.7865745770115975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5.9457061898732899E-2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1.0231813667685699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27.867929574536205</v>
      </c>
      <c r="I491" s="6">
        <f>IF('Log_working_3-way'!$D491="","",'True_Odds_Calculator_3-way'!O492/'True_Odds_Calculator_3-way'!B492-1)</f>
        <v>5.9872789018523385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2.3172165067028683E-2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1.0235476674372168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3.3871276344377277</v>
      </c>
      <c r="I492" s="6">
        <f>IF('Log_working_3-way'!$D492="","",'True_Odds_Calculator_3-way'!O493/'True_Odds_Calculator_3-way'!B493-1)</f>
        <v>4.9294198045971438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2.3141576911302142E-2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1.020094564880466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13.477426026463608</v>
      </c>
      <c r="I493" s="6">
        <f>IF('Log_working_3-way'!$D493="","",'True_Odds_Calculator_3-way'!O494/'True_Odds_Calculator_3-way'!B494-1)</f>
        <v>8.557363275282615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2.1790709290709254E-2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1.0245097329171668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2.9673512227089236</v>
      </c>
      <c r="I494" s="6">
        <f>IF('Log_working_3-way'!$D494="","",'True_Odds_Calculator_3-way'!O495/'True_Odds_Calculator_3-way'!B495-1)</f>
        <v>7.1059711350975299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2.4556699554922234E-2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1.0307072691876362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7.2279476202268533</v>
      </c>
      <c r="I495" s="6">
        <f>IF('Log_working_3-way'!$D495="","",'True_Odds_Calculator_3-way'!O496/'True_Odds_Calculator_3-way'!B496-1)</f>
        <v>10.917633851302789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3.3047382486829147E-2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1.0381086707516178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28.430189067227687</v>
      </c>
      <c r="I496" s="6">
        <f>IF('Log_working_3-way'!$D496="","",'True_Odds_Calculator_3-way'!O497/'True_Odds_Calculator_3-way'!B497-1)</f>
        <v>8.1281649612444618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3.7169645980089427E-2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1.0399644629307754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32.73950613109163</v>
      </c>
      <c r="I497" s="6">
        <f>IF('Log_working_3-way'!$D497="","",'True_Odds_Calculator_3-way'!O498/'True_Odds_Calculator_3-way'!B498-1)</f>
        <v>6.3535151140846429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3.7738357181007931E-2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1.0486125504579702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51.175108622746357</v>
      </c>
      <c r="I498" s="6">
        <f>IF('Log_working_3-way'!$D498="","",'True_Odds_Calculator_3-way'!O499/'True_Odds_Calculator_3-way'!B499-1)</f>
        <v>3.2771448602163629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3.6236346637255723E-2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1.0244315564768574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9.7541043671911751</v>
      </c>
      <c r="I499" s="6">
        <f>IF('Log_working_3-way'!$D499="","",'True_Odds_Calculator_3-way'!O500/'True_Odds_Calculator_3-way'!B500-1)</f>
        <v>7.4284827834938376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2.6343560680086142E-2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1.0250421615320366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13.974096270915627</v>
      </c>
      <c r="I500" s="6">
        <f>IF('Log_working_3-way'!$D500="","",'True_Odds_Calculator_3-way'!O501/'True_Odds_Calculator_3-way'!B501-1)</f>
        <v>7.3247034131552322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2.7020276988469094E-2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1.0257675590899118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16.926183544137569</v>
      </c>
      <c r="I501" s="6">
        <f>IF('Log_working_3-way'!$D501="","",'True_Odds_Calculator_3-way'!O502/'True_Odds_Calculator_3-way'!B502-1)</f>
        <v>6.6789118989685994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2.7543743221035033E-2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1.0331034991571215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36.441682530881245</v>
      </c>
      <c r="I502" s="6">
        <f>IF('Log_working_3-way'!$D502="","",'True_Odds_Calculator_3-way'!O503/'True_Odds_Calculator_3-way'!B503-1)</f>
        <v>4.9169385940129438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3.0369255006936102E-2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1.0499084414704227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42.19106072564724</v>
      </c>
      <c r="I503" s="6">
        <f>IF('Log_working_3-way'!$D503="","",'True_Odds_Calculator_3-way'!O504/'True_Odds_Calculator_3-way'!B504-1)</f>
        <v>3.6114416896068722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4.2878209601594497E-2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1.0417888165776508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27.35218998701415</v>
      </c>
      <c r="I504" s="6">
        <f>IF('Log_working_3-way'!$D504="","",'True_Odds_Calculator_3-way'!O505/'True_Odds_Calculator_3-way'!B505-1)</f>
        <v>5.183435183851369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4.1784144974662318E-2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1.0450715685440699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36.036313576241511</v>
      </c>
      <c r="I505" s="6">
        <f>IF('Log_working_3-way'!$D505="","",'True_Odds_Calculator_3-way'!O506/'True_Odds_Calculator_3-way'!B506-1)</f>
        <v>4.0968287934005634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4.1646827407203713E-2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1.0477887433121122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18.494242910211682</v>
      </c>
      <c r="I506" s="6">
        <f>IF('Log_working_3-way'!$D506="","",'True_Odds_Calculator_3-way'!O507/'True_Odds_Calculator_3-way'!B507-1)</f>
        <v>6.4289060732939731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5.0289634300970665E-2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1.0226636546855441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24.438166174934743</v>
      </c>
      <c r="I507" s="6">
        <f>IF('Log_working_3-way'!$D507="","",'True_Odds_Calculator_3-way'!O508/'True_Odds_Calculator_3-way'!B508-1)</f>
        <v>5.7320602074682121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2.3297839649742969E-2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1.022319049027743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6.4557807445069608</v>
      </c>
      <c r="I508" s="6">
        <f>IF('Log_working_3-way'!$D508="","",'True_Odds_Calculator_3-way'!O509/'True_Odds_Calculator_3-way'!B509-1)</f>
        <v>6.538852869468907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2.3504439775547059E-2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1.0219304002103915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23.692595674562885</v>
      </c>
      <c r="I509" s="6">
        <f>IF('Log_working_3-way'!$D509="","",'True_Odds_Calculator_3-way'!O510/'True_Odds_Calculator_3-way'!B510-1)</f>
        <v>6.2997960622022493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2.2650186776830949E-2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1.029465987391329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30.021341881454159</v>
      </c>
      <c r="I510" s="6">
        <f>IF('Log_working_3-way'!$D510="","",'True_Odds_Calculator_3-way'!O511/'True_Odds_Calculator_3-way'!B511-1)</f>
        <v>4.9544874265027783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2.894672033789325E-2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1.0272586833875319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7.2618176364058957</v>
      </c>
      <c r="I511" s="6">
        <f>IF('Log_working_3-way'!$D511="","",'True_Odds_Calculator_3-way'!O512/'True_Odds_Calculator_3-way'!B512-1)</f>
        <v>6.5417988928198669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2.8812317868074588E-2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1.0247510351097842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11.075218412705286</v>
      </c>
      <c r="I512" s="6">
        <f>IF('Log_working_3-way'!$D512="","",'True_Odds_Calculator_3-way'!O513/'True_Odds_Calculator_3-way'!B513-1)</f>
        <v>7.5250762954304609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2.6758543009897329E-2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1.0203472443806778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10.634808893732094</v>
      </c>
      <c r="I513" s="6">
        <f>IF('Log_working_3-way'!$D513="","",'True_Odds_Calculator_3-way'!O514/'True_Odds_Calculator_3-way'!B514-1)</f>
        <v>7.0334925654376335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2.1985537496294949E-2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1.0206506231060299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9.6548297329450783</v>
      </c>
      <c r="I514" s="6">
        <f>IF('Log_working_3-way'!$D514="","",'True_Odds_Calculator_3-way'!O515/'True_Odds_Calculator_3-way'!B515-1)</f>
        <v>7.1710820855353887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2.2276150792405414E-2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1.0205099531811439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11.658460516086231</v>
      </c>
      <c r="I515" s="6">
        <f>IF('Log_working_3-way'!$D515="","",'True_Odds_Calculator_3-way'!O516/'True_Odds_Calculator_3-way'!B516-1)</f>
        <v>7.0319247175738138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2.2185031129285715E-2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1.0198580311032299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12.939372161411736</v>
      </c>
      <c r="I516" s="6">
        <f>IF('Log_working_3-way'!$D516="","",'True_Odds_Calculator_3-way'!O517/'True_Odds_Calculator_3-way'!B517-1)</f>
        <v>8.9283176805868294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2.1562727168456863E-2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1.0211392160358559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6.4228981364675182</v>
      </c>
      <c r="I517" s="6">
        <f>IF('Log_working_3-way'!$D517="","",'True_Odds_Calculator_3-way'!O518/'True_Odds_Calculator_3-way'!B518-1)</f>
        <v>7.1232122560953766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2.2382128034532878E-2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1.0204082532150187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19.409036299610968</v>
      </c>
      <c r="I518" s="6">
        <f>IF('Log_working_3-way'!$D518="","",'True_Odds_Calculator_3-way'!O519/'True_Odds_Calculator_3-way'!B519-1)</f>
        <v>7.6702610364020138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2.1619731329642677E-2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1.0207715627856477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16.1242404025474</v>
      </c>
      <c r="I519" s="6">
        <f>IF('Log_working_3-way'!$D519="","",'True_Odds_Calculator_3-way'!O520/'True_Odds_Calculator_3-way'!B520-1)</f>
        <v>8.4928595028572147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2.2334182410496339E-2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1.0359978902191542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54.108045547179231</v>
      </c>
      <c r="I520" s="6">
        <f>IF('Log_working_3-way'!$D520="","",'True_Odds_Calculator_3-way'!O521/'True_Odds_Calculator_3-way'!B521-1)</f>
        <v>2.550223681909757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2.5844913439105888E-2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1.0207807642003588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9.7989785097423958</v>
      </c>
      <c r="I521" s="6">
        <f>IF('Log_working_3-way'!$D521="","",'True_Odds_Calculator_3-way'!O522/'True_Odds_Calculator_3-way'!B522-1)</f>
        <v>5.1766006664047044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2.2078686256367774E-2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1.0467170880886372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9.4415193024792128</v>
      </c>
      <c r="I522" s="6">
        <f>IF('Log_working_3-way'!$D522="","",'True_Odds_Calculator_3-way'!O523/'True_Odds_Calculator_3-way'!B523-1)</f>
        <v>9.1703225945503224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5.0080076180582633E-2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1.056820070115033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32.630871440226898</v>
      </c>
      <c r="I523" s="6">
        <f>IF('Log_working_3-way'!$D523="","",'True_Odds_Calculator_3-way'!O524/'True_Odds_Calculator_3-way'!B524-1)</f>
        <v>6.3240564469827456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5.3521288178327797E-2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1.0535646917241546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29.332074297237824</v>
      </c>
      <c r="I524" s="6">
        <f>IF('Log_working_3-way'!$D524="","",'True_Odds_Calculator_3-way'!O525/'True_Odds_Calculator_3-way'!B525-1)</f>
        <v>6.0939230468076353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5.2328557440910251E-2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1.0229122567435183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2.8663027340908998</v>
      </c>
      <c r="I525" s="6">
        <f>IF('Log_working_3-way'!$D525="","",'True_Odds_Calculator_3-way'!O526/'True_Odds_Calculator_3-way'!B526-1)</f>
        <v>5.0531260887701102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2.227601964128767E-2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1.0499234460415681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67.72544656604677</v>
      </c>
      <c r="I526" s="6">
        <f>IF('Log_working_3-way'!$D526="","",'True_Odds_Calculator_3-way'!O527/'True_Odds_Calculator_3-way'!B527-1)</f>
        <v>0.61201639944708375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2.7515795317652803E-2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1.0196104438731373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14.058990091419494</v>
      </c>
      <c r="I527" s="6">
        <f>IF('Log_working_3-way'!$D527="","",'True_Odds_Calculator_3-way'!O528/'True_Odds_Calculator_3-way'!B528-1)</f>
        <v>7.8838259425765038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2.1230534481222918E-2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1.02106862775785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5.9190952519711431</v>
      </c>
      <c r="I528" s="6">
        <f>IF('Log_working_3-way'!$D528="","",'True_Odds_Calculator_3-way'!O529/'True_Odds_Calculator_3-way'!B529-1)</f>
        <v>7.6645586233584204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2.2292090757833449E-2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1.0207425732475794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6.7202103882685158</v>
      </c>
      <c r="I529" s="6">
        <f>IF('Log_working_3-way'!$D529="","",'True_Odds_Calculator_3-way'!O530/'True_Odds_Calculator_3-way'!B530-1)</f>
        <v>7.2682242408700528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2.2047001273549416E-2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1.020404114080147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12.128626920875965</v>
      </c>
      <c r="I530" s="6">
        <f>IF('Log_working_3-way'!$D530="","",'True_Odds_Calculator_3-way'!O531/'True_Odds_Calculator_3-way'!B531-1)</f>
        <v>6.4255965802727859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2.2010596846407271E-2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1.0299288778869033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8.9504440284025719</v>
      </c>
      <c r="I531" s="6">
        <f>IF('Log_working_3-way'!$D531="","",'True_Odds_Calculator_3-way'!O532/'True_Odds_Calculator_3-way'!B532-1)</f>
        <v>10.925097242238474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3.2400843820186376E-2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1.0302665105884936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13.215155438811404</v>
      </c>
      <c r="I532" s="6">
        <f>IF('Log_working_3-way'!$D532="","",'True_Odds_Calculator_3-way'!O533/'True_Odds_Calculator_3-way'!B533-1)</f>
        <v>10.127269217434893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3.268381951074506E-2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1.0314168145723381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29.26976090964332</v>
      </c>
      <c r="I533" s="6">
        <f>IF('Log_working_3-way'!$D533="","",'True_Odds_Calculator_3-way'!O534/'True_Odds_Calculator_3-way'!B534-1)</f>
        <v>4.6043905400903853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3.1062394746629085E-2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1.0264409476474605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11.674923697482047</v>
      </c>
      <c r="I534" s="6">
        <f>IF('Log_working_3-way'!$D534="","",'True_Odds_Calculator_3-way'!O535/'True_Odds_Calculator_3-way'!B535-1)</f>
        <v>5.5272505327934969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2.8241453143985629E-2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1.0373624413898035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40.357808206673639</v>
      </c>
      <c r="I535" s="6">
        <f>IF('Log_working_3-way'!$D535="","",'True_Odds_Calculator_3-way'!O536/'True_Odds_Calculator_3-way'!B536-1)</f>
        <v>3.9110509105897604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3.2903201397717963E-2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1.0268636763615657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18.728218867739457</v>
      </c>
      <c r="I536" s="6">
        <f>IF('Log_working_3-way'!$D536="","",'True_Odds_Calculator_3-way'!O537/'True_Odds_Calculator_3-way'!B537-1)</f>
        <v>7.2163123536174254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2.8504446708135456E-2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1.1212499475955899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85.072020046919803</v>
      </c>
      <c r="I537" s="6">
        <f>IF('Log_working_3-way'!$D537="","",'True_Odds_Calculator_3-way'!O538/'True_Odds_Calculator_3-way'!B538-1)</f>
        <v>-0.56960178600401545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3.4013654529175374E-2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1.0276038694277283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22.134697059663406</v>
      </c>
      <c r="I538" s="6">
        <f>IF('Log_working_3-way'!$D538="","",'True_Odds_Calculator_3-way'!O539/'True_Odds_Calculator_3-way'!B539-1)</f>
        <v>8.5541085871046327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2.8557229145959262E-2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1.0262090014951093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17.879729030751115</v>
      </c>
      <c r="I539" s="6">
        <f>IF('Log_working_3-way'!$D539="","",'True_Odds_Calculator_3-way'!O540/'True_Odds_Calculator_3-way'!B540-1)</f>
        <v>8.3248622839821529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2.7903935358825516E-2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1.024829387516518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11.332279026254808</v>
      </c>
      <c r="I540" s="6">
        <f>IF('Log_working_3-way'!$D540="","",'True_Odds_Calculator_3-way'!O541/'True_Odds_Calculator_3-way'!B541-1)</f>
        <v>8.7517333379276732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2.6937511401542213E-2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1.025873768453367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10.259730172795054</v>
      </c>
      <c r="I541" s="6">
        <f>IF('Log_working_3-way'!$D541="","",'True_Odds_Calculator_3-way'!O542/'True_Odds_Calculator_3-way'!B542-1)</f>
        <v>5.3014071778756309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2.7489413530852991E-2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1.0260811603658992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12.541885078014626</v>
      </c>
      <c r="I542" s="6">
        <f>IF('Log_working_3-way'!$D542="","",'True_Odds_Calculator_3-way'!O543/'True_Odds_Calculator_3-way'!B543-1)</f>
        <v>7.0313809109800047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2.8137709020818802E-2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1.023735605063016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25.221160035127536</v>
      </c>
      <c r="I543" s="6">
        <f>IF('Log_working_3-way'!$D543="","",'True_Odds_Calculator_3-way'!O544/'True_Odds_Calculator_3-way'!B544-1)</f>
        <v>8.9696025288455079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2.384327220964555E-2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1.0224407461611824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21.803096127628528</v>
      </c>
      <c r="I544" s="6">
        <f>IF('Log_working_3-way'!$D544="","",'True_Odds_Calculator_3-way'!O545/'True_Odds_Calculator_3-way'!B545-1)</f>
        <v>6.8412463463534321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2.3447315160143312E-2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1.0341559241360767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47.983941004644869</v>
      </c>
      <c r="I545" s="6">
        <f>IF('Log_working_3-way'!$D545="","",'True_Odds_Calculator_3-way'!O546/'True_Odds_Calculator_3-way'!B546-1)</f>
        <v>3.6629370076626868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2.6852468149022757E-2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1.0384069645117258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52.369260872510417</v>
      </c>
      <c r="I546" s="6">
        <f>IF('Log_working_3-way'!$D546="","",'True_Odds_Calculator_3-way'!O547/'True_Odds_Calculator_3-way'!B547-1)</f>
        <v>3.101104189002367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2.8114004246525992E-2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1.0223287332149307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6.4584941339116222</v>
      </c>
      <c r="I547" s="6">
        <f>IF('Log_working_3-way'!$D547="","",'True_Odds_Calculator_3-way'!O548/'True_Odds_Calculator_3-way'!B548-1)</f>
        <v>5.0782638496297583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2.3132090337088407E-2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1.0305558730454463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5.9602048014871372</v>
      </c>
      <c r="I548" s="6">
        <f>IF('Log_working_3-way'!$D548="","",'True_Odds_Calculator_3-way'!O549/'True_Odds_Calculator_3-way'!B549-1)</f>
        <v>11.529971712464466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3.2667044556277336E-2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1.0460413132079471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10.487358513041189</v>
      </c>
      <c r="I549" s="6">
        <f>IF('Log_working_3-way'!$D549="","",'True_Odds_Calculator_3-way'!O550/'True_Odds_Calculator_3-way'!B550-1)</f>
        <v>11.417827216641536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4.9529980874777113E-2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1.0325901146072816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18.26625363573698</v>
      </c>
      <c r="I550" s="6">
        <f>IF('Log_working_3-way'!$D550="","",'True_Odds_Calculator_3-way'!O551/'True_Odds_Calculator_3-way'!B551-1)</f>
        <v>9.4603482343613514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3.4443297362577452E-2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1.030912735439921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6.6819779507784753</v>
      </c>
      <c r="I551" s="6">
        <f>IF('Log_working_3-way'!$D551="","",'True_Odds_Calculator_3-way'!O552/'True_Odds_Calculator_3-way'!B552-1)</f>
        <v>8.6951737626868404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3.2928445743254375E-2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1.0249778344266618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15.091514662186235</v>
      </c>
      <c r="I552" s="6">
        <f>IF('Log_working_3-way'!$D552="","",'True_Odds_Calculator_3-way'!O553/'True_Odds_Calculator_3-way'!B553-1)</f>
        <v>7.9965364445714826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2.6911129024336899E-2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1.0261096332739545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6.9431609077898191</v>
      </c>
      <c r="I553" s="6">
        <f>IF('Log_working_3-way'!$D553="","",'True_Odds_Calculator_3-way'!O554/'True_Odds_Calculator_3-way'!B554-1)</f>
        <v>7.2706798290189703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2.7709925669109126E-2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1.026389479738832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6.2234101853251778</v>
      </c>
      <c r="I554" s="6">
        <f>IF('Log_working_3-way'!$D554="","",'True_Odds_Calculator_3-way'!O555/'True_Odds_Calculator_3-way'!B555-1)</f>
        <v>7.3180627753091798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2.7840187814373918E-2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1.0268290303399694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19.090436032759936</v>
      </c>
      <c r="I555" s="6">
        <f>IF('Log_working_3-way'!$D555="","",'True_Odds_Calculator_3-way'!O556/'True_Odds_Calculator_3-way'!B556-1)</f>
        <v>6.4202336923901964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2.8407596087154152E-2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1.0314432963744316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13.643869340646976</v>
      </c>
      <c r="I556" s="6">
        <f>IF('Log_working_3-way'!$D556="","",'True_Odds_Calculator_3-way'!O557/'True_Odds_Calculator_3-way'!B557-1)</f>
        <v>8.045375212340824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3.3898506766733227E-2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1.0312309363509862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11.163416805023115</v>
      </c>
      <c r="I557" s="6">
        <f>IF('Log_working_3-way'!$D557="","",'True_Odds_Calculator_3-way'!O558/'True_Odds_Calculator_3-way'!B558-1)</f>
        <v>10.422675192813712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3.3823010560520617E-2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1.0305250144959714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13.658407991370895</v>
      </c>
      <c r="I558" s="6">
        <f>IF('Log_working_3-way'!$D558="","",'True_Odds_Calculator_3-way'!O559/'True_Odds_Calculator_3-way'!B559-1)</f>
        <v>10.836436860262802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3.28730550749321E-2</v>
      </c>
    </row>
    <row r="559" spans="4:11" x14ac:dyDescent="0.25">
      <c r="D559">
        <f>solve_for_c('True_Odds_Calculator_3-way'!A560,'True_Odds_Calculator_3-way'!B560,'True_Odds_Calculator_3-way'!C560,'Log_working_3-way'!B$1,'Log_working_3-way'!B$2)</f>
        <v>1.031068030579789</v>
      </c>
      <c r="F559" s="6" t="e">
        <f>IF('Log_working_3-way'!D559="","",1/'True_Odds_Calculator_3-way'!N560+1/'True_Odds_Calculator_3-way'!O560+1/'True_Odds_Calculator_3-way'!#REF!-1)</f>
        <v>#REF!</v>
      </c>
      <c r="H559" s="6">
        <f>IF('Log_working_3-way'!$D559="","",'True_Odds_Calculator_3-way'!N560/'True_Odds_Calculator_3-way'!A560-1)</f>
        <v>9.4702494573368146</v>
      </c>
      <c r="I559" s="6">
        <f>IF('Log_working_3-way'!$D559="","",'True_Odds_Calculator_3-way'!O560/'True_Odds_Calculator_3-way'!B560-1)</f>
        <v>8.1608859062649852</v>
      </c>
      <c r="J559" s="6" t="e">
        <f>IF('Log_working_3-way'!$D559="","",'True_Odds_Calculator_3-way'!#REF!/'True_Odds_Calculator_3-way'!C560-1)</f>
        <v>#REF!</v>
      </c>
      <c r="K559" s="6">
        <f>IF('Log_working_3-way'!$D559="","",1/'True_Odds_Calculator_3-way'!A560+1/'True_Odds_Calculator_3-way'!B560+1/'True_Odds_Calculator_3-way'!C560-1)</f>
        <v>3.3465072938757112E-2</v>
      </c>
    </row>
    <row r="560" spans="4:11" x14ac:dyDescent="0.25">
      <c r="D560">
        <f>solve_for_c('True_Odds_Calculator_3-way'!A561,'True_Odds_Calculator_3-way'!B561,'True_Odds_Calculator_3-way'!C561,'Log_working_3-way'!B$1,'Log_working_3-way'!B$2)</f>
        <v>1.0322224705751182</v>
      </c>
      <c r="F560" s="6" t="e">
        <f>IF('Log_working_3-way'!D560="","",1/'True_Odds_Calculator_3-way'!N561+1/'True_Odds_Calculator_3-way'!O561+1/'True_Odds_Calculator_3-way'!#REF!-1)</f>
        <v>#REF!</v>
      </c>
      <c r="H560" s="6">
        <f>IF('Log_working_3-way'!$D560="","",'True_Odds_Calculator_3-way'!N561/'True_Odds_Calculator_3-way'!A561-1)</f>
        <v>19.924113162398218</v>
      </c>
      <c r="I560" s="6">
        <f>IF('Log_working_3-way'!$D560="","",'True_Odds_Calculator_3-way'!O561/'True_Odds_Calculator_3-way'!B561-1)</f>
        <v>7.6185531827298494</v>
      </c>
      <c r="J560" s="6" t="e">
        <f>IF('Log_working_3-way'!$D560="","",'True_Odds_Calculator_3-way'!#REF!/'True_Odds_Calculator_3-way'!C561-1)</f>
        <v>#REF!</v>
      </c>
      <c r="K560" s="6">
        <f>IF('Log_working_3-way'!$D560="","",1/'True_Odds_Calculator_3-way'!A561+1/'True_Odds_Calculator_3-way'!B561+1/'True_Odds_Calculator_3-way'!C561-1)</f>
        <v>3.3894012026604692E-2</v>
      </c>
    </row>
    <row r="561" spans="4:11" x14ac:dyDescent="0.25">
      <c r="D561">
        <f>solve_for_c('True_Odds_Calculator_3-way'!A562,'True_Odds_Calculator_3-way'!B562,'True_Odds_Calculator_3-way'!C562,'Log_working_3-way'!B$1,'Log_working_3-way'!B$2)</f>
        <v>1.0312864294236419</v>
      </c>
      <c r="F561" s="6" t="e">
        <f>IF('Log_working_3-way'!D561="","",1/'True_Odds_Calculator_3-way'!N562+1/'True_Odds_Calculator_3-way'!O562+1/'True_Odds_Calculator_3-way'!#REF!-1)</f>
        <v>#REF!</v>
      </c>
      <c r="H561" s="6">
        <f>IF('Log_working_3-way'!$D561="","",'True_Odds_Calculator_3-way'!N562/'True_Odds_Calculator_3-way'!A562-1)</f>
        <v>16.52152148133483</v>
      </c>
      <c r="I561" s="6">
        <f>IF('Log_working_3-way'!$D561="","",'True_Odds_Calculator_3-way'!O562/'True_Odds_Calculator_3-way'!B562-1)</f>
        <v>8.0492385022464994</v>
      </c>
      <c r="J561" s="6" t="e">
        <f>IF('Log_working_3-way'!$D561="","",'True_Odds_Calculator_3-way'!#REF!/'True_Odds_Calculator_3-way'!C562-1)</f>
        <v>#REF!</v>
      </c>
      <c r="K561" s="6">
        <f>IF('Log_working_3-way'!$D561="","",1/'True_Odds_Calculator_3-way'!A562+1/'True_Odds_Calculator_3-way'!B562+1/'True_Odds_Calculator_3-way'!C562-1)</f>
        <v>3.345711607251145E-2</v>
      </c>
    </row>
    <row r="562" spans="4:11" x14ac:dyDescent="0.25">
      <c r="D562">
        <f>solve_for_c('True_Odds_Calculator_3-way'!A563,'True_Odds_Calculator_3-way'!B563,'True_Odds_Calculator_3-way'!C563,'Log_working_3-way'!B$1,'Log_working_3-way'!B$2)</f>
        <v>1.0339945897821246</v>
      </c>
      <c r="F562" s="6" t="e">
        <f>IF('Log_working_3-way'!D562="","",1/'True_Odds_Calculator_3-way'!N563+1/'True_Odds_Calculator_3-way'!O563+1/'True_Odds_Calculator_3-way'!#REF!-1)</f>
        <v>#REF!</v>
      </c>
      <c r="H562" s="6">
        <f>IF('Log_working_3-way'!$D562="","",'True_Odds_Calculator_3-way'!N563/'True_Odds_Calculator_3-way'!A563-1)</f>
        <v>5.1904743008864598</v>
      </c>
      <c r="I562" s="6">
        <f>IF('Log_working_3-way'!$D562="","",'True_Odds_Calculator_3-way'!O563/'True_Odds_Calculator_3-way'!B563-1)</f>
        <v>7.5046866028212804</v>
      </c>
      <c r="J562" s="6" t="e">
        <f>IF('Log_working_3-way'!$D562="","",'True_Odds_Calculator_3-way'!#REF!/'True_Odds_Calculator_3-way'!C563-1)</f>
        <v>#REF!</v>
      </c>
      <c r="K562" s="6">
        <f>IF('Log_working_3-way'!$D562="","",1/'True_Odds_Calculator_3-way'!A563+1/'True_Odds_Calculator_3-way'!B563+1/'True_Odds_Calculator_3-way'!C563-1)</f>
        <v>3.533735521041903E-2</v>
      </c>
    </row>
    <row r="563" spans="4:11" x14ac:dyDescent="0.25">
      <c r="D563">
        <f>solve_for_c('True_Odds_Calculator_3-way'!A564,'True_Odds_Calculator_3-way'!B564,'True_Odds_Calculator_3-way'!C564,'Log_working_3-way'!B$1,'Log_working_3-way'!B$2)</f>
        <v>1.0317153934921048</v>
      </c>
      <c r="F563" s="6" t="e">
        <f>IF('Log_working_3-way'!D563="","",1/'True_Odds_Calculator_3-way'!N564+1/'True_Odds_Calculator_3-way'!O564+1/'True_Odds_Calculator_3-way'!#REF!-1)</f>
        <v>#REF!</v>
      </c>
      <c r="H563" s="6">
        <f>IF('Log_working_3-way'!$D563="","",'True_Odds_Calculator_3-way'!N564/'True_Odds_Calculator_3-way'!A564-1)</f>
        <v>15.377566700767961</v>
      </c>
      <c r="I563" s="6">
        <f>IF('Log_working_3-way'!$D563="","",'True_Odds_Calculator_3-way'!O564/'True_Odds_Calculator_3-way'!B564-1)</f>
        <v>7.8804310019618704</v>
      </c>
      <c r="J563" s="6" t="e">
        <f>IF('Log_working_3-way'!$D563="","",'True_Odds_Calculator_3-way'!#REF!/'True_Odds_Calculator_3-way'!C564-1)</f>
        <v>#REF!</v>
      </c>
      <c r="K563" s="6">
        <f>IF('Log_working_3-way'!$D563="","",1/'True_Odds_Calculator_3-way'!A564+1/'True_Odds_Calculator_3-way'!B564+1/'True_Odds_Calculator_3-way'!C564-1)</f>
        <v>3.4041754666532809E-2</v>
      </c>
    </row>
    <row r="564" spans="4:11" x14ac:dyDescent="0.25">
      <c r="D564">
        <f>solve_for_c('True_Odds_Calculator_3-way'!A565,'True_Odds_Calculator_3-way'!B565,'True_Odds_Calculator_3-way'!C565,'Log_working_3-way'!B$1,'Log_working_3-way'!B$2)</f>
        <v>1.0319410950604462</v>
      </c>
      <c r="F564" s="6" t="e">
        <f>IF('Log_working_3-way'!D564="","",1/'True_Odds_Calculator_3-way'!N565+1/'True_Odds_Calculator_3-way'!O565+1/'True_Odds_Calculator_3-way'!#REF!-1)</f>
        <v>#REF!</v>
      </c>
      <c r="H564" s="6">
        <f>IF('Log_working_3-way'!$D564="","",'True_Odds_Calculator_3-way'!N565/'True_Odds_Calculator_3-way'!A565-1)</f>
        <v>20.126796500927874</v>
      </c>
      <c r="I564" s="6">
        <f>IF('Log_working_3-way'!$D564="","",'True_Odds_Calculator_3-way'!O565/'True_Odds_Calculator_3-way'!B565-1)</f>
        <v>7.519250610258899</v>
      </c>
      <c r="J564" s="6" t="e">
        <f>IF('Log_working_3-way'!$D564="","",'True_Odds_Calculator_3-way'!#REF!/'True_Odds_Calculator_3-way'!C565-1)</f>
        <v>#REF!</v>
      </c>
      <c r="K564" s="6">
        <f>IF('Log_working_3-way'!$D564="","",1/'True_Odds_Calculator_3-way'!A565+1/'True_Odds_Calculator_3-way'!B565+1/'True_Odds_Calculator_3-way'!C565-1)</f>
        <v>3.3567403646419747E-2</v>
      </c>
    </row>
    <row r="565" spans="4:11" x14ac:dyDescent="0.25">
      <c r="D565">
        <f>solve_for_c('True_Odds_Calculator_3-way'!A566,'True_Odds_Calculator_3-way'!B566,'True_Odds_Calculator_3-way'!C566,'Log_working_3-way'!B$1,'Log_working_3-way'!B$2)</f>
        <v>1.035529210037941</v>
      </c>
      <c r="F565" s="6" t="e">
        <f>IF('Log_working_3-way'!D565="","",1/'True_Odds_Calculator_3-way'!N566+1/'True_Odds_Calculator_3-way'!O566+1/'True_Odds_Calculator_3-way'!#REF!-1)</f>
        <v>#REF!</v>
      </c>
      <c r="H565" s="6">
        <f>IF('Log_working_3-way'!$D565="","",'True_Odds_Calculator_3-way'!N566/'True_Odds_Calculator_3-way'!A566-1)</f>
        <v>26.614111859797514</v>
      </c>
      <c r="I565" s="6">
        <f>IF('Log_working_3-way'!$D565="","",'True_Odds_Calculator_3-way'!O566/'True_Odds_Calculator_3-way'!B566-1)</f>
        <v>7.1128996229805441</v>
      </c>
      <c r="J565" s="6" t="e">
        <f>IF('Log_working_3-way'!$D565="","",'True_Odds_Calculator_3-way'!#REF!/'True_Odds_Calculator_3-way'!C566-1)</f>
        <v>#REF!</v>
      </c>
      <c r="K565" s="6">
        <f>IF('Log_working_3-way'!$D565="","",1/'True_Odds_Calculator_3-way'!A566+1/'True_Odds_Calculator_3-way'!B566+1/'True_Odds_Calculator_3-way'!C566-1)</f>
        <v>3.5584894887559226E-2</v>
      </c>
    </row>
    <row r="566" spans="4:11" x14ac:dyDescent="0.25">
      <c r="D566">
        <f>solve_for_c('True_Odds_Calculator_3-way'!A567,'True_Odds_Calculator_3-way'!B567,'True_Odds_Calculator_3-way'!C567,'Log_working_3-way'!B$1,'Log_working_3-way'!B$2)</f>
        <v>1.031565079591038</v>
      </c>
      <c r="F566" s="6" t="e">
        <f>IF('Log_working_3-way'!D566="","",1/'True_Odds_Calculator_3-way'!N567+1/'True_Odds_Calculator_3-way'!O567+1/'True_Odds_Calculator_3-way'!#REF!-1)</f>
        <v>#REF!</v>
      </c>
      <c r="H566" s="6">
        <f>IF('Log_working_3-way'!$D566="","",'True_Odds_Calculator_3-way'!N567/'True_Odds_Calculator_3-way'!A567-1)</f>
        <v>6.9442131944592056</v>
      </c>
      <c r="I566" s="6">
        <f>IF('Log_working_3-way'!$D566="","",'True_Odds_Calculator_3-way'!O567/'True_Odds_Calculator_3-way'!B567-1)</f>
        <v>7.6220816333109891</v>
      </c>
      <c r="J566" s="6" t="e">
        <f>IF('Log_working_3-way'!$D566="","",'True_Odds_Calculator_3-way'!#REF!/'True_Odds_Calculator_3-way'!C567-1)</f>
        <v>#REF!</v>
      </c>
      <c r="K566" s="6">
        <f>IF('Log_working_3-way'!$D566="","",1/'True_Odds_Calculator_3-way'!A567+1/'True_Odds_Calculator_3-way'!B567+1/'True_Odds_Calculator_3-way'!C567-1)</f>
        <v>3.3470907249508075E-2</v>
      </c>
    </row>
    <row r="567" spans="4:11" x14ac:dyDescent="0.25">
      <c r="D567">
        <f>solve_for_c('True_Odds_Calculator_3-way'!A568,'True_Odds_Calculator_3-way'!B568,'True_Odds_Calculator_3-way'!C568,'Log_working_3-way'!B$1,'Log_working_3-way'!B$2)</f>
        <v>1.0360883275615105</v>
      </c>
      <c r="F567" s="6" t="e">
        <f>IF('Log_working_3-way'!D567="","",1/'True_Odds_Calculator_3-way'!N568+1/'True_Odds_Calculator_3-way'!O568+1/'True_Odds_Calculator_3-way'!#REF!-1)</f>
        <v>#REF!</v>
      </c>
      <c r="H567" s="6">
        <f>IF('Log_working_3-way'!$D567="","",'True_Odds_Calculator_3-way'!N568/'True_Odds_Calculator_3-way'!A568-1)</f>
        <v>4.0300098492416945</v>
      </c>
      <c r="I567" s="6">
        <f>IF('Log_working_3-way'!$D567="","",'True_Odds_Calculator_3-way'!O568/'True_Odds_Calculator_3-way'!B568-1)</f>
        <v>6.2036878491289924</v>
      </c>
      <c r="J567" s="6" t="e">
        <f>IF('Log_working_3-way'!$D567="","",'True_Odds_Calculator_3-way'!#REF!/'True_Odds_Calculator_3-way'!C568-1)</f>
        <v>#REF!</v>
      </c>
      <c r="K567" s="6">
        <f>IF('Log_working_3-way'!$D567="","",1/'True_Odds_Calculator_3-way'!A568+1/'True_Odds_Calculator_3-way'!B568+1/'True_Odds_Calculator_3-way'!C568-1)</f>
        <v>3.6293904287721945E-2</v>
      </c>
    </row>
    <row r="568" spans="4:11" x14ac:dyDescent="0.25">
      <c r="D568">
        <f>solve_for_c('True_Odds_Calculator_3-way'!A569,'True_Odds_Calculator_3-way'!B569,'True_Odds_Calculator_3-way'!C569,'Log_working_3-way'!B$1,'Log_working_3-way'!B$2)</f>
        <v>1.0307170751011578</v>
      </c>
      <c r="F568" s="6" t="e">
        <f>IF('Log_working_3-way'!D568="","",1/'True_Odds_Calculator_3-way'!N569+1/'True_Odds_Calculator_3-way'!O569+1/'True_Odds_Calculator_3-way'!#REF!-1)</f>
        <v>#REF!</v>
      </c>
      <c r="H568" s="6">
        <f>IF('Log_working_3-way'!$D568="","",'True_Odds_Calculator_3-way'!N569/'True_Odds_Calculator_3-way'!A569-1)</f>
        <v>9.682645787848486</v>
      </c>
      <c r="I568" s="6">
        <f>IF('Log_working_3-way'!$D568="","",'True_Odds_Calculator_3-way'!O569/'True_Odds_Calculator_3-way'!B569-1)</f>
        <v>9.1366595555645702</v>
      </c>
      <c r="J568" s="6" t="e">
        <f>IF('Log_working_3-way'!$D568="","",'True_Odds_Calculator_3-way'!#REF!/'True_Odds_Calculator_3-way'!C569-1)</f>
        <v>#REF!</v>
      </c>
      <c r="K568" s="6">
        <f>IF('Log_working_3-way'!$D568="","",1/'True_Odds_Calculator_3-way'!A569+1/'True_Odds_Calculator_3-way'!B569+1/'True_Odds_Calculator_3-way'!C569-1)</f>
        <v>3.3208999656555882E-2</v>
      </c>
    </row>
    <row r="569" spans="4:11" x14ac:dyDescent="0.25">
      <c r="D569">
        <f>solve_for_c('True_Odds_Calculator_3-way'!A570,'True_Odds_Calculator_3-way'!B570,'True_Odds_Calculator_3-way'!C570,'Log_working_3-way'!B$1,'Log_working_3-way'!B$2)</f>
        <v>1.0310120821953359</v>
      </c>
      <c r="F569" s="6" t="e">
        <f>IF('Log_working_3-way'!D569="","",1/'True_Odds_Calculator_3-way'!N570+1/'True_Odds_Calculator_3-way'!O570+1/'True_Odds_Calculator_3-way'!#REF!-1)</f>
        <v>#REF!</v>
      </c>
      <c r="H569" s="6">
        <f>IF('Log_working_3-way'!$D569="","",'True_Odds_Calculator_3-way'!N570/'True_Odds_Calculator_3-way'!A570-1)</f>
        <v>10.746518198610012</v>
      </c>
      <c r="I569" s="6">
        <f>IF('Log_working_3-way'!$D569="","",'True_Odds_Calculator_3-way'!O570/'True_Odds_Calculator_3-way'!B570-1)</f>
        <v>8.7510602922782397</v>
      </c>
      <c r="J569" s="6" t="e">
        <f>IF('Log_working_3-way'!$D569="","",'True_Odds_Calculator_3-way'!#REF!/'True_Odds_Calculator_3-way'!C570-1)</f>
        <v>#REF!</v>
      </c>
      <c r="K569" s="6">
        <f>IF('Log_working_3-way'!$D569="","",1/'True_Odds_Calculator_3-way'!A570+1/'True_Odds_Calculator_3-way'!B570+1/'True_Odds_Calculator_3-way'!C570-1)</f>
        <v>3.3539432032975824E-2</v>
      </c>
    </row>
    <row r="570" spans="4:11" x14ac:dyDescent="0.25">
      <c r="D570">
        <f>solve_for_c('True_Odds_Calculator_3-way'!A571,'True_Odds_Calculator_3-way'!B571,'True_Odds_Calculator_3-way'!C571,'Log_working_3-way'!B$1,'Log_working_3-way'!B$2)</f>
        <v>1.042483604534332</v>
      </c>
      <c r="F570" s="6" t="e">
        <f>IF('Log_working_3-way'!D570="","",1/'True_Odds_Calculator_3-way'!N571+1/'True_Odds_Calculator_3-way'!O571+1/'True_Odds_Calculator_3-way'!#REF!-1)</f>
        <v>#REF!</v>
      </c>
      <c r="H570" s="6">
        <f>IF('Log_working_3-way'!$D570="","",'True_Odds_Calculator_3-way'!N571/'True_Odds_Calculator_3-way'!A571-1)</f>
        <v>7.6307778615470916</v>
      </c>
      <c r="I570" s="6">
        <f>IF('Log_working_3-way'!$D570="","",'True_Odds_Calculator_3-way'!O571/'True_Odds_Calculator_3-way'!B571-1)</f>
        <v>7.2790512654766051</v>
      </c>
      <c r="J570" s="6" t="e">
        <f>IF('Log_working_3-way'!$D570="","",'True_Odds_Calculator_3-way'!#REF!/'True_Odds_Calculator_3-way'!C571-1)</f>
        <v>#REF!</v>
      </c>
      <c r="K570" s="6">
        <f>IF('Log_working_3-way'!$D570="","",1/'True_Odds_Calculator_3-way'!A571+1/'True_Odds_Calculator_3-way'!B571+1/'True_Odds_Calculator_3-way'!C571-1)</f>
        <v>4.4868397809574301E-2</v>
      </c>
    </row>
    <row r="571" spans="4:11" x14ac:dyDescent="0.25">
      <c r="D571">
        <f>solve_for_c('True_Odds_Calculator_3-way'!A572,'True_Odds_Calculator_3-way'!B572,'True_Odds_Calculator_3-way'!C572,'Log_working_3-way'!B$1,'Log_working_3-way'!B$2)</f>
        <v>1.0440067711523509</v>
      </c>
      <c r="F571" s="6" t="e">
        <f>IF('Log_working_3-way'!D571="","",1/'True_Odds_Calculator_3-way'!N572+1/'True_Odds_Calculator_3-way'!O572+1/'True_Odds_Calculator_3-way'!#REF!-1)</f>
        <v>#REF!</v>
      </c>
      <c r="H571" s="6">
        <f>IF('Log_working_3-way'!$D571="","",'True_Odds_Calculator_3-way'!N572/'True_Odds_Calculator_3-way'!A572-1)</f>
        <v>20.889121952005837</v>
      </c>
      <c r="I571" s="6">
        <f>IF('Log_working_3-way'!$D571="","",'True_Odds_Calculator_3-way'!O572/'True_Odds_Calculator_3-way'!B572-1)</f>
        <v>6.8052141713107472</v>
      </c>
      <c r="J571" s="6" t="e">
        <f>IF('Log_working_3-way'!$D571="","",'True_Odds_Calculator_3-way'!#REF!/'True_Odds_Calculator_3-way'!C572-1)</f>
        <v>#REF!</v>
      </c>
      <c r="K571" s="6">
        <f>IF('Log_working_3-way'!$D571="","",1/'True_Odds_Calculator_3-way'!A572+1/'True_Odds_Calculator_3-way'!B572+1/'True_Odds_Calculator_3-way'!C572-1)</f>
        <v>4.5873326080887233E-2</v>
      </c>
    </row>
    <row r="572" spans="4:11" x14ac:dyDescent="0.25">
      <c r="D572">
        <f>solve_for_c('True_Odds_Calculator_3-way'!A573,'True_Odds_Calculator_3-way'!B573,'True_Odds_Calculator_3-way'!C573,'Log_working_3-way'!B$1,'Log_working_3-way'!B$2)</f>
        <v>1.0408588731756758</v>
      </c>
      <c r="F572" s="6" t="e">
        <f>IF('Log_working_3-way'!D572="","",1/'True_Odds_Calculator_3-way'!N573+1/'True_Odds_Calculator_3-way'!O573+1/'True_Odds_Calculator_3-way'!#REF!-1)</f>
        <v>#REF!</v>
      </c>
      <c r="H572" s="6">
        <f>IF('Log_working_3-way'!$D572="","",'True_Odds_Calculator_3-way'!N573/'True_Odds_Calculator_3-way'!A573-1)</f>
        <v>10.313964948396642</v>
      </c>
      <c r="I572" s="6">
        <f>IF('Log_working_3-way'!$D572="","",'True_Odds_Calculator_3-way'!O573/'True_Odds_Calculator_3-way'!B573-1)</f>
        <v>7.5371162022292353</v>
      </c>
      <c r="J572" s="6" t="e">
        <f>IF('Log_working_3-way'!$D572="","",'True_Odds_Calculator_3-way'!#REF!/'True_Odds_Calculator_3-way'!C573-1)</f>
        <v>#REF!</v>
      </c>
      <c r="K572" s="6">
        <f>IF('Log_working_3-way'!$D572="","",1/'True_Odds_Calculator_3-way'!A573+1/'True_Odds_Calculator_3-way'!B573+1/'True_Odds_Calculator_3-way'!C573-1)</f>
        <v>4.3756500073227178E-2</v>
      </c>
    </row>
    <row r="573" spans="4:11" x14ac:dyDescent="0.25">
      <c r="D573">
        <f>solve_for_c('True_Odds_Calculator_3-way'!A574,'True_Odds_Calculator_3-way'!B574,'True_Odds_Calculator_3-way'!C574,'Log_working_3-way'!B$1,'Log_working_3-way'!B$2)</f>
        <v>1.0435427937676589</v>
      </c>
      <c r="F573" s="6" t="e">
        <f>IF('Log_working_3-way'!D573="","",1/'True_Odds_Calculator_3-way'!N574+1/'True_Odds_Calculator_3-way'!O574+1/'True_Odds_Calculator_3-way'!#REF!-1)</f>
        <v>#REF!</v>
      </c>
      <c r="H573" s="6">
        <f>IF('Log_working_3-way'!$D573="","",'True_Odds_Calculator_3-way'!N574/'True_Odds_Calculator_3-way'!A574-1)</f>
        <v>6.2178870297655173</v>
      </c>
      <c r="I573" s="6">
        <f>IF('Log_working_3-way'!$D573="","",'True_Odds_Calculator_3-way'!O574/'True_Odds_Calculator_3-way'!B574-1)</f>
        <v>7.9437024557960143</v>
      </c>
      <c r="J573" s="6" t="e">
        <f>IF('Log_working_3-way'!$D573="","",'True_Odds_Calculator_3-way'!#REF!/'True_Odds_Calculator_3-way'!C574-1)</f>
        <v>#REF!</v>
      </c>
      <c r="K573" s="6">
        <f>IF('Log_working_3-way'!$D573="","",1/'True_Odds_Calculator_3-way'!A574+1/'True_Odds_Calculator_3-way'!B574+1/'True_Odds_Calculator_3-way'!C574-1)</f>
        <v>4.5651951348558928E-2</v>
      </c>
    </row>
    <row r="574" spans="4:11" x14ac:dyDescent="0.25">
      <c r="D574">
        <f>solve_for_c('True_Odds_Calculator_3-way'!A575,'True_Odds_Calculator_3-way'!B575,'True_Odds_Calculator_3-way'!C575,'Log_working_3-way'!B$1,'Log_working_3-way'!B$2)</f>
        <v>1.0582198860170784</v>
      </c>
      <c r="F574" s="6" t="e">
        <f>IF('Log_working_3-way'!D574="","",1/'True_Odds_Calculator_3-way'!N575+1/'True_Odds_Calculator_3-way'!O575+1/'True_Odds_Calculator_3-way'!#REF!-1)</f>
        <v>#REF!</v>
      </c>
      <c r="H574" s="6">
        <f>IF('Log_working_3-way'!$D574="","",'True_Odds_Calculator_3-way'!N575/'True_Odds_Calculator_3-way'!A575-1)</f>
        <v>39.644132512058576</v>
      </c>
      <c r="I574" s="6">
        <f>IF('Log_working_3-way'!$D574="","",'True_Odds_Calculator_3-way'!O575/'True_Odds_Calculator_3-way'!B575-1)</f>
        <v>4.7437020324588692</v>
      </c>
      <c r="J574" s="6" t="e">
        <f>IF('Log_working_3-way'!$D574="","",'True_Odds_Calculator_3-way'!#REF!/'True_Odds_Calculator_3-way'!C575-1)</f>
        <v>#REF!</v>
      </c>
      <c r="K574" s="6">
        <f>IF('Log_working_3-way'!$D574="","",1/'True_Odds_Calculator_3-way'!A575+1/'True_Odds_Calculator_3-way'!B575+1/'True_Odds_Calculator_3-way'!C575-1)</f>
        <v>5.104008522735648E-2</v>
      </c>
    </row>
    <row r="575" spans="4:11" x14ac:dyDescent="0.25">
      <c r="D575">
        <f>solve_for_c('True_Odds_Calculator_3-way'!A576,'True_Odds_Calculator_3-way'!B576,'True_Odds_Calculator_3-way'!C576,'Log_working_3-way'!B$1,'Log_working_3-way'!B$2)</f>
        <v>1.0443790543199989</v>
      </c>
      <c r="F575" s="6" t="e">
        <f>IF('Log_working_3-way'!D575="","",1/'True_Odds_Calculator_3-way'!N576+1/'True_Odds_Calculator_3-way'!O576+1/'True_Odds_Calculator_3-way'!#REF!-1)</f>
        <v>#REF!</v>
      </c>
      <c r="H575" s="6">
        <f>IF('Log_working_3-way'!$D575="","",'True_Odds_Calculator_3-way'!N576/'True_Odds_Calculator_3-way'!A576-1)</f>
        <v>22.907162181403962</v>
      </c>
      <c r="I575" s="6">
        <f>IF('Log_working_3-way'!$D575="","",'True_Odds_Calculator_3-way'!O576/'True_Odds_Calculator_3-way'!B576-1)</f>
        <v>6.0614255025413399</v>
      </c>
      <c r="J575" s="6" t="e">
        <f>IF('Log_working_3-way'!$D575="","",'True_Odds_Calculator_3-way'!#REF!/'True_Odds_Calculator_3-way'!C576-1)</f>
        <v>#REF!</v>
      </c>
      <c r="K575" s="6">
        <f>IF('Log_working_3-way'!$D575="","",1/'True_Odds_Calculator_3-way'!A576+1/'True_Odds_Calculator_3-way'!B576+1/'True_Odds_Calculator_3-way'!C576-1)</f>
        <v>4.5711733174508495E-2</v>
      </c>
    </row>
    <row r="576" spans="4:11" x14ac:dyDescent="0.25">
      <c r="D576">
        <f>solve_for_c('True_Odds_Calculator_3-way'!A577,'True_Odds_Calculator_3-way'!B577,'True_Odds_Calculator_3-way'!C577,'Log_working_3-way'!B$1,'Log_working_3-way'!B$2)</f>
        <v>1.0442470763065503</v>
      </c>
      <c r="F576" s="6" t="e">
        <f>IF('Log_working_3-way'!D576="","",1/'True_Odds_Calculator_3-way'!N577+1/'True_Odds_Calculator_3-way'!O577+1/'True_Odds_Calculator_3-way'!#REF!-1)</f>
        <v>#REF!</v>
      </c>
      <c r="H576" s="6">
        <f>IF('Log_working_3-way'!$D576="","",'True_Odds_Calculator_3-way'!N577/'True_Odds_Calculator_3-way'!A577-1)</f>
        <v>7.1741899256295305</v>
      </c>
      <c r="I576" s="6">
        <f>IF('Log_working_3-way'!$D576="","",'True_Odds_Calculator_3-way'!O577/'True_Odds_Calculator_3-way'!B577-1)</f>
        <v>5.8719386358080081</v>
      </c>
      <c r="J576" s="6" t="e">
        <f>IF('Log_working_3-way'!$D576="","",'True_Odds_Calculator_3-way'!#REF!/'True_Odds_Calculator_3-way'!C577-1)</f>
        <v>#REF!</v>
      </c>
      <c r="K576" s="6">
        <f>IF('Log_working_3-way'!$D576="","",1/'True_Odds_Calculator_3-way'!A577+1/'True_Odds_Calculator_3-way'!B577+1/'True_Odds_Calculator_3-way'!C577-1)</f>
        <v>4.5931068767905314E-2</v>
      </c>
    </row>
    <row r="577" spans="4:11" x14ac:dyDescent="0.25">
      <c r="D577">
        <f>solve_for_c('True_Odds_Calculator_3-way'!A578,'True_Odds_Calculator_3-way'!B578,'True_Odds_Calculator_3-way'!C578,'Log_working_3-way'!B$1,'Log_working_3-way'!B$2)</f>
        <v>1.0456437433794306</v>
      </c>
      <c r="F577" s="6" t="e">
        <f>IF('Log_working_3-way'!D577="","",1/'True_Odds_Calculator_3-way'!N578+1/'True_Odds_Calculator_3-way'!O578+1/'True_Odds_Calculator_3-way'!#REF!-1)</f>
        <v>#REF!</v>
      </c>
      <c r="H577" s="6">
        <f>IF('Log_working_3-way'!$D577="","",'True_Odds_Calculator_3-way'!N578/'True_Odds_Calculator_3-way'!A578-1)</f>
        <v>10.49214272734423</v>
      </c>
      <c r="I577" s="6">
        <f>IF('Log_working_3-way'!$D577="","",'True_Odds_Calculator_3-way'!O578/'True_Odds_Calculator_3-way'!B578-1)</f>
        <v>9.7337989997842413</v>
      </c>
      <c r="J577" s="6" t="e">
        <f>IF('Log_working_3-way'!$D577="","",'True_Odds_Calculator_3-way'!#REF!/'True_Odds_Calculator_3-way'!C578-1)</f>
        <v>#REF!</v>
      </c>
      <c r="K577" s="6">
        <f>IF('Log_working_3-way'!$D577="","",1/'True_Odds_Calculator_3-way'!A578+1/'True_Odds_Calculator_3-way'!B578+1/'True_Odds_Calculator_3-way'!C578-1)</f>
        <v>4.909305832124633E-2</v>
      </c>
    </row>
    <row r="578" spans="4:11" x14ac:dyDescent="0.25">
      <c r="D578">
        <f>solve_for_c('True_Odds_Calculator_3-way'!A579,'True_Odds_Calculator_3-way'!B579,'True_Odds_Calculator_3-way'!C579,'Log_working_3-way'!B$1,'Log_working_3-way'!B$2)</f>
        <v>1.0864673295317544</v>
      </c>
      <c r="F578" s="6" t="e">
        <f>IF('Log_working_3-way'!D578="","",1/'True_Odds_Calculator_3-way'!N579+1/'True_Odds_Calculator_3-way'!O579+1/'True_Odds_Calculator_3-way'!#REF!-1)</f>
        <v>#REF!</v>
      </c>
      <c r="H578" s="6">
        <f>IF('Log_working_3-way'!$D578="","",'True_Odds_Calculator_3-way'!N579/'True_Odds_Calculator_3-way'!A579-1)</f>
        <v>62.828800135245444</v>
      </c>
      <c r="I578" s="6">
        <f>IF('Log_working_3-way'!$D578="","",'True_Odds_Calculator_3-way'!O579/'True_Odds_Calculator_3-way'!B579-1)</f>
        <v>1.2143881154081773</v>
      </c>
      <c r="J578" s="6" t="e">
        <f>IF('Log_working_3-way'!$D578="","",'True_Odds_Calculator_3-way'!#REF!/'True_Odds_Calculator_3-way'!C579-1)</f>
        <v>#REF!</v>
      </c>
      <c r="K578" s="6">
        <f>IF('Log_working_3-way'!$D578="","",1/'True_Odds_Calculator_3-way'!A579+1/'True_Odds_Calculator_3-way'!B579+1/'True_Odds_Calculator_3-way'!C579-1)</f>
        <v>5.2600708702587484E-2</v>
      </c>
    </row>
    <row r="579" spans="4:11" x14ac:dyDescent="0.25">
      <c r="D579">
        <f>solve_for_c('True_Odds_Calculator_3-way'!A580,'True_Odds_Calculator_3-way'!B580,'True_Odds_Calculator_3-way'!C580,'Log_working_3-way'!B$1,'Log_working_3-way'!B$2)</f>
        <v>1.0613142866518031</v>
      </c>
      <c r="F579" s="6" t="e">
        <f>IF('Log_working_3-way'!D579="","",1/'True_Odds_Calculator_3-way'!N580+1/'True_Odds_Calculator_3-way'!O580+1/'True_Odds_Calculator_3-way'!#REF!-1)</f>
        <v>#REF!</v>
      </c>
      <c r="H579" s="6">
        <f>IF('Log_working_3-way'!$D579="","",'True_Odds_Calculator_3-way'!N580/'True_Odds_Calculator_3-way'!A580-1)</f>
        <v>1.2361166470252249</v>
      </c>
      <c r="I579" s="6">
        <f>IF('Log_working_3-way'!$D579="","",'True_Odds_Calculator_3-way'!O580/'True_Odds_Calculator_3-way'!B580-1)</f>
        <v>3.5316743155022357</v>
      </c>
      <c r="J579" s="6" t="e">
        <f>IF('Log_working_3-way'!$D579="","",'True_Odds_Calculator_3-way'!#REF!/'True_Odds_Calculator_3-way'!C580-1)</f>
        <v>#REF!</v>
      </c>
      <c r="K579" s="6">
        <f>IF('Log_working_3-way'!$D579="","",1/'True_Odds_Calculator_3-way'!A580+1/'True_Odds_Calculator_3-way'!B580+1/'True_Odds_Calculator_3-way'!C580-1)</f>
        <v>5.1986953326083496E-2</v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solve_for_c('True_Odds_Calculator_3-way'!A813,'True_Odds_Calculator_3-way'!B813,'True_Odds_Calculator_3-way'!C813,'Log_working_3-way'!B$1,'Log_working_3-way'!B$2)</f>
        <v/>
      </c>
      <c r="F813" s="6" t="str">
        <f>IF('Log_working_3-way'!D813="","",1/'True_Odds_Calculator_3-way'!N813+1/'True_Odds_Calculator_3-way'!O813+1/'True_Odds_Calculator_3-way'!#REF!-1)</f>
        <v/>
      </c>
      <c r="H813" s="6" t="str">
        <f>IF('Log_working_3-way'!$D813="","",'True_Odds_Calculator_3-way'!N813/'True_Odds_Calculator_3-way'!A813-1)</f>
        <v/>
      </c>
      <c r="I813" s="6" t="str">
        <f>IF('Log_working_3-way'!$D813="","",'True_Odds_Calculator_3-way'!O813/'True_Odds_Calculator_3-way'!B813-1)</f>
        <v/>
      </c>
      <c r="J813" s="6" t="str">
        <f>IF('Log_working_3-way'!$D813="","",'True_Odds_Calculator_3-way'!#REF!/'True_Odds_Calculator_3-way'!C813-1)</f>
        <v/>
      </c>
      <c r="K813" s="6" t="str">
        <f>IF('Log_working_3-way'!$D813="","",1/'True_Odds_Calculator_3-way'!A813+1/'True_Odds_Calculator_3-way'!B813+1/'True_Odds_Calculator_3-way'!C813-1)</f>
        <v/>
      </c>
    </row>
    <row r="814" spans="4:11" x14ac:dyDescent="0.25">
      <c r="D814" t="str">
        <f>solve_for_c('True_Odds_Calculator_3-way'!A814,'True_Odds_Calculator_3-way'!B814,'True_Odds_Calculator_3-way'!C814,'Log_working_3-way'!B$1,'Log_working_3-way'!B$2)</f>
        <v/>
      </c>
      <c r="F814" s="6" t="str">
        <f>IF('Log_working_3-way'!D814="","",1/'True_Odds_Calculator_3-way'!N814+1/'True_Odds_Calculator_3-way'!O814+1/'True_Odds_Calculator_3-way'!#REF!-1)</f>
        <v/>
      </c>
      <c r="H814" s="6" t="str">
        <f>IF('Log_working_3-way'!$D814="","",'True_Odds_Calculator_3-way'!N814/'True_Odds_Calculator_3-way'!A814-1)</f>
        <v/>
      </c>
      <c r="I814" s="6" t="str">
        <f>IF('Log_working_3-way'!$D814="","",'True_Odds_Calculator_3-way'!O814/'True_Odds_Calculator_3-way'!B814-1)</f>
        <v/>
      </c>
      <c r="J814" s="6" t="str">
        <f>IF('Log_working_3-way'!$D814="","",'True_Odds_Calculator_3-way'!#REF!/'True_Odds_Calculator_3-way'!C814-1)</f>
        <v/>
      </c>
      <c r="K814" s="6" t="str">
        <f>IF('Log_working_3-way'!$D814="","",1/'True_Odds_Calculator_3-way'!A814+1/'True_Odds_Calculator_3-way'!B814+1/'True_Odds_Calculator_3-way'!C814-1)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solve_for_c('True_Odds_Calculator_3-way'!A815,'True_Odds_Calculator_3-way'!B815,'True_Odds_Calculator_3-way'!C815,'Log_working_3-way'!B$1,'Log_working_3-way'!B$2)</f>
        <v/>
      </c>
      <c r="F817" s="6" t="str">
        <f>IF('Log_working_3-way'!D817="","",1/'True_Odds_Calculator_3-way'!N815+1/'True_Odds_Calculator_3-way'!O815+1/'True_Odds_Calculator_3-way'!#REF!-1)</f>
        <v/>
      </c>
      <c r="H817" s="6" t="str">
        <f>IF('Log_working_3-way'!$D817="","",'True_Odds_Calculator_3-way'!N815/'True_Odds_Calculator_3-way'!A815-1)</f>
        <v/>
      </c>
      <c r="I817" s="6" t="str">
        <f>IF('Log_working_3-way'!$D817="","",'True_Odds_Calculator_3-way'!O815/'True_Odds_Calculator_3-way'!B815-1)</f>
        <v/>
      </c>
      <c r="J817" s="6" t="str">
        <f>IF('Log_working_3-way'!$D817="","",'True_Odds_Calculator_3-way'!#REF!/'True_Odds_Calculator_3-way'!C815-1)</f>
        <v/>
      </c>
      <c r="K817" s="6" t="str">
        <f>IF('Log_working_3-way'!$D817="","",1/'True_Odds_Calculator_3-way'!A815+1/'True_Odds_Calculator_3-way'!B815+1/'True_Odds_Calculator_3-way'!C815-1)</f>
        <v/>
      </c>
    </row>
    <row r="818" spans="4:11" x14ac:dyDescent="0.25">
      <c r="D818" t="str">
        <f>solve_for_c('True_Odds_Calculator_3-way'!A816,'True_Odds_Calculator_3-way'!B816,'True_Odds_Calculator_3-way'!C816,'Log_working_3-way'!B$1,'Log_working_3-way'!B$2)</f>
        <v/>
      </c>
      <c r="F818" s="6" t="str">
        <f>IF('Log_working_3-way'!D818="","",1/'True_Odds_Calculator_3-way'!N816+1/'True_Odds_Calculator_3-way'!O816+1/'True_Odds_Calculator_3-way'!#REF!-1)</f>
        <v/>
      </c>
      <c r="H818" s="6" t="str">
        <f>IF('Log_working_3-way'!$D818="","",'True_Odds_Calculator_3-way'!N816/'True_Odds_Calculator_3-way'!A816-1)</f>
        <v/>
      </c>
      <c r="I818" s="6" t="str">
        <f>IF('Log_working_3-way'!$D818="","",'True_Odds_Calculator_3-way'!O816/'True_Odds_Calculator_3-way'!B816-1)</f>
        <v/>
      </c>
      <c r="J818" s="6" t="str">
        <f>IF('Log_working_3-way'!$D818="","",'True_Odds_Calculator_3-way'!#REF!/'True_Odds_Calculator_3-way'!C816-1)</f>
        <v/>
      </c>
      <c r="K818" s="6" t="str">
        <f>IF('Log_working_3-way'!$D818="","",1/'True_Odds_Calculator_3-way'!A816+1/'True_Odds_Calculator_3-way'!B816+1/'True_Odds_Calculator_3-way'!C816-1)</f>
        <v/>
      </c>
    </row>
    <row r="819" spans="4:11" x14ac:dyDescent="0.25">
      <c r="D819" t="str">
        <f>solve_for_c('True_Odds_Calculator_3-way'!A817,'True_Odds_Calculator_3-way'!B817,'True_Odds_Calculator_3-way'!C817,'Log_working_3-way'!B$1,'Log_working_3-way'!B$2)</f>
        <v/>
      </c>
      <c r="F819" s="6" t="str">
        <f>IF('Log_working_3-way'!D819="","",1/'True_Odds_Calculator_3-way'!N817+1/'True_Odds_Calculator_3-way'!O817+1/'True_Odds_Calculator_3-way'!#REF!-1)</f>
        <v/>
      </c>
      <c r="H819" s="6" t="str">
        <f>IF('Log_working_3-way'!$D819="","",'True_Odds_Calculator_3-way'!N817/'True_Odds_Calculator_3-way'!A817-1)</f>
        <v/>
      </c>
      <c r="I819" s="6" t="str">
        <f>IF('Log_working_3-way'!$D819="","",'True_Odds_Calculator_3-way'!O817/'True_Odds_Calculator_3-way'!B817-1)</f>
        <v/>
      </c>
      <c r="J819" s="6" t="str">
        <f>IF('Log_working_3-way'!$D819="","",'True_Odds_Calculator_3-way'!#REF!/'True_Odds_Calculator_3-way'!C817-1)</f>
        <v/>
      </c>
      <c r="K819" s="6" t="str">
        <f>IF('Log_working_3-way'!$D819="","",1/'True_Odds_Calculator_3-way'!A817+1/'True_Odds_Calculator_3-way'!B817+1/'True_Odds_Calculator_3-way'!C817-1)</f>
        <v/>
      </c>
    </row>
    <row r="820" spans="4:11" x14ac:dyDescent="0.25">
      <c r="D820" t="str">
        <f>solve_for_c('True_Odds_Calculator_3-way'!A818,'True_Odds_Calculator_3-way'!B818,'True_Odds_Calculator_3-way'!C818,'Log_working_3-way'!B$1,'Log_working_3-way'!B$2)</f>
        <v/>
      </c>
      <c r="F820" s="6" t="str">
        <f>IF('Log_working_3-way'!D820="","",1/'True_Odds_Calculator_3-way'!N818+1/'True_Odds_Calculator_3-way'!O818+1/'True_Odds_Calculator_3-way'!#REF!-1)</f>
        <v/>
      </c>
      <c r="H820" s="6" t="str">
        <f>IF('Log_working_3-way'!$D820="","",'True_Odds_Calculator_3-way'!N818/'True_Odds_Calculator_3-way'!A818-1)</f>
        <v/>
      </c>
      <c r="I820" s="6" t="str">
        <f>IF('Log_working_3-way'!$D820="","",'True_Odds_Calculator_3-way'!O818/'True_Odds_Calculator_3-way'!B818-1)</f>
        <v/>
      </c>
      <c r="J820" s="6" t="str">
        <f>IF('Log_working_3-way'!$D820="","",'True_Odds_Calculator_3-way'!#REF!/'True_Odds_Calculator_3-way'!C818-1)</f>
        <v/>
      </c>
      <c r="K820" s="6" t="str">
        <f>IF('Log_working_3-way'!$D820="","",1/'True_Odds_Calculator_3-way'!A818+1/'True_Odds_Calculator_3-way'!B818+1/'True_Odds_Calculator_3-way'!C818-1)</f>
        <v/>
      </c>
    </row>
    <row r="821" spans="4:11" x14ac:dyDescent="0.25">
      <c r="D821" t="str">
        <f>solve_for_c('True_Odds_Calculator_3-way'!A819,'True_Odds_Calculator_3-way'!B819,'True_Odds_Calculator_3-way'!C819,'Log_working_3-way'!B$1,'Log_working_3-way'!B$2)</f>
        <v/>
      </c>
      <c r="F821" s="6" t="str">
        <f>IF('Log_working_3-way'!D821="","",1/'True_Odds_Calculator_3-way'!N819+1/'True_Odds_Calculator_3-way'!O819+1/'True_Odds_Calculator_3-way'!#REF!-1)</f>
        <v/>
      </c>
      <c r="H821" s="6" t="str">
        <f>IF('Log_working_3-way'!$D821="","",'True_Odds_Calculator_3-way'!N819/'True_Odds_Calculator_3-way'!A819-1)</f>
        <v/>
      </c>
      <c r="I821" s="6" t="str">
        <f>IF('Log_working_3-way'!$D821="","",'True_Odds_Calculator_3-way'!O819/'True_Odds_Calculator_3-way'!B819-1)</f>
        <v/>
      </c>
      <c r="J821" s="6" t="str">
        <f>IF('Log_working_3-way'!$D821="","",'True_Odds_Calculator_3-way'!#REF!/'True_Odds_Calculator_3-way'!C819-1)</f>
        <v/>
      </c>
      <c r="K821" s="6" t="str">
        <f>IF('Log_working_3-way'!$D821="","",1/'True_Odds_Calculator_3-way'!A819+1/'True_Odds_Calculator_3-way'!B819+1/'True_Odds_Calculator_3-way'!C819-1)</f>
        <v/>
      </c>
    </row>
    <row r="822" spans="4:11" x14ac:dyDescent="0.25">
      <c r="D822" t="str">
        <f>solve_for_c('True_Odds_Calculator_3-way'!A820,'True_Odds_Calculator_3-way'!B820,'True_Odds_Calculator_3-way'!C820,'Log_working_3-way'!B$1,'Log_working_3-way'!B$2)</f>
        <v/>
      </c>
      <c r="F822" s="6" t="str">
        <f>IF('Log_working_3-way'!D822="","",1/'True_Odds_Calculator_3-way'!N820+1/'True_Odds_Calculator_3-way'!O820+1/'True_Odds_Calculator_3-way'!#REF!-1)</f>
        <v/>
      </c>
      <c r="H822" s="6" t="str">
        <f>IF('Log_working_3-way'!$D822="","",'True_Odds_Calculator_3-way'!N820/'True_Odds_Calculator_3-way'!A820-1)</f>
        <v/>
      </c>
      <c r="I822" s="6" t="str">
        <f>IF('Log_working_3-way'!$D822="","",'True_Odds_Calculator_3-way'!O820/'True_Odds_Calculator_3-way'!B820-1)</f>
        <v/>
      </c>
      <c r="J822" s="6" t="str">
        <f>IF('Log_working_3-way'!$D822="","",'True_Odds_Calculator_3-way'!#REF!/'True_Odds_Calculator_3-way'!C820-1)</f>
        <v/>
      </c>
      <c r="K822" s="6" t="str">
        <f>IF('Log_working_3-way'!$D822="","",1/'True_Odds_Calculator_3-way'!A820+1/'True_Odds_Calculator_3-way'!B820+1/'True_Odds_Calculator_3-way'!C820-1)</f>
        <v/>
      </c>
    </row>
    <row r="823" spans="4:11" x14ac:dyDescent="0.25">
      <c r="D823" t="str">
        <f>solve_for_c('True_Odds_Calculator_3-way'!A821,'True_Odds_Calculator_3-way'!B821,'True_Odds_Calculator_3-way'!C821,'Log_working_3-way'!B$1,'Log_working_3-way'!B$2)</f>
        <v/>
      </c>
      <c r="F823" s="6" t="str">
        <f>IF('Log_working_3-way'!D823="","",1/'True_Odds_Calculator_3-way'!N821+1/'True_Odds_Calculator_3-way'!O821+1/'True_Odds_Calculator_3-way'!#REF!-1)</f>
        <v/>
      </c>
      <c r="H823" s="6" t="str">
        <f>IF('Log_working_3-way'!$D823="","",'True_Odds_Calculator_3-way'!N821/'True_Odds_Calculator_3-way'!A821-1)</f>
        <v/>
      </c>
      <c r="I823" s="6" t="str">
        <f>IF('Log_working_3-way'!$D823="","",'True_Odds_Calculator_3-way'!O821/'True_Odds_Calculator_3-way'!B821-1)</f>
        <v/>
      </c>
      <c r="J823" s="6" t="str">
        <f>IF('Log_working_3-way'!$D823="","",'True_Odds_Calculator_3-way'!#REF!/'True_Odds_Calculator_3-way'!C821-1)</f>
        <v/>
      </c>
      <c r="K823" s="6" t="str">
        <f>IF('Log_working_3-way'!$D823="","",1/'True_Odds_Calculator_3-way'!A821+1/'True_Odds_Calculator_3-way'!B821+1/'True_Odds_Calculator_3-way'!C821-1)</f>
        <v/>
      </c>
    </row>
    <row r="824" spans="4:11" x14ac:dyDescent="0.25">
      <c r="D824" t="str">
        <f>solve_for_c('True_Odds_Calculator_3-way'!A822,'True_Odds_Calculator_3-way'!B822,'True_Odds_Calculator_3-way'!C822,'Log_working_3-way'!B$1,'Log_working_3-way'!B$2)</f>
        <v/>
      </c>
      <c r="F824" s="6" t="str">
        <f>IF('Log_working_3-way'!D824="","",1/'True_Odds_Calculator_3-way'!N822+1/'True_Odds_Calculator_3-way'!O822+1/'True_Odds_Calculator_3-way'!#REF!-1)</f>
        <v/>
      </c>
      <c r="H824" s="6" t="str">
        <f>IF('Log_working_3-way'!$D824="","",'True_Odds_Calculator_3-way'!N822/'True_Odds_Calculator_3-way'!A822-1)</f>
        <v/>
      </c>
      <c r="I824" s="6" t="str">
        <f>IF('Log_working_3-way'!$D824="","",'True_Odds_Calculator_3-way'!O822/'True_Odds_Calculator_3-way'!B822-1)</f>
        <v/>
      </c>
      <c r="J824" s="6" t="str">
        <f>IF('Log_working_3-way'!$D824="","",'True_Odds_Calculator_3-way'!#REF!/'True_Odds_Calculator_3-way'!C822-1)</f>
        <v/>
      </c>
      <c r="K824" s="6" t="str">
        <f>IF('Log_working_3-way'!$D824="","",1/'True_Odds_Calculator_3-way'!A822+1/'True_Odds_Calculator_3-way'!B822+1/'True_Odds_Calculator_3-way'!C822-1)</f>
        <v/>
      </c>
    </row>
    <row r="825" spans="4:11" x14ac:dyDescent="0.25">
      <c r="D825" t="str">
        <f>solve_for_c('True_Odds_Calculator_3-way'!A823,'True_Odds_Calculator_3-way'!B823,'True_Odds_Calculator_3-way'!C823,'Log_working_3-way'!B$1,'Log_working_3-way'!B$2)</f>
        <v/>
      </c>
      <c r="F825" s="6" t="str">
        <f>IF('Log_working_3-way'!D825="","",1/'True_Odds_Calculator_3-way'!N823+1/'True_Odds_Calculator_3-way'!O823+1/'True_Odds_Calculator_3-way'!#REF!-1)</f>
        <v/>
      </c>
      <c r="H825" s="6" t="str">
        <f>IF('Log_working_3-way'!$D825="","",'True_Odds_Calculator_3-way'!N823/'True_Odds_Calculator_3-way'!A823-1)</f>
        <v/>
      </c>
      <c r="I825" s="6" t="str">
        <f>IF('Log_working_3-way'!$D825="","",'True_Odds_Calculator_3-way'!O823/'True_Odds_Calculator_3-way'!B823-1)</f>
        <v/>
      </c>
      <c r="J825" s="6" t="str">
        <f>IF('Log_working_3-way'!$D825="","",'True_Odds_Calculator_3-way'!#REF!/'True_Odds_Calculator_3-way'!C823-1)</f>
        <v/>
      </c>
      <c r="K825" s="6" t="str">
        <f>IF('Log_working_3-way'!$D825="","",1/'True_Odds_Calculator_3-way'!A823+1/'True_Odds_Calculator_3-way'!B823+1/'True_Odds_Calculator_3-way'!C823-1)</f>
        <v/>
      </c>
    </row>
    <row r="826" spans="4:11" x14ac:dyDescent="0.25">
      <c r="D826" t="str">
        <f>solve_for_c('True_Odds_Calculator_3-way'!A824,'True_Odds_Calculator_3-way'!B824,'True_Odds_Calculator_3-way'!C824,'Log_working_3-way'!B$1,'Log_working_3-way'!B$2)</f>
        <v/>
      </c>
      <c r="F826" s="6" t="str">
        <f>IF('Log_working_3-way'!D826="","",1/'True_Odds_Calculator_3-way'!N824+1/'True_Odds_Calculator_3-way'!O824+1/'True_Odds_Calculator_3-way'!#REF!-1)</f>
        <v/>
      </c>
      <c r="H826" s="6" t="str">
        <f>IF('Log_working_3-way'!$D826="","",'True_Odds_Calculator_3-way'!N824/'True_Odds_Calculator_3-way'!A824-1)</f>
        <v/>
      </c>
      <c r="I826" s="6" t="str">
        <f>IF('Log_working_3-way'!$D826="","",'True_Odds_Calculator_3-way'!O824/'True_Odds_Calculator_3-way'!B824-1)</f>
        <v/>
      </c>
      <c r="J826" s="6" t="str">
        <f>IF('Log_working_3-way'!$D826="","",'True_Odds_Calculator_3-way'!#REF!/'True_Odds_Calculator_3-way'!C824-1)</f>
        <v/>
      </c>
      <c r="K826" s="6" t="str">
        <f>IF('Log_working_3-way'!$D826="","",1/'True_Odds_Calculator_3-way'!A824+1/'True_Odds_Calculator_3-way'!B824+1/'True_Odds_Calculator_3-way'!C824-1)</f>
        <v/>
      </c>
    </row>
    <row r="827" spans="4:11" x14ac:dyDescent="0.25">
      <c r="D827" t="str">
        <f>solve_for_c('True_Odds_Calculator_3-way'!A825,'True_Odds_Calculator_3-way'!B825,'True_Odds_Calculator_3-way'!C825,'Log_working_3-way'!B$1,'Log_working_3-way'!B$2)</f>
        <v/>
      </c>
      <c r="F827" s="6" t="str">
        <f>IF('Log_working_3-way'!D827="","",1/'True_Odds_Calculator_3-way'!N825+1/'True_Odds_Calculator_3-way'!O825+1/'True_Odds_Calculator_3-way'!#REF!-1)</f>
        <v/>
      </c>
      <c r="H827" s="6" t="str">
        <f>IF('Log_working_3-way'!$D827="","",'True_Odds_Calculator_3-way'!N825/'True_Odds_Calculator_3-way'!A825-1)</f>
        <v/>
      </c>
      <c r="I827" s="6" t="str">
        <f>IF('Log_working_3-way'!$D827="","",'True_Odds_Calculator_3-way'!O825/'True_Odds_Calculator_3-way'!B825-1)</f>
        <v/>
      </c>
      <c r="J827" s="6" t="str">
        <f>IF('Log_working_3-way'!$D827="","",'True_Odds_Calculator_3-way'!#REF!/'True_Odds_Calculator_3-way'!C825-1)</f>
        <v/>
      </c>
      <c r="K827" s="6" t="str">
        <f>IF('Log_working_3-way'!$D827="","",1/'True_Odds_Calculator_3-way'!A825+1/'True_Odds_Calculator_3-way'!B825+1/'True_Odds_Calculator_3-way'!C825-1)</f>
        <v/>
      </c>
    </row>
    <row r="828" spans="4:11" x14ac:dyDescent="0.25">
      <c r="D828" t="str">
        <f>solve_for_c('True_Odds_Calculator_3-way'!A826,'True_Odds_Calculator_3-way'!B826,'True_Odds_Calculator_3-way'!C826,'Log_working_3-way'!B$1,'Log_working_3-way'!B$2)</f>
        <v/>
      </c>
      <c r="F828" s="6" t="str">
        <f>IF('Log_working_3-way'!D828="","",1/'True_Odds_Calculator_3-way'!N826+1/'True_Odds_Calculator_3-way'!O826+1/'True_Odds_Calculator_3-way'!#REF!-1)</f>
        <v/>
      </c>
      <c r="H828" s="6" t="str">
        <f>IF('Log_working_3-way'!$D828="","",'True_Odds_Calculator_3-way'!N826/'True_Odds_Calculator_3-way'!A826-1)</f>
        <v/>
      </c>
      <c r="I828" s="6" t="str">
        <f>IF('Log_working_3-way'!$D828="","",'True_Odds_Calculator_3-way'!O826/'True_Odds_Calculator_3-way'!B826-1)</f>
        <v/>
      </c>
      <c r="J828" s="6" t="str">
        <f>IF('Log_working_3-way'!$D828="","",'True_Odds_Calculator_3-way'!#REF!/'True_Odds_Calculator_3-way'!C826-1)</f>
        <v/>
      </c>
      <c r="K828" s="6" t="str">
        <f>IF('Log_working_3-way'!$D828="","",1/'True_Odds_Calculator_3-way'!A826+1/'True_Odds_Calculator_3-way'!B826+1/'True_Odds_Calculator_3-way'!C826-1)</f>
        <v/>
      </c>
    </row>
    <row r="829" spans="4:11" x14ac:dyDescent="0.25">
      <c r="D829" t="str">
        <f>solve_for_c('True_Odds_Calculator_3-way'!A827,'True_Odds_Calculator_3-way'!B827,'True_Odds_Calculator_3-way'!C827,'Log_working_3-way'!B$1,'Log_working_3-way'!B$2)</f>
        <v/>
      </c>
      <c r="F829" s="6" t="str">
        <f>IF('Log_working_3-way'!D829="","",1/'True_Odds_Calculator_3-way'!N827+1/'True_Odds_Calculator_3-way'!O827+1/'True_Odds_Calculator_3-way'!#REF!-1)</f>
        <v/>
      </c>
      <c r="H829" s="6" t="str">
        <f>IF('Log_working_3-way'!$D829="","",'True_Odds_Calculator_3-way'!N827/'True_Odds_Calculator_3-way'!A827-1)</f>
        <v/>
      </c>
      <c r="I829" s="6" t="str">
        <f>IF('Log_working_3-way'!$D829="","",'True_Odds_Calculator_3-way'!O827/'True_Odds_Calculator_3-way'!B827-1)</f>
        <v/>
      </c>
      <c r="J829" s="6" t="str">
        <f>IF('Log_working_3-way'!$D829="","",'True_Odds_Calculator_3-way'!#REF!/'True_Odds_Calculator_3-way'!C827-1)</f>
        <v/>
      </c>
      <c r="K829" s="6" t="str">
        <f>IF('Log_working_3-way'!$D829="","",1/'True_Odds_Calculator_3-way'!A827+1/'True_Odds_Calculator_3-way'!B827+1/'True_Odds_Calculator_3-way'!C827-1)</f>
        <v/>
      </c>
    </row>
    <row r="830" spans="4:11" x14ac:dyDescent="0.25">
      <c r="D830" t="str">
        <f>solve_for_c('True_Odds_Calculator_3-way'!A828,'True_Odds_Calculator_3-way'!B828,'True_Odds_Calculator_3-way'!C828,'Log_working_3-way'!B$1,'Log_working_3-way'!B$2)</f>
        <v/>
      </c>
      <c r="F830" s="6" t="str">
        <f>IF('Log_working_3-way'!D830="","",1/'True_Odds_Calculator_3-way'!N828+1/'True_Odds_Calculator_3-way'!O828+1/'True_Odds_Calculator_3-way'!#REF!-1)</f>
        <v/>
      </c>
      <c r="H830" s="6" t="str">
        <f>IF('Log_working_3-way'!$D830="","",'True_Odds_Calculator_3-way'!N828/'True_Odds_Calculator_3-way'!A828-1)</f>
        <v/>
      </c>
      <c r="I830" s="6" t="str">
        <f>IF('Log_working_3-way'!$D830="","",'True_Odds_Calculator_3-way'!O828/'True_Odds_Calculator_3-way'!B828-1)</f>
        <v/>
      </c>
      <c r="J830" s="6" t="str">
        <f>IF('Log_working_3-way'!$D830="","",'True_Odds_Calculator_3-way'!#REF!/'True_Odds_Calculator_3-way'!C828-1)</f>
        <v/>
      </c>
      <c r="K830" s="6" t="str">
        <f>IF('Log_working_3-way'!$D830="","",1/'True_Odds_Calculator_3-way'!A828+1/'True_Odds_Calculator_3-way'!B828+1/'True_Odds_Calculator_3-way'!C828-1)</f>
        <v/>
      </c>
    </row>
    <row r="831" spans="4:11" x14ac:dyDescent="0.25">
      <c r="D831" t="str">
        <f>solve_for_c('True_Odds_Calculator_3-way'!A829,'True_Odds_Calculator_3-way'!B829,'True_Odds_Calculator_3-way'!C829,'Log_working_3-way'!B$1,'Log_working_3-way'!B$2)</f>
        <v/>
      </c>
      <c r="F831" s="6" t="str">
        <f>IF('Log_working_3-way'!D831="","",1/'True_Odds_Calculator_3-way'!N829+1/'True_Odds_Calculator_3-way'!O829+1/'True_Odds_Calculator_3-way'!#REF!-1)</f>
        <v/>
      </c>
      <c r="H831" s="6" t="str">
        <f>IF('Log_working_3-way'!$D831="","",'True_Odds_Calculator_3-way'!N829/'True_Odds_Calculator_3-way'!A829-1)</f>
        <v/>
      </c>
      <c r="I831" s="6" t="str">
        <f>IF('Log_working_3-way'!$D831="","",'True_Odds_Calculator_3-way'!O829/'True_Odds_Calculator_3-way'!B829-1)</f>
        <v/>
      </c>
      <c r="J831" s="6" t="str">
        <f>IF('Log_working_3-way'!$D831="","",'True_Odds_Calculator_3-way'!#REF!/'True_Odds_Calculator_3-way'!C829-1)</f>
        <v/>
      </c>
      <c r="K831" s="6" t="str">
        <f>IF('Log_working_3-way'!$D831="","",1/'True_Odds_Calculator_3-way'!A829+1/'True_Odds_Calculator_3-way'!B829+1/'True_Odds_Calculator_3-way'!C829-1)</f>
        <v/>
      </c>
    </row>
    <row r="832" spans="4:11" x14ac:dyDescent="0.25">
      <c r="D832" t="str">
        <f>solve_for_c('True_Odds_Calculator_3-way'!A830,'True_Odds_Calculator_3-way'!B830,'True_Odds_Calculator_3-way'!C830,'Log_working_3-way'!B$1,'Log_working_3-way'!B$2)</f>
        <v/>
      </c>
      <c r="F832" s="6" t="str">
        <f>IF('Log_working_3-way'!D832="","",1/'True_Odds_Calculator_3-way'!N830+1/'True_Odds_Calculator_3-way'!O830+1/'True_Odds_Calculator_3-way'!#REF!-1)</f>
        <v/>
      </c>
      <c r="H832" s="6" t="str">
        <f>IF('Log_working_3-way'!$D832="","",'True_Odds_Calculator_3-way'!N830/'True_Odds_Calculator_3-way'!A830-1)</f>
        <v/>
      </c>
      <c r="I832" s="6" t="str">
        <f>IF('Log_working_3-way'!$D832="","",'True_Odds_Calculator_3-way'!O830/'True_Odds_Calculator_3-way'!B830-1)</f>
        <v/>
      </c>
      <c r="J832" s="6" t="str">
        <f>IF('Log_working_3-way'!$D832="","",'True_Odds_Calculator_3-way'!#REF!/'True_Odds_Calculator_3-way'!C830-1)</f>
        <v/>
      </c>
      <c r="K832" s="6" t="str">
        <f>IF('Log_working_3-way'!$D832="","",1/'True_Odds_Calculator_3-way'!A830+1/'True_Odds_Calculator_3-way'!B830+1/'True_Odds_Calculator_3-way'!C830-1)</f>
        <v/>
      </c>
    </row>
    <row r="833" spans="4:11" x14ac:dyDescent="0.25">
      <c r="D833" t="str">
        <f>solve_for_c('True_Odds_Calculator_3-way'!A831,'True_Odds_Calculator_3-way'!B831,'True_Odds_Calculator_3-way'!C831,'Log_working_3-way'!B$1,'Log_working_3-way'!B$2)</f>
        <v/>
      </c>
      <c r="F833" s="6" t="str">
        <f>IF('Log_working_3-way'!D833="","",1/'True_Odds_Calculator_3-way'!N831+1/'True_Odds_Calculator_3-way'!O831+1/'True_Odds_Calculator_3-way'!#REF!-1)</f>
        <v/>
      </c>
      <c r="H833" s="6" t="str">
        <f>IF('Log_working_3-way'!$D833="","",'True_Odds_Calculator_3-way'!N831/'True_Odds_Calculator_3-way'!A831-1)</f>
        <v/>
      </c>
      <c r="I833" s="6" t="str">
        <f>IF('Log_working_3-way'!$D833="","",'True_Odds_Calculator_3-way'!O831/'True_Odds_Calculator_3-way'!B831-1)</f>
        <v/>
      </c>
      <c r="J833" s="6" t="str">
        <f>IF('Log_working_3-way'!$D833="","",'True_Odds_Calculator_3-way'!#REF!/'True_Odds_Calculator_3-way'!C831-1)</f>
        <v/>
      </c>
      <c r="K833" s="6" t="str">
        <f>IF('Log_working_3-way'!$D833="","",1/'True_Odds_Calculator_3-way'!A831+1/'True_Odds_Calculator_3-way'!B831+1/'True_Odds_Calculator_3-way'!C831-1)</f>
        <v/>
      </c>
    </row>
    <row r="834" spans="4:11" x14ac:dyDescent="0.25">
      <c r="D834" t="str">
        <f>solve_for_c('True_Odds_Calculator_3-way'!A832,'True_Odds_Calculator_3-way'!B832,'True_Odds_Calculator_3-way'!C832,'Log_working_3-way'!B$1,'Log_working_3-way'!B$2)</f>
        <v/>
      </c>
      <c r="F834" s="6" t="str">
        <f>IF('Log_working_3-way'!D834="","",1/'True_Odds_Calculator_3-way'!N832+1/'True_Odds_Calculator_3-way'!O832+1/'True_Odds_Calculator_3-way'!#REF!-1)</f>
        <v/>
      </c>
      <c r="H834" s="6" t="str">
        <f>IF('Log_working_3-way'!$D834="","",'True_Odds_Calculator_3-way'!N832/'True_Odds_Calculator_3-way'!A832-1)</f>
        <v/>
      </c>
      <c r="I834" s="6" t="str">
        <f>IF('Log_working_3-way'!$D834="","",'True_Odds_Calculator_3-way'!O832/'True_Odds_Calculator_3-way'!B832-1)</f>
        <v/>
      </c>
      <c r="J834" s="6" t="str">
        <f>IF('Log_working_3-way'!$D834="","",'True_Odds_Calculator_3-way'!#REF!/'True_Odds_Calculator_3-way'!C832-1)</f>
        <v/>
      </c>
      <c r="K834" s="6" t="str">
        <f>IF('Log_working_3-way'!$D834="","",1/'True_Odds_Calculator_3-way'!A832+1/'True_Odds_Calculator_3-way'!B832+1/'True_Odds_Calculator_3-way'!C832-1)</f>
        <v/>
      </c>
    </row>
    <row r="835" spans="4:11" x14ac:dyDescent="0.25">
      <c r="D835" t="str">
        <f>solve_for_c('True_Odds_Calculator_3-way'!A833,'True_Odds_Calculator_3-way'!B833,'True_Odds_Calculator_3-way'!C833,'Log_working_3-way'!B$1,'Log_working_3-way'!B$2)</f>
        <v/>
      </c>
      <c r="F835" s="6" t="str">
        <f>IF('Log_working_3-way'!D835="","",1/'True_Odds_Calculator_3-way'!N833+1/'True_Odds_Calculator_3-way'!O833+1/'True_Odds_Calculator_3-way'!#REF!-1)</f>
        <v/>
      </c>
      <c r="H835" s="6" t="str">
        <f>IF('Log_working_3-way'!$D835="","",'True_Odds_Calculator_3-way'!N833/'True_Odds_Calculator_3-way'!A833-1)</f>
        <v/>
      </c>
      <c r="I835" s="6" t="str">
        <f>IF('Log_working_3-way'!$D835="","",'True_Odds_Calculator_3-way'!O833/'True_Odds_Calculator_3-way'!B833-1)</f>
        <v/>
      </c>
      <c r="J835" s="6" t="str">
        <f>IF('Log_working_3-way'!$D835="","",'True_Odds_Calculator_3-way'!#REF!/'True_Odds_Calculator_3-way'!C833-1)</f>
        <v/>
      </c>
      <c r="K835" s="6" t="str">
        <f>IF('Log_working_3-way'!$D835="","",1/'True_Odds_Calculator_3-way'!A833+1/'True_Odds_Calculator_3-way'!B833+1/'True_Odds_Calculator_3-way'!C833-1)</f>
        <v/>
      </c>
    </row>
    <row r="836" spans="4:11" x14ac:dyDescent="0.25">
      <c r="D836" t="str">
        <f>solve_for_c('True_Odds_Calculator_3-way'!A834,'True_Odds_Calculator_3-way'!B834,'True_Odds_Calculator_3-way'!C834,'Log_working_3-way'!B$1,'Log_working_3-way'!B$2)</f>
        <v/>
      </c>
      <c r="F836" s="6" t="str">
        <f>IF('Log_working_3-way'!D836="","",1/'True_Odds_Calculator_3-way'!N834+1/'True_Odds_Calculator_3-way'!O834+1/'True_Odds_Calculator_3-way'!#REF!-1)</f>
        <v/>
      </c>
      <c r="H836" s="6" t="str">
        <f>IF('Log_working_3-way'!$D836="","",'True_Odds_Calculator_3-way'!N834/'True_Odds_Calculator_3-way'!A834-1)</f>
        <v/>
      </c>
      <c r="I836" s="6" t="str">
        <f>IF('Log_working_3-way'!$D836="","",'True_Odds_Calculator_3-way'!O834/'True_Odds_Calculator_3-way'!B834-1)</f>
        <v/>
      </c>
      <c r="J836" s="6" t="str">
        <f>IF('Log_working_3-way'!$D836="","",'True_Odds_Calculator_3-way'!#REF!/'True_Odds_Calculator_3-way'!C834-1)</f>
        <v/>
      </c>
      <c r="K836" s="6" t="str">
        <f>IF('Log_working_3-way'!$D836="","",1/'True_Odds_Calculator_3-way'!A834+1/'True_Odds_Calculator_3-way'!B834+1/'True_Odds_Calculator_3-way'!C834-1)</f>
        <v/>
      </c>
    </row>
    <row r="837" spans="4:11" x14ac:dyDescent="0.25">
      <c r="D837" t="str">
        <f>solve_for_c('True_Odds_Calculator_3-way'!A835,'True_Odds_Calculator_3-way'!B835,'True_Odds_Calculator_3-way'!C835,'Log_working_3-way'!B$1,'Log_working_3-way'!B$2)</f>
        <v/>
      </c>
      <c r="F837" s="6" t="str">
        <f>IF('Log_working_3-way'!D837="","",1/'True_Odds_Calculator_3-way'!N835+1/'True_Odds_Calculator_3-way'!O835+1/'True_Odds_Calculator_3-way'!#REF!-1)</f>
        <v/>
      </c>
      <c r="H837" s="6" t="str">
        <f>IF('Log_working_3-way'!$D837="","",'True_Odds_Calculator_3-way'!N835/'True_Odds_Calculator_3-way'!A835-1)</f>
        <v/>
      </c>
      <c r="I837" s="6" t="str">
        <f>IF('Log_working_3-way'!$D837="","",'True_Odds_Calculator_3-way'!O835/'True_Odds_Calculator_3-way'!B835-1)</f>
        <v/>
      </c>
      <c r="J837" s="6" t="str">
        <f>IF('Log_working_3-way'!$D837="","",'True_Odds_Calculator_3-way'!#REF!/'True_Odds_Calculator_3-way'!C835-1)</f>
        <v/>
      </c>
      <c r="K837" s="6" t="str">
        <f>IF('Log_working_3-way'!$D837="","",1/'True_Odds_Calculator_3-way'!A835+1/'True_Odds_Calculator_3-way'!B835+1/'True_Odds_Calculator_3-way'!C835-1)</f>
        <v/>
      </c>
    </row>
    <row r="838" spans="4:11" x14ac:dyDescent="0.25">
      <c r="D838" t="str">
        <f>solve_for_c('True_Odds_Calculator_3-way'!A836,'True_Odds_Calculator_3-way'!B836,'True_Odds_Calculator_3-way'!C836,'Log_working_3-way'!B$1,'Log_working_3-way'!B$2)</f>
        <v/>
      </c>
      <c r="F838" s="6" t="str">
        <f>IF('Log_working_3-way'!D838="","",1/'True_Odds_Calculator_3-way'!N836+1/'True_Odds_Calculator_3-way'!O836+1/'True_Odds_Calculator_3-way'!#REF!-1)</f>
        <v/>
      </c>
      <c r="H838" s="6" t="str">
        <f>IF('Log_working_3-way'!$D838="","",'True_Odds_Calculator_3-way'!N836/'True_Odds_Calculator_3-way'!A836-1)</f>
        <v/>
      </c>
      <c r="I838" s="6" t="str">
        <f>IF('Log_working_3-way'!$D838="","",'True_Odds_Calculator_3-way'!O836/'True_Odds_Calculator_3-way'!B836-1)</f>
        <v/>
      </c>
      <c r="J838" s="6" t="str">
        <f>IF('Log_working_3-way'!$D838="","",'True_Odds_Calculator_3-way'!#REF!/'True_Odds_Calculator_3-way'!C836-1)</f>
        <v/>
      </c>
      <c r="K838" s="6" t="str">
        <f>IF('Log_working_3-way'!$D838="","",1/'True_Odds_Calculator_3-way'!A836+1/'True_Odds_Calculator_3-way'!B836+1/'True_Odds_Calculator_3-way'!C836-1)</f>
        <v/>
      </c>
    </row>
    <row r="839" spans="4:11" x14ac:dyDescent="0.25">
      <c r="D839" t="str">
        <f>solve_for_c('True_Odds_Calculator_3-way'!A837,'True_Odds_Calculator_3-way'!B837,'True_Odds_Calculator_3-way'!C837,'Log_working_3-way'!B$1,'Log_working_3-way'!B$2)</f>
        <v/>
      </c>
      <c r="F839" s="6" t="str">
        <f>IF('Log_working_3-way'!D839="","",1/'True_Odds_Calculator_3-way'!N837+1/'True_Odds_Calculator_3-way'!O837+1/'True_Odds_Calculator_3-way'!#REF!-1)</f>
        <v/>
      </c>
      <c r="H839" s="6" t="str">
        <f>IF('Log_working_3-way'!$D839="","",'True_Odds_Calculator_3-way'!N837/'True_Odds_Calculator_3-way'!A837-1)</f>
        <v/>
      </c>
      <c r="I839" s="6" t="str">
        <f>IF('Log_working_3-way'!$D839="","",'True_Odds_Calculator_3-way'!O837/'True_Odds_Calculator_3-way'!B837-1)</f>
        <v/>
      </c>
      <c r="J839" s="6" t="str">
        <f>IF('Log_working_3-way'!$D839="","",'True_Odds_Calculator_3-way'!#REF!/'True_Odds_Calculator_3-way'!C837-1)</f>
        <v/>
      </c>
      <c r="K839" s="6" t="str">
        <f>IF('Log_working_3-way'!$D839="","",1/'True_Odds_Calculator_3-way'!A837+1/'True_Odds_Calculator_3-way'!B837+1/'True_Odds_Calculator_3-way'!C837-1)</f>
        <v/>
      </c>
    </row>
    <row r="840" spans="4:11" x14ac:dyDescent="0.25">
      <c r="D840" t="str">
        <f>solve_for_c('True_Odds_Calculator_3-way'!A838,'True_Odds_Calculator_3-way'!B838,'True_Odds_Calculator_3-way'!C838,'Log_working_3-way'!B$1,'Log_working_3-way'!B$2)</f>
        <v/>
      </c>
      <c r="F840" s="6" t="str">
        <f>IF('Log_working_3-way'!D840="","",1/'True_Odds_Calculator_3-way'!N838+1/'True_Odds_Calculator_3-way'!O838+1/'True_Odds_Calculator_3-way'!#REF!-1)</f>
        <v/>
      </c>
      <c r="H840" s="6" t="str">
        <f>IF('Log_working_3-way'!$D840="","",'True_Odds_Calculator_3-way'!N838/'True_Odds_Calculator_3-way'!A838-1)</f>
        <v/>
      </c>
      <c r="I840" s="6" t="str">
        <f>IF('Log_working_3-way'!$D840="","",'True_Odds_Calculator_3-way'!O838/'True_Odds_Calculator_3-way'!B838-1)</f>
        <v/>
      </c>
      <c r="J840" s="6" t="str">
        <f>IF('Log_working_3-way'!$D840="","",'True_Odds_Calculator_3-way'!#REF!/'True_Odds_Calculator_3-way'!C838-1)</f>
        <v/>
      </c>
      <c r="K840" s="6" t="str">
        <f>IF('Log_working_3-way'!$D840="","",1/'True_Odds_Calculator_3-way'!A838+1/'True_Odds_Calculator_3-way'!B838+1/'True_Odds_Calculator_3-way'!C838-1)</f>
        <v/>
      </c>
    </row>
    <row r="841" spans="4:11" x14ac:dyDescent="0.25">
      <c r="D841" t="str">
        <f>solve_for_c('True_Odds_Calculator_3-way'!A839,'True_Odds_Calculator_3-way'!B839,'True_Odds_Calculator_3-way'!C839,'Log_working_3-way'!B$1,'Log_working_3-way'!B$2)</f>
        <v/>
      </c>
      <c r="F841" s="6" t="str">
        <f>IF('Log_working_3-way'!D841="","",1/'True_Odds_Calculator_3-way'!N839+1/'True_Odds_Calculator_3-way'!O839+1/'True_Odds_Calculator_3-way'!#REF!-1)</f>
        <v/>
      </c>
      <c r="H841" s="6" t="str">
        <f>IF('Log_working_3-way'!$D841="","",'True_Odds_Calculator_3-way'!N839/'True_Odds_Calculator_3-way'!A839-1)</f>
        <v/>
      </c>
      <c r="I841" s="6" t="str">
        <f>IF('Log_working_3-way'!$D841="","",'True_Odds_Calculator_3-way'!O839/'True_Odds_Calculator_3-way'!B839-1)</f>
        <v/>
      </c>
      <c r="J841" s="6" t="str">
        <f>IF('Log_working_3-way'!$D841="","",'True_Odds_Calculator_3-way'!#REF!/'True_Odds_Calculator_3-way'!C839-1)</f>
        <v/>
      </c>
      <c r="K841" s="6" t="str">
        <f>IF('Log_working_3-way'!$D841="","",1/'True_Odds_Calculator_3-way'!A839+1/'True_Odds_Calculator_3-way'!B839+1/'True_Odds_Calculator_3-way'!C839-1)</f>
        <v/>
      </c>
    </row>
    <row r="842" spans="4:11" x14ac:dyDescent="0.25">
      <c r="D842" t="str">
        <f>solve_for_c('True_Odds_Calculator_3-way'!A840,'True_Odds_Calculator_3-way'!B840,'True_Odds_Calculator_3-way'!C840,'Log_working_3-way'!B$1,'Log_working_3-way'!B$2)</f>
        <v/>
      </c>
      <c r="F842" s="6" t="str">
        <f>IF('Log_working_3-way'!D842="","",1/'True_Odds_Calculator_3-way'!N840+1/'True_Odds_Calculator_3-way'!O840+1/'True_Odds_Calculator_3-way'!#REF!-1)</f>
        <v/>
      </c>
      <c r="H842" s="6" t="str">
        <f>IF('Log_working_3-way'!$D842="","",'True_Odds_Calculator_3-way'!N840/'True_Odds_Calculator_3-way'!A840-1)</f>
        <v/>
      </c>
      <c r="I842" s="6" t="str">
        <f>IF('Log_working_3-way'!$D842="","",'True_Odds_Calculator_3-way'!O840/'True_Odds_Calculator_3-way'!B840-1)</f>
        <v/>
      </c>
      <c r="J842" s="6" t="str">
        <f>IF('Log_working_3-way'!$D842="","",'True_Odds_Calculator_3-way'!#REF!/'True_Odds_Calculator_3-way'!C840-1)</f>
        <v/>
      </c>
      <c r="K842" s="6" t="str">
        <f>IF('Log_working_3-way'!$D842="","",1/'True_Odds_Calculator_3-way'!A840+1/'True_Odds_Calculator_3-way'!B840+1/'True_Odds_Calculator_3-way'!C840-1)</f>
        <v/>
      </c>
    </row>
    <row r="843" spans="4:11" x14ac:dyDescent="0.25">
      <c r="D843" t="str">
        <f>solve_for_c('True_Odds_Calculator_3-way'!A841,'True_Odds_Calculator_3-way'!B841,'True_Odds_Calculator_3-way'!C841,'Log_working_3-way'!B$1,'Log_working_3-way'!B$2)</f>
        <v/>
      </c>
      <c r="F843" s="6" t="str">
        <f>IF('Log_working_3-way'!D843="","",1/'True_Odds_Calculator_3-way'!N841+1/'True_Odds_Calculator_3-way'!O841+1/'True_Odds_Calculator_3-way'!#REF!-1)</f>
        <v/>
      </c>
      <c r="H843" s="6" t="str">
        <f>IF('Log_working_3-way'!$D843="","",'True_Odds_Calculator_3-way'!N841/'True_Odds_Calculator_3-way'!A841-1)</f>
        <v/>
      </c>
      <c r="I843" s="6" t="str">
        <f>IF('Log_working_3-way'!$D843="","",'True_Odds_Calculator_3-way'!O841/'True_Odds_Calculator_3-way'!B841-1)</f>
        <v/>
      </c>
      <c r="J843" s="6" t="str">
        <f>IF('Log_working_3-way'!$D843="","",'True_Odds_Calculator_3-way'!#REF!/'True_Odds_Calculator_3-way'!C841-1)</f>
        <v/>
      </c>
      <c r="K843" s="6" t="str">
        <f>IF('Log_working_3-way'!$D843="","",1/'True_Odds_Calculator_3-way'!A841+1/'True_Odds_Calculator_3-way'!B841+1/'True_Odds_Calculator_3-way'!C841-1)</f>
        <v/>
      </c>
    </row>
    <row r="844" spans="4:11" x14ac:dyDescent="0.25">
      <c r="D844" t="str">
        <f>solve_for_c('True_Odds_Calculator_3-way'!A842,'True_Odds_Calculator_3-way'!B842,'True_Odds_Calculator_3-way'!C842,'Log_working_3-way'!B$1,'Log_working_3-way'!B$2)</f>
        <v/>
      </c>
      <c r="F844" s="6" t="str">
        <f>IF('Log_working_3-way'!D844="","",1/'True_Odds_Calculator_3-way'!N842+1/'True_Odds_Calculator_3-way'!O842+1/'True_Odds_Calculator_3-way'!#REF!-1)</f>
        <v/>
      </c>
      <c r="H844" s="6" t="str">
        <f>IF('Log_working_3-way'!$D844="","",'True_Odds_Calculator_3-way'!N842/'True_Odds_Calculator_3-way'!A842-1)</f>
        <v/>
      </c>
      <c r="I844" s="6" t="str">
        <f>IF('Log_working_3-way'!$D844="","",'True_Odds_Calculator_3-way'!O842/'True_Odds_Calculator_3-way'!B842-1)</f>
        <v/>
      </c>
      <c r="J844" s="6" t="str">
        <f>IF('Log_working_3-way'!$D844="","",'True_Odds_Calculator_3-way'!#REF!/'True_Odds_Calculator_3-way'!C842-1)</f>
        <v/>
      </c>
      <c r="K844" s="6" t="str">
        <f>IF('Log_working_3-way'!$D844="","",1/'True_Odds_Calculator_3-way'!A842+1/'True_Odds_Calculator_3-way'!B842+1/'True_Odds_Calculator_3-way'!C842-1)</f>
        <v/>
      </c>
    </row>
    <row r="845" spans="4:11" x14ac:dyDescent="0.25">
      <c r="D845" t="str">
        <f>solve_for_c('True_Odds_Calculator_3-way'!A843,'True_Odds_Calculator_3-way'!B843,'True_Odds_Calculator_3-way'!C843,'Log_working_3-way'!B$1,'Log_working_3-way'!B$2)</f>
        <v/>
      </c>
      <c r="F845" s="6" t="str">
        <f>IF('Log_working_3-way'!D845="","",1/'True_Odds_Calculator_3-way'!N843+1/'True_Odds_Calculator_3-way'!O843+1/'True_Odds_Calculator_3-way'!#REF!-1)</f>
        <v/>
      </c>
      <c r="H845" s="6" t="str">
        <f>IF('Log_working_3-way'!$D845="","",'True_Odds_Calculator_3-way'!N843/'True_Odds_Calculator_3-way'!A843-1)</f>
        <v/>
      </c>
      <c r="I845" s="6" t="str">
        <f>IF('Log_working_3-way'!$D845="","",'True_Odds_Calculator_3-way'!O843/'True_Odds_Calculator_3-way'!B843-1)</f>
        <v/>
      </c>
      <c r="J845" s="6" t="str">
        <f>IF('Log_working_3-way'!$D845="","",'True_Odds_Calculator_3-way'!#REF!/'True_Odds_Calculator_3-way'!C843-1)</f>
        <v/>
      </c>
      <c r="K845" s="6" t="str">
        <f>IF('Log_working_3-way'!$D845="","",1/'True_Odds_Calculator_3-way'!A843+1/'True_Odds_Calculator_3-way'!B843+1/'True_Odds_Calculator_3-way'!C843-1)</f>
        <v/>
      </c>
    </row>
    <row r="846" spans="4:11" x14ac:dyDescent="0.25">
      <c r="D846" t="str">
        <f>solve_for_c('True_Odds_Calculator_3-way'!A844,'True_Odds_Calculator_3-way'!B844,'True_Odds_Calculator_3-way'!C844,'Log_working_3-way'!B$1,'Log_working_3-way'!B$2)</f>
        <v/>
      </c>
      <c r="F846" s="6" t="str">
        <f>IF('Log_working_3-way'!D846="","",1/'True_Odds_Calculator_3-way'!N844+1/'True_Odds_Calculator_3-way'!O844+1/'True_Odds_Calculator_3-way'!#REF!-1)</f>
        <v/>
      </c>
      <c r="H846" s="6" t="str">
        <f>IF('Log_working_3-way'!$D846="","",'True_Odds_Calculator_3-way'!N844/'True_Odds_Calculator_3-way'!A844-1)</f>
        <v/>
      </c>
      <c r="I846" s="6" t="str">
        <f>IF('Log_working_3-way'!$D846="","",'True_Odds_Calculator_3-way'!O844/'True_Odds_Calculator_3-way'!B844-1)</f>
        <v/>
      </c>
      <c r="J846" s="6" t="str">
        <f>IF('Log_working_3-way'!$D846="","",'True_Odds_Calculator_3-way'!#REF!/'True_Odds_Calculator_3-way'!C844-1)</f>
        <v/>
      </c>
      <c r="K846" s="6" t="str">
        <f>IF('Log_working_3-way'!$D846="","",1/'True_Odds_Calculator_3-way'!A844+1/'True_Odds_Calculator_3-way'!B844+1/'True_Odds_Calculator_3-way'!C844-1)</f>
        <v/>
      </c>
    </row>
    <row r="847" spans="4:11" x14ac:dyDescent="0.25">
      <c r="D847" t="str">
        <f>solve_for_c('True_Odds_Calculator_3-way'!A845,'True_Odds_Calculator_3-way'!B845,'True_Odds_Calculator_3-way'!C845,'Log_working_3-way'!B$1,'Log_working_3-way'!B$2)</f>
        <v/>
      </c>
      <c r="F847" s="6" t="str">
        <f>IF('Log_working_3-way'!D847="","",1/'True_Odds_Calculator_3-way'!N845+1/'True_Odds_Calculator_3-way'!O845+1/'True_Odds_Calculator_3-way'!#REF!-1)</f>
        <v/>
      </c>
      <c r="H847" s="6" t="str">
        <f>IF('Log_working_3-way'!$D847="","",'True_Odds_Calculator_3-way'!N845/'True_Odds_Calculator_3-way'!A845-1)</f>
        <v/>
      </c>
      <c r="I847" s="6" t="str">
        <f>IF('Log_working_3-way'!$D847="","",'True_Odds_Calculator_3-way'!O845/'True_Odds_Calculator_3-way'!B845-1)</f>
        <v/>
      </c>
      <c r="J847" s="6" t="str">
        <f>IF('Log_working_3-way'!$D847="","",'True_Odds_Calculator_3-way'!#REF!/'True_Odds_Calculator_3-way'!C845-1)</f>
        <v/>
      </c>
      <c r="K847" s="6" t="str">
        <f>IF('Log_working_3-way'!$D847="","",1/'True_Odds_Calculator_3-way'!A845+1/'True_Odds_Calculator_3-way'!B845+1/'True_Odds_Calculator_3-way'!C845-1)</f>
        <v/>
      </c>
    </row>
    <row r="848" spans="4:11" x14ac:dyDescent="0.25">
      <c r="D848" t="str">
        <f>solve_for_c('True_Odds_Calculator_3-way'!A846,'True_Odds_Calculator_3-way'!B846,'True_Odds_Calculator_3-way'!C846,'Log_working_3-way'!B$1,'Log_working_3-way'!B$2)</f>
        <v/>
      </c>
      <c r="F848" s="6" t="str">
        <f>IF('Log_working_3-way'!D848="","",1/'True_Odds_Calculator_3-way'!N846+1/'True_Odds_Calculator_3-way'!O846+1/'True_Odds_Calculator_3-way'!#REF!-1)</f>
        <v/>
      </c>
      <c r="H848" s="6" t="str">
        <f>IF('Log_working_3-way'!$D848="","",'True_Odds_Calculator_3-way'!N846/'True_Odds_Calculator_3-way'!A846-1)</f>
        <v/>
      </c>
      <c r="I848" s="6" t="str">
        <f>IF('Log_working_3-way'!$D848="","",'True_Odds_Calculator_3-way'!O846/'True_Odds_Calculator_3-way'!B846-1)</f>
        <v/>
      </c>
      <c r="J848" s="6" t="str">
        <f>IF('Log_working_3-way'!$D848="","",'True_Odds_Calculator_3-way'!#REF!/'True_Odds_Calculator_3-way'!C846-1)</f>
        <v/>
      </c>
      <c r="K848" s="6" t="str">
        <f>IF('Log_working_3-way'!$D848="","",1/'True_Odds_Calculator_3-way'!A846+1/'True_Odds_Calculator_3-way'!B846+1/'True_Odds_Calculator_3-way'!C846-1)</f>
        <v/>
      </c>
    </row>
    <row r="849" spans="4:11" x14ac:dyDescent="0.25">
      <c r="D849" t="str">
        <f>solve_for_c('True_Odds_Calculator_3-way'!A847,'True_Odds_Calculator_3-way'!B847,'True_Odds_Calculator_3-way'!C847,'Log_working_3-way'!B$1,'Log_working_3-way'!B$2)</f>
        <v/>
      </c>
      <c r="F849" s="6" t="str">
        <f>IF('Log_working_3-way'!D849="","",1/'True_Odds_Calculator_3-way'!N847+1/'True_Odds_Calculator_3-way'!O847+1/'True_Odds_Calculator_3-way'!#REF!-1)</f>
        <v/>
      </c>
      <c r="H849" s="6" t="str">
        <f>IF('Log_working_3-way'!$D849="","",'True_Odds_Calculator_3-way'!N847/'True_Odds_Calculator_3-way'!A847-1)</f>
        <v/>
      </c>
      <c r="I849" s="6" t="str">
        <f>IF('Log_working_3-way'!$D849="","",'True_Odds_Calculator_3-way'!O847/'True_Odds_Calculator_3-way'!B847-1)</f>
        <v/>
      </c>
      <c r="J849" s="6" t="str">
        <f>IF('Log_working_3-way'!$D849="","",'True_Odds_Calculator_3-way'!#REF!/'True_Odds_Calculator_3-way'!C847-1)</f>
        <v/>
      </c>
      <c r="K849" s="6" t="str">
        <f>IF('Log_working_3-way'!$D849="","",1/'True_Odds_Calculator_3-way'!A847+1/'True_Odds_Calculator_3-way'!B847+1/'True_Odds_Calculator_3-way'!C847-1)</f>
        <v/>
      </c>
    </row>
    <row r="850" spans="4:11" x14ac:dyDescent="0.25">
      <c r="D850" t="str">
        <f>solve_for_c('True_Odds_Calculator_3-way'!A848,'True_Odds_Calculator_3-way'!B848,'True_Odds_Calculator_3-way'!C848,'Log_working_3-way'!B$1,'Log_working_3-way'!B$2)</f>
        <v/>
      </c>
      <c r="F850" s="6" t="str">
        <f>IF('Log_working_3-way'!D850="","",1/'True_Odds_Calculator_3-way'!N848+1/'True_Odds_Calculator_3-way'!O848+1/'True_Odds_Calculator_3-way'!#REF!-1)</f>
        <v/>
      </c>
      <c r="H850" s="6" t="str">
        <f>IF('Log_working_3-way'!$D850="","",'True_Odds_Calculator_3-way'!N848/'True_Odds_Calculator_3-way'!A848-1)</f>
        <v/>
      </c>
      <c r="I850" s="6" t="str">
        <f>IF('Log_working_3-way'!$D850="","",'True_Odds_Calculator_3-way'!O848/'True_Odds_Calculator_3-way'!B848-1)</f>
        <v/>
      </c>
      <c r="J850" s="6" t="str">
        <f>IF('Log_working_3-way'!$D850="","",'True_Odds_Calculator_3-way'!#REF!/'True_Odds_Calculator_3-way'!C848-1)</f>
        <v/>
      </c>
      <c r="K850" s="6" t="str">
        <f>IF('Log_working_3-way'!$D850="","",1/'True_Odds_Calculator_3-way'!A848+1/'True_Odds_Calculator_3-way'!B848+1/'True_Odds_Calculator_3-way'!C848-1)</f>
        <v/>
      </c>
    </row>
    <row r="851" spans="4:11" x14ac:dyDescent="0.25">
      <c r="D851" t="str">
        <f>solve_for_c('True_Odds_Calculator_3-way'!A849,'True_Odds_Calculator_3-way'!B849,'True_Odds_Calculator_3-way'!C849,'Log_working_3-way'!B$1,'Log_working_3-way'!B$2)</f>
        <v/>
      </c>
      <c r="F851" s="6" t="str">
        <f>IF('Log_working_3-way'!D851="","",1/'True_Odds_Calculator_3-way'!N849+1/'True_Odds_Calculator_3-way'!O849+1/'True_Odds_Calculator_3-way'!#REF!-1)</f>
        <v/>
      </c>
      <c r="H851" s="6" t="str">
        <f>IF('Log_working_3-way'!$D851="","",'True_Odds_Calculator_3-way'!N849/'True_Odds_Calculator_3-way'!A849-1)</f>
        <v/>
      </c>
      <c r="I851" s="6" t="str">
        <f>IF('Log_working_3-way'!$D851="","",'True_Odds_Calculator_3-way'!O849/'True_Odds_Calculator_3-way'!B849-1)</f>
        <v/>
      </c>
      <c r="J851" s="6" t="str">
        <f>IF('Log_working_3-way'!$D851="","",'True_Odds_Calculator_3-way'!#REF!/'True_Odds_Calculator_3-way'!C849-1)</f>
        <v/>
      </c>
      <c r="K851" s="6" t="str">
        <f>IF('Log_working_3-way'!$D851="","",1/'True_Odds_Calculator_3-way'!A849+1/'True_Odds_Calculator_3-way'!B849+1/'True_Odds_Calculator_3-way'!C849-1)</f>
        <v/>
      </c>
    </row>
    <row r="852" spans="4:11" x14ac:dyDescent="0.25">
      <c r="D852" t="str">
        <f>solve_for_c('True_Odds_Calculator_3-way'!A850,'True_Odds_Calculator_3-way'!B850,'True_Odds_Calculator_3-way'!C850,'Log_working_3-way'!B$1,'Log_working_3-way'!B$2)</f>
        <v/>
      </c>
      <c r="F852" s="6" t="str">
        <f>IF('Log_working_3-way'!D852="","",1/'True_Odds_Calculator_3-way'!N850+1/'True_Odds_Calculator_3-way'!O850+1/'True_Odds_Calculator_3-way'!#REF!-1)</f>
        <v/>
      </c>
      <c r="H852" s="6" t="str">
        <f>IF('Log_working_3-way'!$D852="","",'True_Odds_Calculator_3-way'!N850/'True_Odds_Calculator_3-way'!A850-1)</f>
        <v/>
      </c>
      <c r="I852" s="6" t="str">
        <f>IF('Log_working_3-way'!$D852="","",'True_Odds_Calculator_3-way'!O850/'True_Odds_Calculator_3-way'!B850-1)</f>
        <v/>
      </c>
      <c r="J852" s="6" t="str">
        <f>IF('Log_working_3-way'!$D852="","",'True_Odds_Calculator_3-way'!#REF!/'True_Odds_Calculator_3-way'!C850-1)</f>
        <v/>
      </c>
      <c r="K852" s="6" t="str">
        <f>IF('Log_working_3-way'!$D852="","",1/'True_Odds_Calculator_3-way'!A850+1/'True_Odds_Calculator_3-way'!B850+1/'True_Odds_Calculator_3-way'!C850-1)</f>
        <v/>
      </c>
    </row>
    <row r="853" spans="4:11" x14ac:dyDescent="0.25">
      <c r="D853" t="str">
        <f>solve_for_c('True_Odds_Calculator_3-way'!A851,'True_Odds_Calculator_3-way'!B851,'True_Odds_Calculator_3-way'!C851,'Log_working_3-way'!B$1,'Log_working_3-way'!B$2)</f>
        <v/>
      </c>
      <c r="F853" s="6" t="str">
        <f>IF('Log_working_3-way'!D853="","",1/'True_Odds_Calculator_3-way'!N851+1/'True_Odds_Calculator_3-way'!O851+1/'True_Odds_Calculator_3-way'!#REF!-1)</f>
        <v/>
      </c>
      <c r="H853" s="6" t="str">
        <f>IF('Log_working_3-way'!$D853="","",'True_Odds_Calculator_3-way'!N851/'True_Odds_Calculator_3-way'!A851-1)</f>
        <v/>
      </c>
      <c r="I853" s="6" t="str">
        <f>IF('Log_working_3-way'!$D853="","",'True_Odds_Calculator_3-way'!O851/'True_Odds_Calculator_3-way'!B851-1)</f>
        <v/>
      </c>
      <c r="J853" s="6" t="str">
        <f>IF('Log_working_3-way'!$D853="","",'True_Odds_Calculator_3-way'!#REF!/'True_Odds_Calculator_3-way'!C851-1)</f>
        <v/>
      </c>
      <c r="K853" s="6" t="str">
        <f>IF('Log_working_3-way'!$D853="","",1/'True_Odds_Calculator_3-way'!A851+1/'True_Odds_Calculator_3-way'!B851+1/'True_Odds_Calculator_3-way'!C851-1)</f>
        <v/>
      </c>
    </row>
    <row r="854" spans="4:11" x14ac:dyDescent="0.25">
      <c r="D854" t="str">
        <f>solve_for_c('True_Odds_Calculator_3-way'!A852,'True_Odds_Calculator_3-way'!B852,'True_Odds_Calculator_3-way'!C852,'Log_working_3-way'!B$1,'Log_working_3-way'!B$2)</f>
        <v/>
      </c>
      <c r="F854" s="6" t="str">
        <f>IF('Log_working_3-way'!D854="","",1/'True_Odds_Calculator_3-way'!N852+1/'True_Odds_Calculator_3-way'!O852+1/'True_Odds_Calculator_3-way'!#REF!-1)</f>
        <v/>
      </c>
      <c r="H854" s="6" t="str">
        <f>IF('Log_working_3-way'!$D854="","",'True_Odds_Calculator_3-way'!N852/'True_Odds_Calculator_3-way'!A852-1)</f>
        <v/>
      </c>
      <c r="I854" s="6" t="str">
        <f>IF('Log_working_3-way'!$D854="","",'True_Odds_Calculator_3-way'!O852/'True_Odds_Calculator_3-way'!B852-1)</f>
        <v/>
      </c>
      <c r="J854" s="6" t="str">
        <f>IF('Log_working_3-way'!$D854="","",'True_Odds_Calculator_3-way'!#REF!/'True_Odds_Calculator_3-way'!C852-1)</f>
        <v/>
      </c>
      <c r="K854" s="6" t="str">
        <f>IF('Log_working_3-way'!$D854="","",1/'True_Odds_Calculator_3-way'!A852+1/'True_Odds_Calculator_3-way'!B852+1/'True_Odds_Calculator_3-way'!C852-1)</f>
        <v/>
      </c>
    </row>
    <row r="855" spans="4:11" x14ac:dyDescent="0.25">
      <c r="D855" t="str">
        <f>solve_for_c('True_Odds_Calculator_3-way'!A853,'True_Odds_Calculator_3-way'!B853,'True_Odds_Calculator_3-way'!C853,'Log_working_3-way'!B$1,'Log_working_3-way'!B$2)</f>
        <v/>
      </c>
      <c r="F855" s="6" t="str">
        <f>IF('Log_working_3-way'!D855="","",1/'True_Odds_Calculator_3-way'!N853+1/'True_Odds_Calculator_3-way'!O853+1/'True_Odds_Calculator_3-way'!#REF!-1)</f>
        <v/>
      </c>
      <c r="H855" s="6" t="str">
        <f>IF('Log_working_3-way'!$D855="","",'True_Odds_Calculator_3-way'!N853/'True_Odds_Calculator_3-way'!A853-1)</f>
        <v/>
      </c>
      <c r="I855" s="6" t="str">
        <f>IF('Log_working_3-way'!$D855="","",'True_Odds_Calculator_3-way'!O853/'True_Odds_Calculator_3-way'!B853-1)</f>
        <v/>
      </c>
      <c r="J855" s="6" t="str">
        <f>IF('Log_working_3-way'!$D855="","",'True_Odds_Calculator_3-way'!#REF!/'True_Odds_Calculator_3-way'!C853-1)</f>
        <v/>
      </c>
      <c r="K855" s="6" t="str">
        <f>IF('Log_working_3-way'!$D855="","",1/'True_Odds_Calculator_3-way'!A853+1/'True_Odds_Calculator_3-way'!B853+1/'True_Odds_Calculator_3-way'!C853-1)</f>
        <v/>
      </c>
    </row>
    <row r="856" spans="4:11" x14ac:dyDescent="0.25">
      <c r="D856" t="str">
        <f>solve_for_c('True_Odds_Calculator_3-way'!A854,'True_Odds_Calculator_3-way'!B854,'True_Odds_Calculator_3-way'!C854,'Log_working_3-way'!B$1,'Log_working_3-way'!B$2)</f>
        <v/>
      </c>
      <c r="F856" s="6" t="str">
        <f>IF('Log_working_3-way'!D856="","",1/'True_Odds_Calculator_3-way'!N854+1/'True_Odds_Calculator_3-way'!O854+1/'True_Odds_Calculator_3-way'!#REF!-1)</f>
        <v/>
      </c>
      <c r="H856" s="6" t="str">
        <f>IF('Log_working_3-way'!$D856="","",'True_Odds_Calculator_3-way'!N854/'True_Odds_Calculator_3-way'!A854-1)</f>
        <v/>
      </c>
      <c r="I856" s="6" t="str">
        <f>IF('Log_working_3-way'!$D856="","",'True_Odds_Calculator_3-way'!O854/'True_Odds_Calculator_3-way'!B854-1)</f>
        <v/>
      </c>
      <c r="J856" s="6" t="str">
        <f>IF('Log_working_3-way'!$D856="","",'True_Odds_Calculator_3-way'!#REF!/'True_Odds_Calculator_3-way'!C854-1)</f>
        <v/>
      </c>
      <c r="K856" s="6" t="str">
        <f>IF('Log_working_3-way'!$D856="","",1/'True_Odds_Calculator_3-way'!A854+1/'True_Odds_Calculator_3-way'!B854+1/'True_Odds_Calculator_3-way'!C854-1)</f>
        <v/>
      </c>
    </row>
    <row r="857" spans="4:11" x14ac:dyDescent="0.25">
      <c r="D857" t="str">
        <f>solve_for_c('True_Odds_Calculator_3-way'!A855,'True_Odds_Calculator_3-way'!B855,'True_Odds_Calculator_3-way'!C855,'Log_working_3-way'!B$1,'Log_working_3-way'!B$2)</f>
        <v/>
      </c>
      <c r="F857" s="6" t="str">
        <f>IF('Log_working_3-way'!D857="","",1/'True_Odds_Calculator_3-way'!N855+1/'True_Odds_Calculator_3-way'!O855+1/'True_Odds_Calculator_3-way'!#REF!-1)</f>
        <v/>
      </c>
      <c r="H857" s="6" t="str">
        <f>IF('Log_working_3-way'!$D857="","",'True_Odds_Calculator_3-way'!N855/'True_Odds_Calculator_3-way'!A855-1)</f>
        <v/>
      </c>
      <c r="I857" s="6" t="str">
        <f>IF('Log_working_3-way'!$D857="","",'True_Odds_Calculator_3-way'!O855/'True_Odds_Calculator_3-way'!B855-1)</f>
        <v/>
      </c>
      <c r="J857" s="6" t="str">
        <f>IF('Log_working_3-way'!$D857="","",'True_Odds_Calculator_3-way'!#REF!/'True_Odds_Calculator_3-way'!C855-1)</f>
        <v/>
      </c>
      <c r="K857" s="6" t="str">
        <f>IF('Log_working_3-way'!$D857="","",1/'True_Odds_Calculator_3-way'!A855+1/'True_Odds_Calculator_3-way'!B855+1/'True_Odds_Calculator_3-way'!C855-1)</f>
        <v/>
      </c>
    </row>
    <row r="858" spans="4:11" x14ac:dyDescent="0.25">
      <c r="D858" t="str">
        <f>solve_for_c('True_Odds_Calculator_3-way'!A856,'True_Odds_Calculator_3-way'!B856,'True_Odds_Calculator_3-way'!C856,'Log_working_3-way'!B$1,'Log_working_3-way'!B$2)</f>
        <v/>
      </c>
      <c r="F858" s="6" t="str">
        <f>IF('Log_working_3-way'!D858="","",1/'True_Odds_Calculator_3-way'!N856+1/'True_Odds_Calculator_3-way'!O856+1/'True_Odds_Calculator_3-way'!#REF!-1)</f>
        <v/>
      </c>
      <c r="H858" s="6" t="str">
        <f>IF('Log_working_3-way'!$D858="","",'True_Odds_Calculator_3-way'!N856/'True_Odds_Calculator_3-way'!A856-1)</f>
        <v/>
      </c>
      <c r="I858" s="6" t="str">
        <f>IF('Log_working_3-way'!$D858="","",'True_Odds_Calculator_3-way'!O856/'True_Odds_Calculator_3-way'!B856-1)</f>
        <v/>
      </c>
      <c r="J858" s="6" t="str">
        <f>IF('Log_working_3-way'!$D858="","",'True_Odds_Calculator_3-way'!#REF!/'True_Odds_Calculator_3-way'!C856-1)</f>
        <v/>
      </c>
      <c r="K858" s="6" t="str">
        <f>IF('Log_working_3-way'!$D858="","",1/'True_Odds_Calculator_3-way'!A856+1/'True_Odds_Calculator_3-way'!B856+1/'True_Odds_Calculator_3-way'!C856-1)</f>
        <v/>
      </c>
    </row>
    <row r="859" spans="4:11" x14ac:dyDescent="0.25">
      <c r="D859" t="str">
        <f>solve_for_c('True_Odds_Calculator_3-way'!A857,'True_Odds_Calculator_3-way'!B857,'True_Odds_Calculator_3-way'!C857,'Log_working_3-way'!B$1,'Log_working_3-way'!B$2)</f>
        <v/>
      </c>
      <c r="F859" s="6" t="str">
        <f>IF('Log_working_3-way'!D859="","",1/'True_Odds_Calculator_3-way'!N857+1/'True_Odds_Calculator_3-way'!O857+1/'True_Odds_Calculator_3-way'!#REF!-1)</f>
        <v/>
      </c>
      <c r="H859" s="6" t="str">
        <f>IF('Log_working_3-way'!$D859="","",'True_Odds_Calculator_3-way'!N857/'True_Odds_Calculator_3-way'!A857-1)</f>
        <v/>
      </c>
      <c r="I859" s="6" t="str">
        <f>IF('Log_working_3-way'!$D859="","",'True_Odds_Calculator_3-way'!O857/'True_Odds_Calculator_3-way'!B857-1)</f>
        <v/>
      </c>
      <c r="J859" s="6" t="str">
        <f>IF('Log_working_3-way'!$D859="","",'True_Odds_Calculator_3-way'!#REF!/'True_Odds_Calculator_3-way'!C857-1)</f>
        <v/>
      </c>
      <c r="K859" s="6" t="str">
        <f>IF('Log_working_3-way'!$D859="","",1/'True_Odds_Calculator_3-way'!A857+1/'True_Odds_Calculator_3-way'!B857+1/'True_Odds_Calculator_3-way'!C857-1)</f>
        <v/>
      </c>
    </row>
    <row r="860" spans="4:11" x14ac:dyDescent="0.25">
      <c r="D860" t="str">
        <f>solve_for_c('True_Odds_Calculator_3-way'!A858,'True_Odds_Calculator_3-way'!B858,'True_Odds_Calculator_3-way'!C858,'Log_working_3-way'!B$1,'Log_working_3-way'!B$2)</f>
        <v/>
      </c>
      <c r="F860" s="6" t="str">
        <f>IF('Log_working_3-way'!D860="","",1/'True_Odds_Calculator_3-way'!N858+1/'True_Odds_Calculator_3-way'!O858+1/'True_Odds_Calculator_3-way'!#REF!-1)</f>
        <v/>
      </c>
      <c r="H860" s="6" t="str">
        <f>IF('Log_working_3-way'!$D860="","",'True_Odds_Calculator_3-way'!N858/'True_Odds_Calculator_3-way'!A858-1)</f>
        <v/>
      </c>
      <c r="I860" s="6" t="str">
        <f>IF('Log_working_3-way'!$D860="","",'True_Odds_Calculator_3-way'!O858/'True_Odds_Calculator_3-way'!B858-1)</f>
        <v/>
      </c>
      <c r="J860" s="6" t="str">
        <f>IF('Log_working_3-way'!$D860="","",'True_Odds_Calculator_3-way'!#REF!/'True_Odds_Calculator_3-way'!C858-1)</f>
        <v/>
      </c>
      <c r="K860" s="6" t="str">
        <f>IF('Log_working_3-way'!$D860="","",1/'True_Odds_Calculator_3-way'!A858+1/'True_Odds_Calculator_3-way'!B858+1/'True_Odds_Calculator_3-way'!C858-1)</f>
        <v/>
      </c>
    </row>
    <row r="861" spans="4:11" x14ac:dyDescent="0.25">
      <c r="D861" t="str">
        <f>solve_for_c('True_Odds_Calculator_3-way'!A859,'True_Odds_Calculator_3-way'!B859,'True_Odds_Calculator_3-way'!C859,'Log_working_3-way'!B$1,'Log_working_3-way'!B$2)</f>
        <v/>
      </c>
      <c r="F861" s="6" t="str">
        <f>IF('Log_working_3-way'!D861="","",1/'True_Odds_Calculator_3-way'!N859+1/'True_Odds_Calculator_3-way'!O859+1/'True_Odds_Calculator_3-way'!#REF!-1)</f>
        <v/>
      </c>
      <c r="H861" s="6" t="str">
        <f>IF('Log_working_3-way'!$D861="","",'True_Odds_Calculator_3-way'!N859/'True_Odds_Calculator_3-way'!A859-1)</f>
        <v/>
      </c>
      <c r="I861" s="6" t="str">
        <f>IF('Log_working_3-way'!$D861="","",'True_Odds_Calculator_3-way'!O859/'True_Odds_Calculator_3-way'!B859-1)</f>
        <v/>
      </c>
      <c r="J861" s="6" t="str">
        <f>IF('Log_working_3-way'!$D861="","",'True_Odds_Calculator_3-way'!#REF!/'True_Odds_Calculator_3-way'!C859-1)</f>
        <v/>
      </c>
      <c r="K861" s="6" t="str">
        <f>IF('Log_working_3-way'!$D861="","",1/'True_Odds_Calculator_3-way'!A859+1/'True_Odds_Calculator_3-way'!B859+1/'True_Odds_Calculator_3-way'!C859-1)</f>
        <v/>
      </c>
    </row>
    <row r="862" spans="4:11" x14ac:dyDescent="0.25">
      <c r="D862" t="str">
        <f>solve_for_c('True_Odds_Calculator_3-way'!A860,'True_Odds_Calculator_3-way'!B860,'True_Odds_Calculator_3-way'!C860,'Log_working_3-way'!B$1,'Log_working_3-way'!B$2)</f>
        <v/>
      </c>
      <c r="F862" s="6" t="str">
        <f>IF('Log_working_3-way'!D862="","",1/'True_Odds_Calculator_3-way'!N860+1/'True_Odds_Calculator_3-way'!O860+1/'True_Odds_Calculator_3-way'!#REF!-1)</f>
        <v/>
      </c>
      <c r="H862" s="6" t="str">
        <f>IF('Log_working_3-way'!$D862="","",'True_Odds_Calculator_3-way'!N860/'True_Odds_Calculator_3-way'!A860-1)</f>
        <v/>
      </c>
      <c r="I862" s="6" t="str">
        <f>IF('Log_working_3-way'!$D862="","",'True_Odds_Calculator_3-way'!O860/'True_Odds_Calculator_3-way'!B860-1)</f>
        <v/>
      </c>
      <c r="J862" s="6" t="str">
        <f>IF('Log_working_3-way'!$D862="","",'True_Odds_Calculator_3-way'!#REF!/'True_Odds_Calculator_3-way'!C860-1)</f>
        <v/>
      </c>
      <c r="K862" s="6" t="str">
        <f>IF('Log_working_3-way'!$D862="","",1/'True_Odds_Calculator_3-way'!A860+1/'True_Odds_Calculator_3-way'!B860+1/'True_Odds_Calculator_3-way'!C860-1)</f>
        <v/>
      </c>
    </row>
    <row r="863" spans="4:11" x14ac:dyDescent="0.25">
      <c r="D863" t="str">
        <f>solve_for_c('True_Odds_Calculator_3-way'!A861,'True_Odds_Calculator_3-way'!B861,'True_Odds_Calculator_3-way'!C861,'Log_working_3-way'!B$1,'Log_working_3-way'!B$2)</f>
        <v/>
      </c>
      <c r="F863" s="6" t="str">
        <f>IF('Log_working_3-way'!D863="","",1/'True_Odds_Calculator_3-way'!N861+1/'True_Odds_Calculator_3-way'!O861+1/'True_Odds_Calculator_3-way'!#REF!-1)</f>
        <v/>
      </c>
      <c r="H863" s="6" t="str">
        <f>IF('Log_working_3-way'!$D863="","",'True_Odds_Calculator_3-way'!N861/'True_Odds_Calculator_3-way'!A861-1)</f>
        <v/>
      </c>
      <c r="I863" s="6" t="str">
        <f>IF('Log_working_3-way'!$D863="","",'True_Odds_Calculator_3-way'!O861/'True_Odds_Calculator_3-way'!B861-1)</f>
        <v/>
      </c>
      <c r="J863" s="6" t="str">
        <f>IF('Log_working_3-way'!$D863="","",'True_Odds_Calculator_3-way'!#REF!/'True_Odds_Calculator_3-way'!C861-1)</f>
        <v/>
      </c>
      <c r="K863" s="6" t="str">
        <f>IF('Log_working_3-way'!$D863="","",1/'True_Odds_Calculator_3-way'!A861+1/'True_Odds_Calculator_3-way'!B861+1/'True_Odds_Calculator_3-way'!C861-1)</f>
        <v/>
      </c>
    </row>
    <row r="864" spans="4:11" x14ac:dyDescent="0.25">
      <c r="D864" t="str">
        <f>solve_for_c('True_Odds_Calculator_3-way'!A862,'True_Odds_Calculator_3-way'!B862,'True_Odds_Calculator_3-way'!C862,'Log_working_3-way'!B$1,'Log_working_3-way'!B$2)</f>
        <v/>
      </c>
      <c r="F864" s="6" t="str">
        <f>IF('Log_working_3-way'!D864="","",1/'True_Odds_Calculator_3-way'!N862+1/'True_Odds_Calculator_3-way'!O862+1/'True_Odds_Calculator_3-way'!#REF!-1)</f>
        <v/>
      </c>
      <c r="H864" s="6" t="str">
        <f>IF('Log_working_3-way'!$D864="","",'True_Odds_Calculator_3-way'!N862/'True_Odds_Calculator_3-way'!A862-1)</f>
        <v/>
      </c>
      <c r="I864" s="6" t="str">
        <f>IF('Log_working_3-way'!$D864="","",'True_Odds_Calculator_3-way'!O862/'True_Odds_Calculator_3-way'!B862-1)</f>
        <v/>
      </c>
      <c r="J864" s="6" t="str">
        <f>IF('Log_working_3-way'!$D864="","",'True_Odds_Calculator_3-way'!#REF!/'True_Odds_Calculator_3-way'!C862-1)</f>
        <v/>
      </c>
      <c r="K864" s="6" t="str">
        <f>IF('Log_working_3-way'!$D864="","",1/'True_Odds_Calculator_3-way'!A862+1/'True_Odds_Calculator_3-way'!B862+1/'True_Odds_Calculator_3-way'!C862-1)</f>
        <v/>
      </c>
    </row>
    <row r="865" spans="4:11" x14ac:dyDescent="0.25">
      <c r="D865" t="str">
        <f>solve_for_c('True_Odds_Calculator_3-way'!A863,'True_Odds_Calculator_3-way'!B863,'True_Odds_Calculator_3-way'!C863,'Log_working_3-way'!B$1,'Log_working_3-way'!B$2)</f>
        <v/>
      </c>
      <c r="F865" s="6" t="str">
        <f>IF('Log_working_3-way'!D865="","",1/'True_Odds_Calculator_3-way'!N863+1/'True_Odds_Calculator_3-way'!O863+1/'True_Odds_Calculator_3-way'!#REF!-1)</f>
        <v/>
      </c>
      <c r="H865" s="6" t="str">
        <f>IF('Log_working_3-way'!$D865="","",'True_Odds_Calculator_3-way'!N863/'True_Odds_Calculator_3-way'!A863-1)</f>
        <v/>
      </c>
      <c r="I865" s="6" t="str">
        <f>IF('Log_working_3-way'!$D865="","",'True_Odds_Calculator_3-way'!O863/'True_Odds_Calculator_3-way'!B863-1)</f>
        <v/>
      </c>
      <c r="J865" s="6" t="str">
        <f>IF('Log_working_3-way'!$D865="","",'True_Odds_Calculator_3-way'!#REF!/'True_Odds_Calculator_3-way'!C863-1)</f>
        <v/>
      </c>
      <c r="K865" s="6" t="str">
        <f>IF('Log_working_3-way'!$D865="","",1/'True_Odds_Calculator_3-way'!A863+1/'True_Odds_Calculator_3-way'!B863+1/'True_Odds_Calculator_3-way'!C863-1)</f>
        <v/>
      </c>
    </row>
    <row r="866" spans="4:11" x14ac:dyDescent="0.25">
      <c r="D866" t="str">
        <f>solve_for_c('True_Odds_Calculator_3-way'!A864,'True_Odds_Calculator_3-way'!B864,'True_Odds_Calculator_3-way'!C864,'Log_working_3-way'!B$1,'Log_working_3-way'!B$2)</f>
        <v/>
      </c>
      <c r="F866" s="6" t="str">
        <f>IF('Log_working_3-way'!D866="","",1/'True_Odds_Calculator_3-way'!N864+1/'True_Odds_Calculator_3-way'!O864+1/'True_Odds_Calculator_3-way'!#REF!-1)</f>
        <v/>
      </c>
      <c r="H866" s="6" t="str">
        <f>IF('Log_working_3-way'!$D866="","",'True_Odds_Calculator_3-way'!N864/'True_Odds_Calculator_3-way'!A864-1)</f>
        <v/>
      </c>
      <c r="I866" s="6" t="str">
        <f>IF('Log_working_3-way'!$D866="","",'True_Odds_Calculator_3-way'!O864/'True_Odds_Calculator_3-way'!B864-1)</f>
        <v/>
      </c>
      <c r="J866" s="6" t="str">
        <f>IF('Log_working_3-way'!$D866="","",'True_Odds_Calculator_3-way'!#REF!/'True_Odds_Calculator_3-way'!C864-1)</f>
        <v/>
      </c>
      <c r="K866" s="6" t="str">
        <f>IF('Log_working_3-way'!$D866="","",1/'True_Odds_Calculator_3-way'!A864+1/'True_Odds_Calculator_3-way'!B864+1/'True_Odds_Calculator_3-way'!C864-1)</f>
        <v/>
      </c>
    </row>
    <row r="867" spans="4:11" x14ac:dyDescent="0.25">
      <c r="D867" t="str">
        <f>solve_for_c('True_Odds_Calculator_3-way'!A865,'True_Odds_Calculator_3-way'!B865,'True_Odds_Calculator_3-way'!C865,'Log_working_3-way'!B$1,'Log_working_3-way'!B$2)</f>
        <v/>
      </c>
      <c r="F867" s="6" t="str">
        <f>IF('Log_working_3-way'!D867="","",1/'True_Odds_Calculator_3-way'!N865+1/'True_Odds_Calculator_3-way'!O865+1/'True_Odds_Calculator_3-way'!#REF!-1)</f>
        <v/>
      </c>
      <c r="H867" s="6" t="str">
        <f>IF('Log_working_3-way'!$D867="","",'True_Odds_Calculator_3-way'!N865/'True_Odds_Calculator_3-way'!A865-1)</f>
        <v/>
      </c>
      <c r="I867" s="6" t="str">
        <f>IF('Log_working_3-way'!$D867="","",'True_Odds_Calculator_3-way'!O865/'True_Odds_Calculator_3-way'!B865-1)</f>
        <v/>
      </c>
      <c r="J867" s="6" t="str">
        <f>IF('Log_working_3-way'!$D867="","",'True_Odds_Calculator_3-way'!#REF!/'True_Odds_Calculator_3-way'!C865-1)</f>
        <v/>
      </c>
      <c r="K867" s="6" t="str">
        <f>IF('Log_working_3-way'!$D867="","",1/'True_Odds_Calculator_3-way'!A865+1/'True_Odds_Calculator_3-way'!B865+1/'True_Odds_Calculator_3-way'!C865-1)</f>
        <v/>
      </c>
    </row>
    <row r="868" spans="4:11" x14ac:dyDescent="0.25">
      <c r="D868" t="str">
        <f>solve_for_c('True_Odds_Calculator_3-way'!A866,'True_Odds_Calculator_3-way'!B866,'True_Odds_Calculator_3-way'!C866,'Log_working_3-way'!B$1,'Log_working_3-way'!B$2)</f>
        <v/>
      </c>
      <c r="F868" s="6" t="str">
        <f>IF('Log_working_3-way'!D868="","",1/'True_Odds_Calculator_3-way'!N866+1/'True_Odds_Calculator_3-way'!O866+1/'True_Odds_Calculator_3-way'!#REF!-1)</f>
        <v/>
      </c>
      <c r="H868" s="6" t="str">
        <f>IF('Log_working_3-way'!$D868="","",'True_Odds_Calculator_3-way'!N866/'True_Odds_Calculator_3-way'!A866-1)</f>
        <v/>
      </c>
      <c r="I868" s="6" t="str">
        <f>IF('Log_working_3-way'!$D868="","",'True_Odds_Calculator_3-way'!O866/'True_Odds_Calculator_3-way'!B866-1)</f>
        <v/>
      </c>
      <c r="J868" s="6" t="str">
        <f>IF('Log_working_3-way'!$D868="","",'True_Odds_Calculator_3-way'!#REF!/'True_Odds_Calculator_3-way'!C866-1)</f>
        <v/>
      </c>
      <c r="K868" s="6" t="str">
        <f>IF('Log_working_3-way'!$D868="","",1/'True_Odds_Calculator_3-way'!A866+1/'True_Odds_Calculator_3-way'!B866+1/'True_Odds_Calculator_3-way'!C866-1)</f>
        <v/>
      </c>
    </row>
    <row r="869" spans="4:11" x14ac:dyDescent="0.25">
      <c r="D869" t="str">
        <f>solve_for_c('True_Odds_Calculator_3-way'!A867,'True_Odds_Calculator_3-way'!B867,'True_Odds_Calculator_3-way'!C867,'Log_working_3-way'!B$1,'Log_working_3-way'!B$2)</f>
        <v/>
      </c>
      <c r="F869" s="6" t="str">
        <f>IF('Log_working_3-way'!D869="","",1/'True_Odds_Calculator_3-way'!N867+1/'True_Odds_Calculator_3-way'!O867+1/'True_Odds_Calculator_3-way'!#REF!-1)</f>
        <v/>
      </c>
      <c r="H869" s="6" t="str">
        <f>IF('Log_working_3-way'!$D869="","",'True_Odds_Calculator_3-way'!N867/'True_Odds_Calculator_3-way'!A867-1)</f>
        <v/>
      </c>
      <c r="I869" s="6" t="str">
        <f>IF('Log_working_3-way'!$D869="","",'True_Odds_Calculator_3-way'!O867/'True_Odds_Calculator_3-way'!B867-1)</f>
        <v/>
      </c>
      <c r="J869" s="6" t="str">
        <f>IF('Log_working_3-way'!$D869="","",'True_Odds_Calculator_3-way'!#REF!/'True_Odds_Calculator_3-way'!C867-1)</f>
        <v/>
      </c>
      <c r="K869" s="6" t="str">
        <f>IF('Log_working_3-way'!$D869="","",1/'True_Odds_Calculator_3-way'!A867+1/'True_Odds_Calculator_3-way'!B867+1/'True_Odds_Calculator_3-way'!C867-1)</f>
        <v/>
      </c>
    </row>
    <row r="870" spans="4:11" x14ac:dyDescent="0.25">
      <c r="D870" t="str">
        <f>solve_for_c('True_Odds_Calculator_3-way'!A868,'True_Odds_Calculator_3-way'!B868,'True_Odds_Calculator_3-way'!C868,'Log_working_3-way'!B$1,'Log_working_3-way'!B$2)</f>
        <v/>
      </c>
      <c r="F870" s="6" t="str">
        <f>IF('Log_working_3-way'!D870="","",1/'True_Odds_Calculator_3-way'!N868+1/'True_Odds_Calculator_3-way'!O868+1/'True_Odds_Calculator_3-way'!#REF!-1)</f>
        <v/>
      </c>
      <c r="H870" s="6" t="str">
        <f>IF('Log_working_3-way'!$D870="","",'True_Odds_Calculator_3-way'!N868/'True_Odds_Calculator_3-way'!A868-1)</f>
        <v/>
      </c>
      <c r="I870" s="6" t="str">
        <f>IF('Log_working_3-way'!$D870="","",'True_Odds_Calculator_3-way'!O868/'True_Odds_Calculator_3-way'!B868-1)</f>
        <v/>
      </c>
      <c r="J870" s="6" t="str">
        <f>IF('Log_working_3-way'!$D870="","",'True_Odds_Calculator_3-way'!#REF!/'True_Odds_Calculator_3-way'!C868-1)</f>
        <v/>
      </c>
      <c r="K870" s="6" t="str">
        <f>IF('Log_working_3-way'!$D870="","",1/'True_Odds_Calculator_3-way'!A868+1/'True_Odds_Calculator_3-way'!B868+1/'True_Odds_Calculator_3-way'!C868-1)</f>
        <v/>
      </c>
    </row>
    <row r="871" spans="4:11" x14ac:dyDescent="0.25">
      <c r="D871" t="str">
        <f>solve_for_c('True_Odds_Calculator_3-way'!A869,'True_Odds_Calculator_3-way'!B869,'True_Odds_Calculator_3-way'!C869,'Log_working_3-way'!B$1,'Log_working_3-way'!B$2)</f>
        <v/>
      </c>
      <c r="F871" s="6" t="str">
        <f>IF('Log_working_3-way'!D871="","",1/'True_Odds_Calculator_3-way'!N869+1/'True_Odds_Calculator_3-way'!O869+1/'True_Odds_Calculator_3-way'!#REF!-1)</f>
        <v/>
      </c>
      <c r="H871" s="6" t="str">
        <f>IF('Log_working_3-way'!$D871="","",'True_Odds_Calculator_3-way'!N869/'True_Odds_Calculator_3-way'!A869-1)</f>
        <v/>
      </c>
      <c r="I871" s="6" t="str">
        <f>IF('Log_working_3-way'!$D871="","",'True_Odds_Calculator_3-way'!O869/'True_Odds_Calculator_3-way'!B869-1)</f>
        <v/>
      </c>
      <c r="J871" s="6" t="str">
        <f>IF('Log_working_3-way'!$D871="","",'True_Odds_Calculator_3-way'!#REF!/'True_Odds_Calculator_3-way'!C869-1)</f>
        <v/>
      </c>
      <c r="K871" s="6" t="str">
        <f>IF('Log_working_3-way'!$D871="","",1/'True_Odds_Calculator_3-way'!A869+1/'True_Odds_Calculator_3-way'!B869+1/'True_Odds_Calculator_3-way'!C869-1)</f>
        <v/>
      </c>
    </row>
    <row r="872" spans="4:11" x14ac:dyDescent="0.25">
      <c r="D872" t="str">
        <f>solve_for_c('True_Odds_Calculator_3-way'!A870,'True_Odds_Calculator_3-way'!B870,'True_Odds_Calculator_3-way'!C870,'Log_working_3-way'!B$1,'Log_working_3-way'!B$2)</f>
        <v/>
      </c>
      <c r="F872" s="6" t="str">
        <f>IF('Log_working_3-way'!D872="","",1/'True_Odds_Calculator_3-way'!N870+1/'True_Odds_Calculator_3-way'!O870+1/'True_Odds_Calculator_3-way'!#REF!-1)</f>
        <v/>
      </c>
      <c r="H872" s="6" t="str">
        <f>IF('Log_working_3-way'!$D872="","",'True_Odds_Calculator_3-way'!N870/'True_Odds_Calculator_3-way'!A870-1)</f>
        <v/>
      </c>
      <c r="I872" s="6" t="str">
        <f>IF('Log_working_3-way'!$D872="","",'True_Odds_Calculator_3-way'!O870/'True_Odds_Calculator_3-way'!B870-1)</f>
        <v/>
      </c>
      <c r="J872" s="6" t="str">
        <f>IF('Log_working_3-way'!$D872="","",'True_Odds_Calculator_3-way'!#REF!/'True_Odds_Calculator_3-way'!C870-1)</f>
        <v/>
      </c>
      <c r="K872" s="6" t="str">
        <f>IF('Log_working_3-way'!$D872="","",1/'True_Odds_Calculator_3-way'!A870+1/'True_Odds_Calculator_3-way'!B870+1/'True_Odds_Calculator_3-way'!C870-1)</f>
        <v/>
      </c>
    </row>
    <row r="873" spans="4:11" x14ac:dyDescent="0.25">
      <c r="D873" t="str">
        <f>solve_for_c('True_Odds_Calculator_3-way'!A871,'True_Odds_Calculator_3-way'!B871,'True_Odds_Calculator_3-way'!C871,'Log_working_3-way'!B$1,'Log_working_3-way'!B$2)</f>
        <v/>
      </c>
      <c r="F873" s="6" t="str">
        <f>IF('Log_working_3-way'!D873="","",1/'True_Odds_Calculator_3-way'!N871+1/'True_Odds_Calculator_3-way'!O871+1/'True_Odds_Calculator_3-way'!#REF!-1)</f>
        <v/>
      </c>
      <c r="H873" s="6" t="str">
        <f>IF('Log_working_3-way'!$D873="","",'True_Odds_Calculator_3-way'!N871/'True_Odds_Calculator_3-way'!A871-1)</f>
        <v/>
      </c>
      <c r="I873" s="6" t="str">
        <f>IF('Log_working_3-way'!$D873="","",'True_Odds_Calculator_3-way'!O871/'True_Odds_Calculator_3-way'!B871-1)</f>
        <v/>
      </c>
      <c r="J873" s="6" t="str">
        <f>IF('Log_working_3-way'!$D873="","",'True_Odds_Calculator_3-way'!#REF!/'True_Odds_Calculator_3-way'!C871-1)</f>
        <v/>
      </c>
      <c r="K873" s="6" t="str">
        <f>IF('Log_working_3-way'!$D873="","",1/'True_Odds_Calculator_3-way'!A871+1/'True_Odds_Calculator_3-way'!B871+1/'True_Odds_Calculator_3-way'!C871-1)</f>
        <v/>
      </c>
    </row>
    <row r="874" spans="4:11" x14ac:dyDescent="0.25">
      <c r="D874" t="str">
        <f>solve_for_c('True_Odds_Calculator_3-way'!A872,'True_Odds_Calculator_3-way'!B872,'True_Odds_Calculator_3-way'!C872,'Log_working_3-way'!B$1,'Log_working_3-way'!B$2)</f>
        <v/>
      </c>
      <c r="F874" s="6" t="str">
        <f>IF('Log_working_3-way'!D874="","",1/'True_Odds_Calculator_3-way'!N872+1/'True_Odds_Calculator_3-way'!O872+1/'True_Odds_Calculator_3-way'!#REF!-1)</f>
        <v/>
      </c>
      <c r="H874" s="6" t="str">
        <f>IF('Log_working_3-way'!$D874="","",'True_Odds_Calculator_3-way'!N872/'True_Odds_Calculator_3-way'!A872-1)</f>
        <v/>
      </c>
      <c r="I874" s="6" t="str">
        <f>IF('Log_working_3-way'!$D874="","",'True_Odds_Calculator_3-way'!O872/'True_Odds_Calculator_3-way'!B872-1)</f>
        <v/>
      </c>
      <c r="J874" s="6" t="str">
        <f>IF('Log_working_3-way'!$D874="","",'True_Odds_Calculator_3-way'!#REF!/'True_Odds_Calculator_3-way'!C872-1)</f>
        <v/>
      </c>
      <c r="K874" s="6" t="str">
        <f>IF('Log_working_3-way'!$D874="","",1/'True_Odds_Calculator_3-way'!A872+1/'True_Odds_Calculator_3-way'!B872+1/'True_Odds_Calculator_3-way'!C872-1)</f>
        <v/>
      </c>
    </row>
    <row r="875" spans="4:11" x14ac:dyDescent="0.25">
      <c r="D875" t="str">
        <f>solve_for_c('True_Odds_Calculator_3-way'!A873,'True_Odds_Calculator_3-way'!B873,'True_Odds_Calculator_3-way'!C873,'Log_working_3-way'!B$1,'Log_working_3-way'!B$2)</f>
        <v/>
      </c>
      <c r="F875" s="6" t="str">
        <f>IF('Log_working_3-way'!D875="","",1/'True_Odds_Calculator_3-way'!N873+1/'True_Odds_Calculator_3-way'!O873+1/'True_Odds_Calculator_3-way'!#REF!-1)</f>
        <v/>
      </c>
      <c r="H875" s="6" t="str">
        <f>IF('Log_working_3-way'!$D875="","",'True_Odds_Calculator_3-way'!N873/'True_Odds_Calculator_3-way'!A873-1)</f>
        <v/>
      </c>
      <c r="I875" s="6" t="str">
        <f>IF('Log_working_3-way'!$D875="","",'True_Odds_Calculator_3-way'!O873/'True_Odds_Calculator_3-way'!B873-1)</f>
        <v/>
      </c>
      <c r="J875" s="6" t="str">
        <f>IF('Log_working_3-way'!$D875="","",'True_Odds_Calculator_3-way'!#REF!/'True_Odds_Calculator_3-way'!C873-1)</f>
        <v/>
      </c>
      <c r="K875" s="6" t="str">
        <f>IF('Log_working_3-way'!$D875="","",1/'True_Odds_Calculator_3-way'!A873+1/'True_Odds_Calculator_3-way'!B873+1/'True_Odds_Calculator_3-way'!C873-1)</f>
        <v/>
      </c>
    </row>
    <row r="876" spans="4:11" x14ac:dyDescent="0.25">
      <c r="D876" t="str">
        <f>solve_for_c('True_Odds_Calculator_3-way'!A874,'True_Odds_Calculator_3-way'!B874,'True_Odds_Calculator_3-way'!C874,'Log_working_3-way'!B$1,'Log_working_3-way'!B$2)</f>
        <v/>
      </c>
      <c r="F876" s="6" t="str">
        <f>IF('Log_working_3-way'!D876="","",1/'True_Odds_Calculator_3-way'!N874+1/'True_Odds_Calculator_3-way'!O874+1/'True_Odds_Calculator_3-way'!#REF!-1)</f>
        <v/>
      </c>
      <c r="H876" s="6" t="str">
        <f>IF('Log_working_3-way'!$D876="","",'True_Odds_Calculator_3-way'!N874/'True_Odds_Calculator_3-way'!A874-1)</f>
        <v/>
      </c>
      <c r="I876" s="6" t="str">
        <f>IF('Log_working_3-way'!$D876="","",'True_Odds_Calculator_3-way'!O874/'True_Odds_Calculator_3-way'!B874-1)</f>
        <v/>
      </c>
      <c r="J876" s="6" t="str">
        <f>IF('Log_working_3-way'!$D876="","",'True_Odds_Calculator_3-way'!#REF!/'True_Odds_Calculator_3-way'!C874-1)</f>
        <v/>
      </c>
      <c r="K876" s="6" t="str">
        <f>IF('Log_working_3-way'!$D876="","",1/'True_Odds_Calculator_3-way'!A874+1/'True_Odds_Calculator_3-way'!B874+1/'True_Odds_Calculator_3-way'!C874-1)</f>
        <v/>
      </c>
    </row>
    <row r="877" spans="4:11" x14ac:dyDescent="0.25">
      <c r="D877" t="str">
        <f>solve_for_c('True_Odds_Calculator_3-way'!A875,'True_Odds_Calculator_3-way'!B875,'True_Odds_Calculator_3-way'!C875,'Log_working_3-way'!B$1,'Log_working_3-way'!B$2)</f>
        <v/>
      </c>
      <c r="F877" s="6" t="str">
        <f>IF('Log_working_3-way'!D877="","",1/'True_Odds_Calculator_3-way'!N875+1/'True_Odds_Calculator_3-way'!O875+1/'True_Odds_Calculator_3-way'!#REF!-1)</f>
        <v/>
      </c>
      <c r="H877" s="6" t="str">
        <f>IF('Log_working_3-way'!$D877="","",'True_Odds_Calculator_3-way'!N875/'True_Odds_Calculator_3-way'!A875-1)</f>
        <v/>
      </c>
      <c r="I877" s="6" t="str">
        <f>IF('Log_working_3-way'!$D877="","",'True_Odds_Calculator_3-way'!O875/'True_Odds_Calculator_3-way'!B875-1)</f>
        <v/>
      </c>
      <c r="J877" s="6" t="str">
        <f>IF('Log_working_3-way'!$D877="","",'True_Odds_Calculator_3-way'!#REF!/'True_Odds_Calculator_3-way'!C875-1)</f>
        <v/>
      </c>
      <c r="K877" s="6" t="str">
        <f>IF('Log_working_3-way'!$D877="","",1/'True_Odds_Calculator_3-way'!A875+1/'True_Odds_Calculator_3-way'!B875+1/'True_Odds_Calculator_3-way'!C875-1)</f>
        <v/>
      </c>
    </row>
    <row r="878" spans="4:11" x14ac:dyDescent="0.25">
      <c r="D878" t="str">
        <f>solve_for_c('True_Odds_Calculator_3-way'!A876,'True_Odds_Calculator_3-way'!B876,'True_Odds_Calculator_3-way'!C876,'Log_working_3-way'!B$1,'Log_working_3-way'!B$2)</f>
        <v/>
      </c>
      <c r="F878" s="6" t="str">
        <f>IF('Log_working_3-way'!D878="","",1/'True_Odds_Calculator_3-way'!N876+1/'True_Odds_Calculator_3-way'!O876+1/'True_Odds_Calculator_3-way'!#REF!-1)</f>
        <v/>
      </c>
      <c r="H878" s="6" t="str">
        <f>IF('Log_working_3-way'!$D878="","",'True_Odds_Calculator_3-way'!N876/'True_Odds_Calculator_3-way'!A876-1)</f>
        <v/>
      </c>
      <c r="I878" s="6" t="str">
        <f>IF('Log_working_3-way'!$D878="","",'True_Odds_Calculator_3-way'!O876/'True_Odds_Calculator_3-way'!B876-1)</f>
        <v/>
      </c>
      <c r="J878" s="6" t="str">
        <f>IF('Log_working_3-way'!$D878="","",'True_Odds_Calculator_3-way'!#REF!/'True_Odds_Calculator_3-way'!C876-1)</f>
        <v/>
      </c>
      <c r="K878" s="6" t="str">
        <f>IF('Log_working_3-way'!$D878="","",1/'True_Odds_Calculator_3-way'!A876+1/'True_Odds_Calculator_3-way'!B876+1/'True_Odds_Calculator_3-way'!C876-1)</f>
        <v/>
      </c>
    </row>
    <row r="879" spans="4:11" x14ac:dyDescent="0.25">
      <c r="D879" t="str">
        <f>solve_for_c('True_Odds_Calculator_3-way'!A877,'True_Odds_Calculator_3-way'!B877,'True_Odds_Calculator_3-way'!C877,'Log_working_3-way'!B$1,'Log_working_3-way'!B$2)</f>
        <v/>
      </c>
      <c r="F879" s="6" t="str">
        <f>IF('Log_working_3-way'!D879="","",1/'True_Odds_Calculator_3-way'!N877+1/'True_Odds_Calculator_3-way'!O877+1/'True_Odds_Calculator_3-way'!#REF!-1)</f>
        <v/>
      </c>
      <c r="H879" s="6" t="str">
        <f>IF('Log_working_3-way'!$D879="","",'True_Odds_Calculator_3-way'!N877/'True_Odds_Calculator_3-way'!A877-1)</f>
        <v/>
      </c>
      <c r="I879" s="6" t="str">
        <f>IF('Log_working_3-way'!$D879="","",'True_Odds_Calculator_3-way'!O877/'True_Odds_Calculator_3-way'!B877-1)</f>
        <v/>
      </c>
      <c r="J879" s="6" t="str">
        <f>IF('Log_working_3-way'!$D879="","",'True_Odds_Calculator_3-way'!#REF!/'True_Odds_Calculator_3-way'!C877-1)</f>
        <v/>
      </c>
      <c r="K879" s="6" t="str">
        <f>IF('Log_working_3-way'!$D879="","",1/'True_Odds_Calculator_3-way'!A877+1/'True_Odds_Calculator_3-way'!B877+1/'True_Odds_Calculator_3-way'!C877-1)</f>
        <v/>
      </c>
    </row>
    <row r="880" spans="4:11" x14ac:dyDescent="0.25">
      <c r="D880" t="str">
        <f>solve_for_c('True_Odds_Calculator_3-way'!A878,'True_Odds_Calculator_3-way'!B878,'True_Odds_Calculator_3-way'!C878,'Log_working_3-way'!B$1,'Log_working_3-way'!B$2)</f>
        <v/>
      </c>
      <c r="F880" s="6" t="str">
        <f>IF('Log_working_3-way'!D880="","",1/'True_Odds_Calculator_3-way'!N878+1/'True_Odds_Calculator_3-way'!O878+1/'True_Odds_Calculator_3-way'!#REF!-1)</f>
        <v/>
      </c>
      <c r="H880" s="6" t="str">
        <f>IF('Log_working_3-way'!$D880="","",'True_Odds_Calculator_3-way'!N878/'True_Odds_Calculator_3-way'!A878-1)</f>
        <v/>
      </c>
      <c r="I880" s="6" t="str">
        <f>IF('Log_working_3-way'!$D880="","",'True_Odds_Calculator_3-way'!O878/'True_Odds_Calculator_3-way'!B878-1)</f>
        <v/>
      </c>
      <c r="J880" s="6" t="str">
        <f>IF('Log_working_3-way'!$D880="","",'True_Odds_Calculator_3-way'!#REF!/'True_Odds_Calculator_3-way'!C878-1)</f>
        <v/>
      </c>
      <c r="K880" s="6" t="str">
        <f>IF('Log_working_3-way'!$D880="","",1/'True_Odds_Calculator_3-way'!A878+1/'True_Odds_Calculator_3-way'!B878+1/'True_Odds_Calculator_3-way'!C878-1)</f>
        <v/>
      </c>
    </row>
    <row r="881" spans="4:11" x14ac:dyDescent="0.25">
      <c r="D881" t="str">
        <f>solve_for_c('True_Odds_Calculator_3-way'!A879,'True_Odds_Calculator_3-way'!B879,'True_Odds_Calculator_3-way'!C879,'Log_working_3-way'!B$1,'Log_working_3-way'!B$2)</f>
        <v/>
      </c>
      <c r="F881" s="6" t="str">
        <f>IF('Log_working_3-way'!D881="","",1/'True_Odds_Calculator_3-way'!N879+1/'True_Odds_Calculator_3-way'!O879+1/'True_Odds_Calculator_3-way'!#REF!-1)</f>
        <v/>
      </c>
      <c r="H881" s="6" t="str">
        <f>IF('Log_working_3-way'!$D881="","",'True_Odds_Calculator_3-way'!N879/'True_Odds_Calculator_3-way'!A879-1)</f>
        <v/>
      </c>
      <c r="I881" s="6" t="str">
        <f>IF('Log_working_3-way'!$D881="","",'True_Odds_Calculator_3-way'!O879/'True_Odds_Calculator_3-way'!B879-1)</f>
        <v/>
      </c>
      <c r="J881" s="6" t="str">
        <f>IF('Log_working_3-way'!$D881="","",'True_Odds_Calculator_3-way'!#REF!/'True_Odds_Calculator_3-way'!C879-1)</f>
        <v/>
      </c>
      <c r="K881" s="6" t="str">
        <f>IF('Log_working_3-way'!$D881="","",1/'True_Odds_Calculator_3-way'!A879+1/'True_Odds_Calculator_3-way'!B879+1/'True_Odds_Calculator_3-way'!C879-1)</f>
        <v/>
      </c>
    </row>
    <row r="882" spans="4:11" x14ac:dyDescent="0.25">
      <c r="D882" t="str">
        <f>solve_for_c('True_Odds_Calculator_3-way'!A880,'True_Odds_Calculator_3-way'!B880,'True_Odds_Calculator_3-way'!C880,'Log_working_3-way'!B$1,'Log_working_3-way'!B$2)</f>
        <v/>
      </c>
      <c r="F882" s="6" t="str">
        <f>IF('Log_working_3-way'!D882="","",1/'True_Odds_Calculator_3-way'!N880+1/'True_Odds_Calculator_3-way'!O880+1/'True_Odds_Calculator_3-way'!#REF!-1)</f>
        <v/>
      </c>
      <c r="H882" s="6" t="str">
        <f>IF('Log_working_3-way'!$D882="","",'True_Odds_Calculator_3-way'!N880/'True_Odds_Calculator_3-way'!A880-1)</f>
        <v/>
      </c>
      <c r="I882" s="6" t="str">
        <f>IF('Log_working_3-way'!$D882="","",'True_Odds_Calculator_3-way'!O880/'True_Odds_Calculator_3-way'!B880-1)</f>
        <v/>
      </c>
      <c r="J882" s="6" t="str">
        <f>IF('Log_working_3-way'!$D882="","",'True_Odds_Calculator_3-way'!#REF!/'True_Odds_Calculator_3-way'!C880-1)</f>
        <v/>
      </c>
      <c r="K882" s="6" t="str">
        <f>IF('Log_working_3-way'!$D882="","",1/'True_Odds_Calculator_3-way'!A880+1/'True_Odds_Calculator_3-way'!B880+1/'True_Odds_Calculator_3-way'!C880-1)</f>
        <v/>
      </c>
    </row>
    <row r="883" spans="4:11" x14ac:dyDescent="0.25">
      <c r="D883" t="str">
        <f>solve_for_c('True_Odds_Calculator_3-way'!A881,'True_Odds_Calculator_3-way'!B881,'True_Odds_Calculator_3-way'!C881,'Log_working_3-way'!B$1,'Log_working_3-way'!B$2)</f>
        <v/>
      </c>
      <c r="F883" s="6" t="str">
        <f>IF('Log_working_3-way'!D883="","",1/'True_Odds_Calculator_3-way'!N881+1/'True_Odds_Calculator_3-way'!O881+1/'True_Odds_Calculator_3-way'!#REF!-1)</f>
        <v/>
      </c>
      <c r="H883" s="6" t="str">
        <f>IF('Log_working_3-way'!$D883="","",'True_Odds_Calculator_3-way'!N881/'True_Odds_Calculator_3-way'!A881-1)</f>
        <v/>
      </c>
      <c r="I883" s="6" t="str">
        <f>IF('Log_working_3-way'!$D883="","",'True_Odds_Calculator_3-way'!O881/'True_Odds_Calculator_3-way'!B881-1)</f>
        <v/>
      </c>
      <c r="J883" s="6" t="str">
        <f>IF('Log_working_3-way'!$D883="","",'True_Odds_Calculator_3-way'!#REF!/'True_Odds_Calculator_3-way'!C881-1)</f>
        <v/>
      </c>
      <c r="K883" s="6" t="str">
        <f>IF('Log_working_3-way'!$D883="","",1/'True_Odds_Calculator_3-way'!A881+1/'True_Odds_Calculator_3-way'!B881+1/'True_Odds_Calculator_3-way'!C881-1)</f>
        <v/>
      </c>
    </row>
    <row r="884" spans="4:11" x14ac:dyDescent="0.25">
      <c r="D884" t="str">
        <f>solve_for_c('True_Odds_Calculator_3-way'!A882,'True_Odds_Calculator_3-way'!B882,'True_Odds_Calculator_3-way'!C882,'Log_working_3-way'!B$1,'Log_working_3-way'!B$2)</f>
        <v/>
      </c>
      <c r="F884" s="6" t="str">
        <f>IF('Log_working_3-way'!D884="","",1/'True_Odds_Calculator_3-way'!N882+1/'True_Odds_Calculator_3-way'!O882+1/'True_Odds_Calculator_3-way'!#REF!-1)</f>
        <v/>
      </c>
      <c r="H884" s="6" t="str">
        <f>IF('Log_working_3-way'!$D884="","",'True_Odds_Calculator_3-way'!N882/'True_Odds_Calculator_3-way'!A882-1)</f>
        <v/>
      </c>
      <c r="I884" s="6" t="str">
        <f>IF('Log_working_3-way'!$D884="","",'True_Odds_Calculator_3-way'!O882/'True_Odds_Calculator_3-way'!B882-1)</f>
        <v/>
      </c>
      <c r="J884" s="6" t="str">
        <f>IF('Log_working_3-way'!$D884="","",'True_Odds_Calculator_3-way'!#REF!/'True_Odds_Calculator_3-way'!C882-1)</f>
        <v/>
      </c>
      <c r="K884" s="6" t="str">
        <f>IF('Log_working_3-way'!$D884="","",1/'True_Odds_Calculator_3-way'!A882+1/'True_Odds_Calculator_3-way'!B882+1/'True_Odds_Calculator_3-way'!C882-1)</f>
        <v/>
      </c>
    </row>
    <row r="885" spans="4:11" x14ac:dyDescent="0.25">
      <c r="D885" t="str">
        <f>solve_for_c('True_Odds_Calculator_3-way'!A883,'True_Odds_Calculator_3-way'!B883,'True_Odds_Calculator_3-way'!C883,'Log_working_3-way'!B$1,'Log_working_3-way'!B$2)</f>
        <v/>
      </c>
      <c r="F885" s="6" t="str">
        <f>IF('Log_working_3-way'!D885="","",1/'True_Odds_Calculator_3-way'!N883+1/'True_Odds_Calculator_3-way'!O883+1/'True_Odds_Calculator_3-way'!#REF!-1)</f>
        <v/>
      </c>
      <c r="H885" s="6" t="str">
        <f>IF('Log_working_3-way'!$D885="","",'True_Odds_Calculator_3-way'!N883/'True_Odds_Calculator_3-way'!A883-1)</f>
        <v/>
      </c>
      <c r="I885" s="6" t="str">
        <f>IF('Log_working_3-way'!$D885="","",'True_Odds_Calculator_3-way'!O883/'True_Odds_Calculator_3-way'!B883-1)</f>
        <v/>
      </c>
      <c r="J885" s="6" t="str">
        <f>IF('Log_working_3-way'!$D885="","",'True_Odds_Calculator_3-way'!#REF!/'True_Odds_Calculator_3-way'!C883-1)</f>
        <v/>
      </c>
      <c r="K885" s="6" t="str">
        <f>IF('Log_working_3-way'!$D885="","",1/'True_Odds_Calculator_3-way'!A883+1/'True_Odds_Calculator_3-way'!B883+1/'True_Odds_Calculator_3-way'!C883-1)</f>
        <v/>
      </c>
    </row>
    <row r="886" spans="4:11" x14ac:dyDescent="0.25">
      <c r="D886" t="str">
        <f>solve_for_c('True_Odds_Calculator_3-way'!A884,'True_Odds_Calculator_3-way'!B884,'True_Odds_Calculator_3-way'!C884,'Log_working_3-way'!B$1,'Log_working_3-way'!B$2)</f>
        <v/>
      </c>
      <c r="F886" s="6" t="str">
        <f>IF('Log_working_3-way'!D886="","",1/'True_Odds_Calculator_3-way'!N884+1/'True_Odds_Calculator_3-way'!O884+1/'True_Odds_Calculator_3-way'!#REF!-1)</f>
        <v/>
      </c>
      <c r="H886" s="6" t="str">
        <f>IF('Log_working_3-way'!$D886="","",'True_Odds_Calculator_3-way'!N884/'True_Odds_Calculator_3-way'!A884-1)</f>
        <v/>
      </c>
      <c r="I886" s="6" t="str">
        <f>IF('Log_working_3-way'!$D886="","",'True_Odds_Calculator_3-way'!O884/'True_Odds_Calculator_3-way'!B884-1)</f>
        <v/>
      </c>
      <c r="J886" s="6" t="str">
        <f>IF('Log_working_3-way'!$D886="","",'True_Odds_Calculator_3-way'!#REF!/'True_Odds_Calculator_3-way'!C884-1)</f>
        <v/>
      </c>
      <c r="K886" s="6" t="str">
        <f>IF('Log_working_3-way'!$D886="","",1/'True_Odds_Calculator_3-way'!A884+1/'True_Odds_Calculator_3-way'!B884+1/'True_Odds_Calculator_3-way'!C884-1)</f>
        <v/>
      </c>
    </row>
    <row r="887" spans="4:11" x14ac:dyDescent="0.25">
      <c r="D887" t="str">
        <f>solve_for_c('True_Odds_Calculator_3-way'!A885,'True_Odds_Calculator_3-way'!B885,'True_Odds_Calculator_3-way'!C885,'Log_working_3-way'!B$1,'Log_working_3-way'!B$2)</f>
        <v/>
      </c>
      <c r="F887" s="6" t="str">
        <f>IF('Log_working_3-way'!D887="","",1/'True_Odds_Calculator_3-way'!N885+1/'True_Odds_Calculator_3-way'!O885+1/'True_Odds_Calculator_3-way'!#REF!-1)</f>
        <v/>
      </c>
      <c r="H887" s="6" t="str">
        <f>IF('Log_working_3-way'!$D887="","",'True_Odds_Calculator_3-way'!N885/'True_Odds_Calculator_3-way'!A885-1)</f>
        <v/>
      </c>
      <c r="I887" s="6" t="str">
        <f>IF('Log_working_3-way'!$D887="","",'True_Odds_Calculator_3-way'!O885/'True_Odds_Calculator_3-way'!B885-1)</f>
        <v/>
      </c>
      <c r="J887" s="6" t="str">
        <f>IF('Log_working_3-way'!$D887="","",'True_Odds_Calculator_3-way'!#REF!/'True_Odds_Calculator_3-way'!C885-1)</f>
        <v/>
      </c>
      <c r="K887" s="6" t="str">
        <f>IF('Log_working_3-way'!$D887="","",1/'True_Odds_Calculator_3-way'!A885+1/'True_Odds_Calculator_3-way'!B885+1/'True_Odds_Calculator_3-way'!C885-1)</f>
        <v/>
      </c>
    </row>
    <row r="888" spans="4:11" x14ac:dyDescent="0.25">
      <c r="D888" t="str">
        <f>solve_for_c('True_Odds_Calculator_3-way'!A886,'True_Odds_Calculator_3-way'!B886,'True_Odds_Calculator_3-way'!C886,'Log_working_3-way'!B$1,'Log_working_3-way'!B$2)</f>
        <v/>
      </c>
      <c r="F888" s="6" t="str">
        <f>IF('Log_working_3-way'!D888="","",1/'True_Odds_Calculator_3-way'!N886+1/'True_Odds_Calculator_3-way'!O886+1/'True_Odds_Calculator_3-way'!#REF!-1)</f>
        <v/>
      </c>
      <c r="H888" s="6" t="str">
        <f>IF('Log_working_3-way'!$D888="","",'True_Odds_Calculator_3-way'!N886/'True_Odds_Calculator_3-way'!A886-1)</f>
        <v/>
      </c>
      <c r="I888" s="6" t="str">
        <f>IF('Log_working_3-way'!$D888="","",'True_Odds_Calculator_3-way'!O886/'True_Odds_Calculator_3-way'!B886-1)</f>
        <v/>
      </c>
      <c r="J888" s="6" t="str">
        <f>IF('Log_working_3-way'!$D888="","",'True_Odds_Calculator_3-way'!#REF!/'True_Odds_Calculator_3-way'!C886-1)</f>
        <v/>
      </c>
      <c r="K888" s="6" t="str">
        <f>IF('Log_working_3-way'!$D888="","",1/'True_Odds_Calculator_3-way'!A886+1/'True_Odds_Calculator_3-way'!B886+1/'True_Odds_Calculator_3-way'!C886-1)</f>
        <v/>
      </c>
    </row>
    <row r="889" spans="4:11" x14ac:dyDescent="0.25">
      <c r="D889" t="str">
        <f>solve_for_c('True_Odds_Calculator_3-way'!A887,'True_Odds_Calculator_3-way'!B887,'True_Odds_Calculator_3-way'!C887,'Log_working_3-way'!B$1,'Log_working_3-way'!B$2)</f>
        <v/>
      </c>
      <c r="F889" s="6" t="str">
        <f>IF('Log_working_3-way'!D889="","",1/'True_Odds_Calculator_3-way'!N887+1/'True_Odds_Calculator_3-way'!O887+1/'True_Odds_Calculator_3-way'!#REF!-1)</f>
        <v/>
      </c>
      <c r="H889" s="6" t="str">
        <f>IF('Log_working_3-way'!$D889="","",'True_Odds_Calculator_3-way'!N887/'True_Odds_Calculator_3-way'!A887-1)</f>
        <v/>
      </c>
      <c r="I889" s="6" t="str">
        <f>IF('Log_working_3-way'!$D889="","",'True_Odds_Calculator_3-way'!O887/'True_Odds_Calculator_3-way'!B887-1)</f>
        <v/>
      </c>
      <c r="J889" s="6" t="str">
        <f>IF('Log_working_3-way'!$D889="","",'True_Odds_Calculator_3-way'!#REF!/'True_Odds_Calculator_3-way'!C887-1)</f>
        <v/>
      </c>
      <c r="K889" s="6" t="str">
        <f>IF('Log_working_3-way'!$D889="","",1/'True_Odds_Calculator_3-way'!A887+1/'True_Odds_Calculator_3-way'!B887+1/'True_Odds_Calculator_3-way'!C887-1)</f>
        <v/>
      </c>
    </row>
    <row r="890" spans="4:11" x14ac:dyDescent="0.25">
      <c r="D890" t="str">
        <f>solve_for_c('True_Odds_Calculator_3-way'!A888,'True_Odds_Calculator_3-way'!B888,'True_Odds_Calculator_3-way'!C888,'Log_working_3-way'!B$1,'Log_working_3-way'!B$2)</f>
        <v/>
      </c>
      <c r="F890" s="6" t="str">
        <f>IF('Log_working_3-way'!D890="","",1/'True_Odds_Calculator_3-way'!N888+1/'True_Odds_Calculator_3-way'!O888+1/'True_Odds_Calculator_3-way'!#REF!-1)</f>
        <v/>
      </c>
      <c r="H890" s="6" t="str">
        <f>IF('Log_working_3-way'!$D890="","",'True_Odds_Calculator_3-way'!N888/'True_Odds_Calculator_3-way'!A888-1)</f>
        <v/>
      </c>
      <c r="I890" s="6" t="str">
        <f>IF('Log_working_3-way'!$D890="","",'True_Odds_Calculator_3-way'!O888/'True_Odds_Calculator_3-way'!B888-1)</f>
        <v/>
      </c>
      <c r="J890" s="6" t="str">
        <f>IF('Log_working_3-way'!$D890="","",'True_Odds_Calculator_3-way'!#REF!/'True_Odds_Calculator_3-way'!C888-1)</f>
        <v/>
      </c>
      <c r="K890" s="6" t="str">
        <f>IF('Log_working_3-way'!$D890="","",1/'True_Odds_Calculator_3-way'!A888+1/'True_Odds_Calculator_3-way'!B888+1/'True_Odds_Calculator_3-way'!C888-1)</f>
        <v/>
      </c>
    </row>
    <row r="891" spans="4:11" x14ac:dyDescent="0.25">
      <c r="D891" t="str">
        <f>solve_for_c('True_Odds_Calculator_3-way'!A889,'True_Odds_Calculator_3-way'!B889,'True_Odds_Calculator_3-way'!C889,'Log_working_3-way'!B$1,'Log_working_3-way'!B$2)</f>
        <v/>
      </c>
      <c r="F891" s="6" t="str">
        <f>IF('Log_working_3-way'!D891="","",1/'True_Odds_Calculator_3-way'!N889+1/'True_Odds_Calculator_3-way'!O889+1/'True_Odds_Calculator_3-way'!#REF!-1)</f>
        <v/>
      </c>
      <c r="H891" s="6" t="str">
        <f>IF('Log_working_3-way'!$D891="","",'True_Odds_Calculator_3-way'!N889/'True_Odds_Calculator_3-way'!A889-1)</f>
        <v/>
      </c>
      <c r="I891" s="6" t="str">
        <f>IF('Log_working_3-way'!$D891="","",'True_Odds_Calculator_3-way'!O889/'True_Odds_Calculator_3-way'!B889-1)</f>
        <v/>
      </c>
      <c r="J891" s="6" t="str">
        <f>IF('Log_working_3-way'!$D891="","",'True_Odds_Calculator_3-way'!#REF!/'True_Odds_Calculator_3-way'!C889-1)</f>
        <v/>
      </c>
      <c r="K891" s="6" t="str">
        <f>IF('Log_working_3-way'!$D891="","",1/'True_Odds_Calculator_3-way'!A889+1/'True_Odds_Calculator_3-way'!B889+1/'True_Odds_Calculator_3-way'!C889-1)</f>
        <v/>
      </c>
    </row>
    <row r="892" spans="4:11" x14ac:dyDescent="0.25">
      <c r="D892" t="str">
        <f>solve_for_c('True_Odds_Calculator_3-way'!A890,'True_Odds_Calculator_3-way'!B890,'True_Odds_Calculator_3-way'!C890,'Log_working_3-way'!B$1,'Log_working_3-way'!B$2)</f>
        <v/>
      </c>
      <c r="F892" s="6" t="str">
        <f>IF('Log_working_3-way'!D892="","",1/'True_Odds_Calculator_3-way'!N890+1/'True_Odds_Calculator_3-way'!O890+1/'True_Odds_Calculator_3-way'!#REF!-1)</f>
        <v/>
      </c>
      <c r="H892" s="6" t="str">
        <f>IF('Log_working_3-way'!$D892="","",'True_Odds_Calculator_3-way'!N890/'True_Odds_Calculator_3-way'!A890-1)</f>
        <v/>
      </c>
      <c r="I892" s="6" t="str">
        <f>IF('Log_working_3-way'!$D892="","",'True_Odds_Calculator_3-way'!O890/'True_Odds_Calculator_3-way'!B890-1)</f>
        <v/>
      </c>
      <c r="J892" s="6" t="str">
        <f>IF('Log_working_3-way'!$D892="","",'True_Odds_Calculator_3-way'!#REF!/'True_Odds_Calculator_3-way'!C890-1)</f>
        <v/>
      </c>
      <c r="K892" s="6" t="str">
        <f>IF('Log_working_3-way'!$D892="","",1/'True_Odds_Calculator_3-way'!A890+1/'True_Odds_Calculator_3-way'!B890+1/'True_Odds_Calculator_3-way'!C890-1)</f>
        <v/>
      </c>
    </row>
    <row r="893" spans="4:11" x14ac:dyDescent="0.25">
      <c r="D893" t="str">
        <f>solve_for_c('True_Odds_Calculator_3-way'!A891,'True_Odds_Calculator_3-way'!B891,'True_Odds_Calculator_3-way'!C891,'Log_working_3-way'!B$1,'Log_working_3-way'!B$2)</f>
        <v/>
      </c>
      <c r="F893" s="6" t="str">
        <f>IF('Log_working_3-way'!D893="","",1/'True_Odds_Calculator_3-way'!N891+1/'True_Odds_Calculator_3-way'!O891+1/'True_Odds_Calculator_3-way'!#REF!-1)</f>
        <v/>
      </c>
      <c r="H893" s="6" t="str">
        <f>IF('Log_working_3-way'!$D893="","",'True_Odds_Calculator_3-way'!N891/'True_Odds_Calculator_3-way'!A891-1)</f>
        <v/>
      </c>
      <c r="I893" s="6" t="str">
        <f>IF('Log_working_3-way'!$D893="","",'True_Odds_Calculator_3-way'!O891/'True_Odds_Calculator_3-way'!B891-1)</f>
        <v/>
      </c>
      <c r="J893" s="6" t="str">
        <f>IF('Log_working_3-way'!$D893="","",'True_Odds_Calculator_3-way'!#REF!/'True_Odds_Calculator_3-way'!C891-1)</f>
        <v/>
      </c>
      <c r="K893" s="6" t="str">
        <f>IF('Log_working_3-way'!$D893="","",1/'True_Odds_Calculator_3-way'!A891+1/'True_Odds_Calculator_3-way'!B891+1/'True_Odds_Calculator_3-way'!C891-1)</f>
        <v/>
      </c>
    </row>
    <row r="894" spans="4:11" x14ac:dyDescent="0.25">
      <c r="D894" t="str">
        <f>solve_for_c('True_Odds_Calculator_3-way'!A892,'True_Odds_Calculator_3-way'!B892,'True_Odds_Calculator_3-way'!C892,'Log_working_3-way'!B$1,'Log_working_3-way'!B$2)</f>
        <v/>
      </c>
      <c r="F894" s="6" t="str">
        <f>IF('Log_working_3-way'!D894="","",1/'True_Odds_Calculator_3-way'!N892+1/'True_Odds_Calculator_3-way'!O892+1/'True_Odds_Calculator_3-way'!#REF!-1)</f>
        <v/>
      </c>
      <c r="H894" s="6" t="str">
        <f>IF('Log_working_3-way'!$D894="","",'True_Odds_Calculator_3-way'!N892/'True_Odds_Calculator_3-way'!A892-1)</f>
        <v/>
      </c>
      <c r="I894" s="6" t="str">
        <f>IF('Log_working_3-way'!$D894="","",'True_Odds_Calculator_3-way'!O892/'True_Odds_Calculator_3-way'!B892-1)</f>
        <v/>
      </c>
      <c r="J894" s="6" t="str">
        <f>IF('Log_working_3-way'!$D894="","",'True_Odds_Calculator_3-way'!#REF!/'True_Odds_Calculator_3-way'!C892-1)</f>
        <v/>
      </c>
      <c r="K894" s="6" t="str">
        <f>IF('Log_working_3-way'!$D894="","",1/'True_Odds_Calculator_3-way'!A892+1/'True_Odds_Calculator_3-way'!B892+1/'True_Odds_Calculator_3-way'!C892-1)</f>
        <v/>
      </c>
    </row>
    <row r="895" spans="4:11" x14ac:dyDescent="0.25">
      <c r="D895" t="str">
        <f>solve_for_c('True_Odds_Calculator_3-way'!A893,'True_Odds_Calculator_3-way'!B893,'True_Odds_Calculator_3-way'!C893,'Log_working_3-way'!B$1,'Log_working_3-way'!B$2)</f>
        <v/>
      </c>
      <c r="F895" s="6" t="str">
        <f>IF('Log_working_3-way'!D895="","",1/'True_Odds_Calculator_3-way'!N893+1/'True_Odds_Calculator_3-way'!O893+1/'True_Odds_Calculator_3-way'!#REF!-1)</f>
        <v/>
      </c>
      <c r="H895" s="6" t="str">
        <f>IF('Log_working_3-way'!$D895="","",'True_Odds_Calculator_3-way'!N893/'True_Odds_Calculator_3-way'!A893-1)</f>
        <v/>
      </c>
      <c r="I895" s="6" t="str">
        <f>IF('Log_working_3-way'!$D895="","",'True_Odds_Calculator_3-way'!O893/'True_Odds_Calculator_3-way'!B893-1)</f>
        <v/>
      </c>
      <c r="J895" s="6" t="str">
        <f>IF('Log_working_3-way'!$D895="","",'True_Odds_Calculator_3-way'!#REF!/'True_Odds_Calculator_3-way'!C893-1)</f>
        <v/>
      </c>
      <c r="K895" s="6" t="str">
        <f>IF('Log_working_3-way'!$D895="","",1/'True_Odds_Calculator_3-way'!A893+1/'True_Odds_Calculator_3-way'!B893+1/'True_Odds_Calculator_3-way'!C893-1)</f>
        <v/>
      </c>
    </row>
    <row r="896" spans="4:11" x14ac:dyDescent="0.25">
      <c r="D896" t="str">
        <f>solve_for_c('True_Odds_Calculator_3-way'!A894,'True_Odds_Calculator_3-way'!B894,'True_Odds_Calculator_3-way'!C894,'Log_working_3-way'!B$1,'Log_working_3-way'!B$2)</f>
        <v/>
      </c>
      <c r="F896" s="6" t="str">
        <f>IF('Log_working_3-way'!D896="","",1/'True_Odds_Calculator_3-way'!N894+1/'True_Odds_Calculator_3-way'!O894+1/'True_Odds_Calculator_3-way'!#REF!-1)</f>
        <v/>
      </c>
      <c r="H896" s="6" t="str">
        <f>IF('Log_working_3-way'!$D896="","",'True_Odds_Calculator_3-way'!N894/'True_Odds_Calculator_3-way'!A894-1)</f>
        <v/>
      </c>
      <c r="I896" s="6" t="str">
        <f>IF('Log_working_3-way'!$D896="","",'True_Odds_Calculator_3-way'!O894/'True_Odds_Calculator_3-way'!B894-1)</f>
        <v/>
      </c>
      <c r="J896" s="6" t="str">
        <f>IF('Log_working_3-way'!$D896="","",'True_Odds_Calculator_3-way'!#REF!/'True_Odds_Calculator_3-way'!C894-1)</f>
        <v/>
      </c>
      <c r="K896" s="6" t="str">
        <f>IF('Log_working_3-way'!$D896="","",1/'True_Odds_Calculator_3-way'!A894+1/'True_Odds_Calculator_3-way'!B894+1/'True_Odds_Calculator_3-way'!C894-1)</f>
        <v/>
      </c>
    </row>
    <row r="897" spans="4:11" x14ac:dyDescent="0.25">
      <c r="D897" t="str">
        <f>solve_for_c('True_Odds_Calculator_3-way'!A895,'True_Odds_Calculator_3-way'!B895,'True_Odds_Calculator_3-way'!C895,'Log_working_3-way'!B$1,'Log_working_3-way'!B$2)</f>
        <v/>
      </c>
      <c r="F897" s="6" t="str">
        <f>IF('Log_working_3-way'!D897="","",1/'True_Odds_Calculator_3-way'!N895+1/'True_Odds_Calculator_3-way'!O895+1/'True_Odds_Calculator_3-way'!#REF!-1)</f>
        <v/>
      </c>
      <c r="H897" s="6" t="str">
        <f>IF('Log_working_3-way'!$D897="","",'True_Odds_Calculator_3-way'!N895/'True_Odds_Calculator_3-way'!A895-1)</f>
        <v/>
      </c>
      <c r="I897" s="6" t="str">
        <f>IF('Log_working_3-way'!$D897="","",'True_Odds_Calculator_3-way'!O895/'True_Odds_Calculator_3-way'!B895-1)</f>
        <v/>
      </c>
      <c r="J897" s="6" t="str">
        <f>IF('Log_working_3-way'!$D897="","",'True_Odds_Calculator_3-way'!#REF!/'True_Odds_Calculator_3-way'!C895-1)</f>
        <v/>
      </c>
      <c r="K897" s="6" t="str">
        <f>IF('Log_working_3-way'!$D897="","",1/'True_Odds_Calculator_3-way'!A895+1/'True_Odds_Calculator_3-way'!B895+1/'True_Odds_Calculator_3-way'!C895-1)</f>
        <v/>
      </c>
    </row>
    <row r="898" spans="4:11" x14ac:dyDescent="0.25">
      <c r="D898" t="str">
        <f>solve_for_c('True_Odds_Calculator_3-way'!A896,'True_Odds_Calculator_3-way'!B896,'True_Odds_Calculator_3-way'!C896,'Log_working_3-way'!B$1,'Log_working_3-way'!B$2)</f>
        <v/>
      </c>
      <c r="F898" s="6" t="str">
        <f>IF('Log_working_3-way'!D898="","",1/'True_Odds_Calculator_3-way'!N896+1/'True_Odds_Calculator_3-way'!O896+1/'True_Odds_Calculator_3-way'!#REF!-1)</f>
        <v/>
      </c>
      <c r="H898" s="6" t="str">
        <f>IF('Log_working_3-way'!$D898="","",'True_Odds_Calculator_3-way'!N896/'True_Odds_Calculator_3-way'!A896-1)</f>
        <v/>
      </c>
      <c r="I898" s="6" t="str">
        <f>IF('Log_working_3-way'!$D898="","",'True_Odds_Calculator_3-way'!O896/'True_Odds_Calculator_3-way'!B896-1)</f>
        <v/>
      </c>
      <c r="J898" s="6" t="str">
        <f>IF('Log_working_3-way'!$D898="","",'True_Odds_Calculator_3-way'!#REF!/'True_Odds_Calculator_3-way'!C896-1)</f>
        <v/>
      </c>
      <c r="K898" s="6" t="str">
        <f>IF('Log_working_3-way'!$D898="","",1/'True_Odds_Calculator_3-way'!A896+1/'True_Odds_Calculator_3-way'!B896+1/'True_Odds_Calculator_3-way'!C896-1)</f>
        <v/>
      </c>
    </row>
    <row r="899" spans="4:11" x14ac:dyDescent="0.25">
      <c r="D899" t="str">
        <f>solve_for_c('True_Odds_Calculator_3-way'!A897,'True_Odds_Calculator_3-way'!B897,'True_Odds_Calculator_3-way'!C897,'Log_working_3-way'!B$1,'Log_working_3-way'!B$2)</f>
        <v/>
      </c>
      <c r="F899" s="6" t="str">
        <f>IF('Log_working_3-way'!D899="","",1/'True_Odds_Calculator_3-way'!N897+1/'True_Odds_Calculator_3-way'!O897+1/'True_Odds_Calculator_3-way'!#REF!-1)</f>
        <v/>
      </c>
      <c r="H899" s="6" t="str">
        <f>IF('Log_working_3-way'!$D899="","",'True_Odds_Calculator_3-way'!N897/'True_Odds_Calculator_3-way'!A897-1)</f>
        <v/>
      </c>
      <c r="I899" s="6" t="str">
        <f>IF('Log_working_3-way'!$D899="","",'True_Odds_Calculator_3-way'!O897/'True_Odds_Calculator_3-way'!B897-1)</f>
        <v/>
      </c>
      <c r="J899" s="6" t="str">
        <f>IF('Log_working_3-way'!$D899="","",'True_Odds_Calculator_3-way'!#REF!/'True_Odds_Calculator_3-way'!C897-1)</f>
        <v/>
      </c>
      <c r="K899" s="6" t="str">
        <f>IF('Log_working_3-way'!$D899="","",1/'True_Odds_Calculator_3-way'!A897+1/'True_Odds_Calculator_3-way'!B897+1/'True_Odds_Calculator_3-way'!C897-1)</f>
        <v/>
      </c>
    </row>
    <row r="900" spans="4:11" x14ac:dyDescent="0.25">
      <c r="D900" t="str">
        <f>solve_for_c('True_Odds_Calculator_3-way'!A898,'True_Odds_Calculator_3-way'!B898,'True_Odds_Calculator_3-way'!C898,'Log_working_3-way'!B$1,'Log_working_3-way'!B$2)</f>
        <v/>
      </c>
      <c r="F900" s="6" t="str">
        <f>IF('Log_working_3-way'!D900="","",1/'True_Odds_Calculator_3-way'!N898+1/'True_Odds_Calculator_3-way'!O898+1/'True_Odds_Calculator_3-way'!#REF!-1)</f>
        <v/>
      </c>
      <c r="H900" s="6" t="str">
        <f>IF('Log_working_3-way'!$D900="","",'True_Odds_Calculator_3-way'!N898/'True_Odds_Calculator_3-way'!A898-1)</f>
        <v/>
      </c>
      <c r="I900" s="6" t="str">
        <f>IF('Log_working_3-way'!$D900="","",'True_Odds_Calculator_3-way'!O898/'True_Odds_Calculator_3-way'!B898-1)</f>
        <v/>
      </c>
      <c r="J900" s="6" t="str">
        <f>IF('Log_working_3-way'!$D900="","",'True_Odds_Calculator_3-way'!#REF!/'True_Odds_Calculator_3-way'!C898-1)</f>
        <v/>
      </c>
      <c r="K900" s="6" t="str">
        <f>IF('Log_working_3-way'!$D900="","",1/'True_Odds_Calculator_3-way'!A898+1/'True_Odds_Calculator_3-way'!B898+1/'True_Odds_Calculator_3-way'!C898-1)</f>
        <v/>
      </c>
    </row>
    <row r="901" spans="4:11" x14ac:dyDescent="0.25">
      <c r="D901" t="str">
        <f>solve_for_c('True_Odds_Calculator_3-way'!A899,'True_Odds_Calculator_3-way'!B899,'True_Odds_Calculator_3-way'!C899,'Log_working_3-way'!B$1,'Log_working_3-way'!B$2)</f>
        <v/>
      </c>
      <c r="F901" s="6" t="str">
        <f>IF('Log_working_3-way'!D901="","",1/'True_Odds_Calculator_3-way'!N899+1/'True_Odds_Calculator_3-way'!O899+1/'True_Odds_Calculator_3-way'!#REF!-1)</f>
        <v/>
      </c>
      <c r="H901" s="6" t="str">
        <f>IF('Log_working_3-way'!$D901="","",'True_Odds_Calculator_3-way'!N899/'True_Odds_Calculator_3-way'!A899-1)</f>
        <v/>
      </c>
      <c r="I901" s="6" t="str">
        <f>IF('Log_working_3-way'!$D901="","",'True_Odds_Calculator_3-way'!O899/'True_Odds_Calculator_3-way'!B899-1)</f>
        <v/>
      </c>
      <c r="J901" s="6" t="str">
        <f>IF('Log_working_3-way'!$D901="","",'True_Odds_Calculator_3-way'!#REF!/'True_Odds_Calculator_3-way'!C899-1)</f>
        <v/>
      </c>
      <c r="K901" s="6" t="str">
        <f>IF('Log_working_3-way'!$D901="","",1/'True_Odds_Calculator_3-way'!A899+1/'True_Odds_Calculator_3-way'!B899+1/'True_Odds_Calculator_3-way'!C899-1)</f>
        <v/>
      </c>
    </row>
    <row r="902" spans="4:11" x14ac:dyDescent="0.25">
      <c r="D902" t="str">
        <f>solve_for_c('True_Odds_Calculator_3-way'!A900,'True_Odds_Calculator_3-way'!B900,'True_Odds_Calculator_3-way'!C900,'Log_working_3-way'!B$1,'Log_working_3-way'!B$2)</f>
        <v/>
      </c>
      <c r="F902" s="6" t="str">
        <f>IF('Log_working_3-way'!D902="","",1/'True_Odds_Calculator_3-way'!N900+1/'True_Odds_Calculator_3-way'!O900+1/'True_Odds_Calculator_3-way'!#REF!-1)</f>
        <v/>
      </c>
      <c r="H902" s="6" t="str">
        <f>IF('Log_working_3-way'!$D902="","",'True_Odds_Calculator_3-way'!N900/'True_Odds_Calculator_3-way'!A900-1)</f>
        <v/>
      </c>
      <c r="I902" s="6" t="str">
        <f>IF('Log_working_3-way'!$D902="","",'True_Odds_Calculator_3-way'!O900/'True_Odds_Calculator_3-way'!B900-1)</f>
        <v/>
      </c>
      <c r="J902" s="6" t="str">
        <f>IF('Log_working_3-way'!$D902="","",'True_Odds_Calculator_3-way'!#REF!/'True_Odds_Calculator_3-way'!C900-1)</f>
        <v/>
      </c>
      <c r="K902" s="6" t="str">
        <f>IF('Log_working_3-way'!$D902="","",1/'True_Odds_Calculator_3-way'!A900+1/'True_Odds_Calculator_3-way'!B900+1/'True_Odds_Calculator_3-way'!C900-1)</f>
        <v/>
      </c>
    </row>
    <row r="903" spans="4:11" x14ac:dyDescent="0.25">
      <c r="D903" t="str">
        <f>solve_for_c('True_Odds_Calculator_3-way'!A901,'True_Odds_Calculator_3-way'!B901,'True_Odds_Calculator_3-way'!C901,'Log_working_3-way'!B$1,'Log_working_3-way'!B$2)</f>
        <v/>
      </c>
      <c r="F903" s="6" t="str">
        <f>IF('Log_working_3-way'!D903="","",1/'True_Odds_Calculator_3-way'!N901+1/'True_Odds_Calculator_3-way'!O901+1/'True_Odds_Calculator_3-way'!#REF!-1)</f>
        <v/>
      </c>
      <c r="H903" s="6" t="str">
        <f>IF('Log_working_3-way'!$D903="","",'True_Odds_Calculator_3-way'!N901/'True_Odds_Calculator_3-way'!A901-1)</f>
        <v/>
      </c>
      <c r="I903" s="6" t="str">
        <f>IF('Log_working_3-way'!$D903="","",'True_Odds_Calculator_3-way'!O901/'True_Odds_Calculator_3-way'!B901-1)</f>
        <v/>
      </c>
      <c r="J903" s="6" t="str">
        <f>IF('Log_working_3-way'!$D903="","",'True_Odds_Calculator_3-way'!#REF!/'True_Odds_Calculator_3-way'!C901-1)</f>
        <v/>
      </c>
      <c r="K903" s="6" t="str">
        <f>IF('Log_working_3-way'!$D903="","",1/'True_Odds_Calculator_3-way'!A901+1/'True_Odds_Calculator_3-way'!B901+1/'True_Odds_Calculator_3-way'!C901-1)</f>
        <v/>
      </c>
    </row>
    <row r="904" spans="4:11" x14ac:dyDescent="0.25">
      <c r="D904" t="str">
        <f>solve_for_c('True_Odds_Calculator_3-way'!A902,'True_Odds_Calculator_3-way'!B902,'True_Odds_Calculator_3-way'!C902,'Log_working_3-way'!B$1,'Log_working_3-way'!B$2)</f>
        <v/>
      </c>
      <c r="F904" s="6" t="str">
        <f>IF('Log_working_3-way'!D904="","",1/'True_Odds_Calculator_3-way'!N902+1/'True_Odds_Calculator_3-way'!O902+1/'True_Odds_Calculator_3-way'!#REF!-1)</f>
        <v/>
      </c>
      <c r="H904" s="6" t="str">
        <f>IF('Log_working_3-way'!$D904="","",'True_Odds_Calculator_3-way'!N902/'True_Odds_Calculator_3-way'!A902-1)</f>
        <v/>
      </c>
      <c r="I904" s="6" t="str">
        <f>IF('Log_working_3-way'!$D904="","",'True_Odds_Calculator_3-way'!O902/'True_Odds_Calculator_3-way'!B902-1)</f>
        <v/>
      </c>
      <c r="J904" s="6" t="str">
        <f>IF('Log_working_3-way'!$D904="","",'True_Odds_Calculator_3-way'!#REF!/'True_Odds_Calculator_3-way'!C902-1)</f>
        <v/>
      </c>
      <c r="K904" s="6" t="str">
        <f>IF('Log_working_3-way'!$D904="","",1/'True_Odds_Calculator_3-way'!A902+1/'True_Odds_Calculator_3-way'!B902+1/'True_Odds_Calculator_3-way'!C902-1)</f>
        <v/>
      </c>
    </row>
    <row r="905" spans="4:11" x14ac:dyDescent="0.25">
      <c r="D905" t="str">
        <f>solve_for_c('True_Odds_Calculator_3-way'!A903,'True_Odds_Calculator_3-way'!B903,'True_Odds_Calculator_3-way'!C903,'Log_working_3-way'!B$1,'Log_working_3-way'!B$2)</f>
        <v/>
      </c>
      <c r="F905" s="6" t="str">
        <f>IF('Log_working_3-way'!D905="","",1/'True_Odds_Calculator_3-way'!N903+1/'True_Odds_Calculator_3-way'!O903+1/'True_Odds_Calculator_3-way'!#REF!-1)</f>
        <v/>
      </c>
      <c r="H905" s="6" t="str">
        <f>IF('Log_working_3-way'!$D905="","",'True_Odds_Calculator_3-way'!N903/'True_Odds_Calculator_3-way'!A903-1)</f>
        <v/>
      </c>
      <c r="I905" s="6" t="str">
        <f>IF('Log_working_3-way'!$D905="","",'True_Odds_Calculator_3-way'!O903/'True_Odds_Calculator_3-way'!B903-1)</f>
        <v/>
      </c>
      <c r="J905" s="6" t="str">
        <f>IF('Log_working_3-way'!$D905="","",'True_Odds_Calculator_3-way'!#REF!/'True_Odds_Calculator_3-way'!C903-1)</f>
        <v/>
      </c>
      <c r="K905" s="6" t="str">
        <f>IF('Log_working_3-way'!$D905="","",1/'True_Odds_Calculator_3-way'!A903+1/'True_Odds_Calculator_3-way'!B903+1/'True_Odds_Calculator_3-way'!C903-1)</f>
        <v/>
      </c>
    </row>
    <row r="906" spans="4:11" x14ac:dyDescent="0.25">
      <c r="D906" t="str">
        <f>solve_for_c('True_Odds_Calculator_3-way'!A904,'True_Odds_Calculator_3-way'!B904,'True_Odds_Calculator_3-way'!C904,'Log_working_3-way'!B$1,'Log_working_3-way'!B$2)</f>
        <v/>
      </c>
      <c r="F906" s="6" t="str">
        <f>IF('Log_working_3-way'!D906="","",1/'True_Odds_Calculator_3-way'!N904+1/'True_Odds_Calculator_3-way'!O904+1/'True_Odds_Calculator_3-way'!#REF!-1)</f>
        <v/>
      </c>
      <c r="H906" s="6" t="str">
        <f>IF('Log_working_3-way'!$D906="","",'True_Odds_Calculator_3-way'!N904/'True_Odds_Calculator_3-way'!A904-1)</f>
        <v/>
      </c>
      <c r="I906" s="6" t="str">
        <f>IF('Log_working_3-way'!$D906="","",'True_Odds_Calculator_3-way'!O904/'True_Odds_Calculator_3-way'!B904-1)</f>
        <v/>
      </c>
      <c r="J906" s="6" t="str">
        <f>IF('Log_working_3-way'!$D906="","",'True_Odds_Calculator_3-way'!#REF!/'True_Odds_Calculator_3-way'!C904-1)</f>
        <v/>
      </c>
      <c r="K906" s="6" t="str">
        <f>IF('Log_working_3-way'!$D906="","",1/'True_Odds_Calculator_3-way'!A904+1/'True_Odds_Calculator_3-way'!B904+1/'True_Odds_Calculator_3-way'!C904-1)</f>
        <v/>
      </c>
    </row>
    <row r="907" spans="4:11" x14ac:dyDescent="0.25">
      <c r="D907" t="str">
        <f>solve_for_c('True_Odds_Calculator_3-way'!A905,'True_Odds_Calculator_3-way'!B905,'True_Odds_Calculator_3-way'!C905,'Log_working_3-way'!B$1,'Log_working_3-way'!B$2)</f>
        <v/>
      </c>
      <c r="F907" s="6" t="str">
        <f>IF('Log_working_3-way'!D907="","",1/'True_Odds_Calculator_3-way'!N905+1/'True_Odds_Calculator_3-way'!O905+1/'True_Odds_Calculator_3-way'!#REF!-1)</f>
        <v/>
      </c>
      <c r="H907" s="6" t="str">
        <f>IF('Log_working_3-way'!$D907="","",'True_Odds_Calculator_3-way'!N905/'True_Odds_Calculator_3-way'!A905-1)</f>
        <v/>
      </c>
      <c r="I907" s="6" t="str">
        <f>IF('Log_working_3-way'!$D907="","",'True_Odds_Calculator_3-way'!O905/'True_Odds_Calculator_3-way'!B905-1)</f>
        <v/>
      </c>
      <c r="J907" s="6" t="str">
        <f>IF('Log_working_3-way'!$D907="","",'True_Odds_Calculator_3-way'!#REF!/'True_Odds_Calculator_3-way'!C905-1)</f>
        <v/>
      </c>
      <c r="K907" s="6" t="str">
        <f>IF('Log_working_3-way'!$D907="","",1/'True_Odds_Calculator_3-way'!A905+1/'True_Odds_Calculator_3-way'!B905+1/'True_Odds_Calculator_3-way'!C905-1)</f>
        <v/>
      </c>
    </row>
    <row r="908" spans="4:11" x14ac:dyDescent="0.25">
      <c r="D908" t="str">
        <f>solve_for_c('True_Odds_Calculator_3-way'!A906,'True_Odds_Calculator_3-way'!B906,'True_Odds_Calculator_3-way'!C906,'Log_working_3-way'!B$1,'Log_working_3-way'!B$2)</f>
        <v/>
      </c>
      <c r="F908" s="6" t="str">
        <f>IF('Log_working_3-way'!D908="","",1/'True_Odds_Calculator_3-way'!N906+1/'True_Odds_Calculator_3-way'!O906+1/'True_Odds_Calculator_3-way'!#REF!-1)</f>
        <v/>
      </c>
      <c r="H908" s="6" t="str">
        <f>IF('Log_working_3-way'!$D908="","",'True_Odds_Calculator_3-way'!N906/'True_Odds_Calculator_3-way'!A906-1)</f>
        <v/>
      </c>
      <c r="I908" s="6" t="str">
        <f>IF('Log_working_3-way'!$D908="","",'True_Odds_Calculator_3-way'!O906/'True_Odds_Calculator_3-way'!B906-1)</f>
        <v/>
      </c>
      <c r="J908" s="6" t="str">
        <f>IF('Log_working_3-way'!$D908="","",'True_Odds_Calculator_3-way'!#REF!/'True_Odds_Calculator_3-way'!C906-1)</f>
        <v/>
      </c>
      <c r="K908" s="6" t="str">
        <f>IF('Log_working_3-way'!$D908="","",1/'True_Odds_Calculator_3-way'!A906+1/'True_Odds_Calculator_3-way'!B906+1/'True_Odds_Calculator_3-way'!C906-1)</f>
        <v/>
      </c>
    </row>
    <row r="909" spans="4:11" x14ac:dyDescent="0.25">
      <c r="D909" t="str">
        <f>solve_for_c('True_Odds_Calculator_3-way'!A907,'True_Odds_Calculator_3-way'!B907,'True_Odds_Calculator_3-way'!C907,'Log_working_3-way'!B$1,'Log_working_3-way'!B$2)</f>
        <v/>
      </c>
      <c r="F909" s="6" t="str">
        <f>IF('Log_working_3-way'!D909="","",1/'True_Odds_Calculator_3-way'!N907+1/'True_Odds_Calculator_3-way'!O907+1/'True_Odds_Calculator_3-way'!#REF!-1)</f>
        <v/>
      </c>
      <c r="H909" s="6" t="str">
        <f>IF('Log_working_3-way'!$D909="","",'True_Odds_Calculator_3-way'!N907/'True_Odds_Calculator_3-way'!A907-1)</f>
        <v/>
      </c>
      <c r="I909" s="6" t="str">
        <f>IF('Log_working_3-way'!$D909="","",'True_Odds_Calculator_3-way'!O907/'True_Odds_Calculator_3-way'!B907-1)</f>
        <v/>
      </c>
      <c r="J909" s="6" t="str">
        <f>IF('Log_working_3-way'!$D909="","",'True_Odds_Calculator_3-way'!#REF!/'True_Odds_Calculator_3-way'!C907-1)</f>
        <v/>
      </c>
      <c r="K909" s="6" t="str">
        <f>IF('Log_working_3-way'!$D909="","",1/'True_Odds_Calculator_3-way'!A907+1/'True_Odds_Calculator_3-way'!B907+1/'True_Odds_Calculator_3-way'!C907-1)</f>
        <v/>
      </c>
    </row>
    <row r="910" spans="4:11" x14ac:dyDescent="0.25">
      <c r="D910" t="str">
        <f>solve_for_c('True_Odds_Calculator_3-way'!A908,'True_Odds_Calculator_3-way'!B908,'True_Odds_Calculator_3-way'!C908,'Log_working_3-way'!B$1,'Log_working_3-way'!B$2)</f>
        <v/>
      </c>
      <c r="F910" s="6" t="str">
        <f>IF('Log_working_3-way'!D910="","",1/'True_Odds_Calculator_3-way'!N908+1/'True_Odds_Calculator_3-way'!O908+1/'True_Odds_Calculator_3-way'!#REF!-1)</f>
        <v/>
      </c>
      <c r="H910" s="6" t="str">
        <f>IF('Log_working_3-way'!$D910="","",'True_Odds_Calculator_3-way'!N908/'True_Odds_Calculator_3-way'!A908-1)</f>
        <v/>
      </c>
      <c r="I910" s="6" t="str">
        <f>IF('Log_working_3-way'!$D910="","",'True_Odds_Calculator_3-way'!O908/'True_Odds_Calculator_3-way'!B908-1)</f>
        <v/>
      </c>
      <c r="J910" s="6" t="str">
        <f>IF('Log_working_3-way'!$D910="","",'True_Odds_Calculator_3-way'!#REF!/'True_Odds_Calculator_3-way'!C908-1)</f>
        <v/>
      </c>
      <c r="K910" s="6" t="str">
        <f>IF('Log_working_3-way'!$D910="","",1/'True_Odds_Calculator_3-way'!A908+1/'True_Odds_Calculator_3-way'!B908+1/'True_Odds_Calculator_3-way'!C908-1)</f>
        <v/>
      </c>
    </row>
    <row r="911" spans="4:11" x14ac:dyDescent="0.25">
      <c r="D911" t="str">
        <f>solve_for_c('True_Odds_Calculator_3-way'!A909,'True_Odds_Calculator_3-way'!B909,'True_Odds_Calculator_3-way'!C909,'Log_working_3-way'!B$1,'Log_working_3-way'!B$2)</f>
        <v/>
      </c>
      <c r="F911" s="6" t="str">
        <f>IF('Log_working_3-way'!D911="","",1/'True_Odds_Calculator_3-way'!N909+1/'True_Odds_Calculator_3-way'!O909+1/'True_Odds_Calculator_3-way'!#REF!-1)</f>
        <v/>
      </c>
      <c r="H911" s="6" t="str">
        <f>IF('Log_working_3-way'!$D911="","",'True_Odds_Calculator_3-way'!N909/'True_Odds_Calculator_3-way'!A909-1)</f>
        <v/>
      </c>
      <c r="I911" s="6" t="str">
        <f>IF('Log_working_3-way'!$D911="","",'True_Odds_Calculator_3-way'!O909/'True_Odds_Calculator_3-way'!B909-1)</f>
        <v/>
      </c>
      <c r="J911" s="6" t="str">
        <f>IF('Log_working_3-way'!$D911="","",'True_Odds_Calculator_3-way'!#REF!/'True_Odds_Calculator_3-way'!C909-1)</f>
        <v/>
      </c>
      <c r="K911" s="6" t="str">
        <f>IF('Log_working_3-way'!$D911="","",1/'True_Odds_Calculator_3-way'!A909+1/'True_Odds_Calculator_3-way'!B909+1/'True_Odds_Calculator_3-way'!C909-1)</f>
        <v/>
      </c>
    </row>
    <row r="912" spans="4:11" x14ac:dyDescent="0.25">
      <c r="D912" t="str">
        <f>solve_for_c('True_Odds_Calculator_3-way'!A910,'True_Odds_Calculator_3-way'!B910,'True_Odds_Calculator_3-way'!C910,'Log_working_3-way'!B$1,'Log_working_3-way'!B$2)</f>
        <v/>
      </c>
      <c r="F912" s="6" t="str">
        <f>IF('Log_working_3-way'!D912="","",1/'True_Odds_Calculator_3-way'!N910+1/'True_Odds_Calculator_3-way'!O910+1/'True_Odds_Calculator_3-way'!#REF!-1)</f>
        <v/>
      </c>
      <c r="H912" s="6" t="str">
        <f>IF('Log_working_3-way'!$D912="","",'True_Odds_Calculator_3-way'!N910/'True_Odds_Calculator_3-way'!A910-1)</f>
        <v/>
      </c>
      <c r="I912" s="6" t="str">
        <f>IF('Log_working_3-way'!$D912="","",'True_Odds_Calculator_3-way'!O910/'True_Odds_Calculator_3-way'!B910-1)</f>
        <v/>
      </c>
      <c r="J912" s="6" t="str">
        <f>IF('Log_working_3-way'!$D912="","",'True_Odds_Calculator_3-way'!#REF!/'True_Odds_Calculator_3-way'!C910-1)</f>
        <v/>
      </c>
      <c r="K912" s="6" t="str">
        <f>IF('Log_working_3-way'!$D912="","",1/'True_Odds_Calculator_3-way'!A910+1/'True_Odds_Calculator_3-way'!B910+1/'True_Odds_Calculator_3-way'!C910-1)</f>
        <v/>
      </c>
    </row>
    <row r="913" spans="4:11" x14ac:dyDescent="0.25">
      <c r="D913" t="str">
        <f>solve_for_c('True_Odds_Calculator_3-way'!A911,'True_Odds_Calculator_3-way'!B911,'True_Odds_Calculator_3-way'!C911,'Log_working_3-way'!B$1,'Log_working_3-way'!B$2)</f>
        <v/>
      </c>
      <c r="F913" s="6" t="str">
        <f>IF('Log_working_3-way'!D913="","",1/'True_Odds_Calculator_3-way'!N911+1/'True_Odds_Calculator_3-way'!O911+1/'True_Odds_Calculator_3-way'!#REF!-1)</f>
        <v/>
      </c>
      <c r="H913" s="6" t="str">
        <f>IF('Log_working_3-way'!$D913="","",'True_Odds_Calculator_3-way'!N911/'True_Odds_Calculator_3-way'!A911-1)</f>
        <v/>
      </c>
      <c r="I913" s="6" t="str">
        <f>IF('Log_working_3-way'!$D913="","",'True_Odds_Calculator_3-way'!O911/'True_Odds_Calculator_3-way'!B911-1)</f>
        <v/>
      </c>
      <c r="J913" s="6" t="str">
        <f>IF('Log_working_3-way'!$D913="","",'True_Odds_Calculator_3-way'!#REF!/'True_Odds_Calculator_3-way'!C911-1)</f>
        <v/>
      </c>
      <c r="K913" s="6" t="str">
        <f>IF('Log_working_3-way'!$D913="","",1/'True_Odds_Calculator_3-way'!A911+1/'True_Odds_Calculator_3-way'!B911+1/'True_Odds_Calculator_3-way'!C911-1)</f>
        <v/>
      </c>
    </row>
    <row r="914" spans="4:11" x14ac:dyDescent="0.25">
      <c r="D914" t="str">
        <f>solve_for_c('True_Odds_Calculator_3-way'!A912,'True_Odds_Calculator_3-way'!B912,'True_Odds_Calculator_3-way'!C912,'Log_working_3-way'!B$1,'Log_working_3-way'!B$2)</f>
        <v/>
      </c>
      <c r="F914" s="6" t="str">
        <f>IF('Log_working_3-way'!D914="","",1/'True_Odds_Calculator_3-way'!N912+1/'True_Odds_Calculator_3-way'!O912+1/'True_Odds_Calculator_3-way'!#REF!-1)</f>
        <v/>
      </c>
      <c r="H914" s="6" t="str">
        <f>IF('Log_working_3-way'!$D914="","",'True_Odds_Calculator_3-way'!N912/'True_Odds_Calculator_3-way'!A912-1)</f>
        <v/>
      </c>
      <c r="I914" s="6" t="str">
        <f>IF('Log_working_3-way'!$D914="","",'True_Odds_Calculator_3-way'!O912/'True_Odds_Calculator_3-way'!B912-1)</f>
        <v/>
      </c>
      <c r="J914" s="6" t="str">
        <f>IF('Log_working_3-way'!$D914="","",'True_Odds_Calculator_3-way'!#REF!/'True_Odds_Calculator_3-way'!C912-1)</f>
        <v/>
      </c>
      <c r="K914" s="6" t="str">
        <f>IF('Log_working_3-way'!$D914="","",1/'True_Odds_Calculator_3-way'!A912+1/'True_Odds_Calculator_3-way'!B912+1/'True_Odds_Calculator_3-way'!C912-1)</f>
        <v/>
      </c>
    </row>
    <row r="915" spans="4:11" x14ac:dyDescent="0.25">
      <c r="D915" t="str">
        <f>solve_for_c('True_Odds_Calculator_3-way'!A913,'True_Odds_Calculator_3-way'!B913,'True_Odds_Calculator_3-way'!C913,'Log_working_3-way'!B$1,'Log_working_3-way'!B$2)</f>
        <v/>
      </c>
      <c r="F915" s="6" t="str">
        <f>IF('Log_working_3-way'!D915="","",1/'True_Odds_Calculator_3-way'!N913+1/'True_Odds_Calculator_3-way'!O913+1/'True_Odds_Calculator_3-way'!#REF!-1)</f>
        <v/>
      </c>
      <c r="H915" s="6" t="str">
        <f>IF('Log_working_3-way'!$D915="","",'True_Odds_Calculator_3-way'!N913/'True_Odds_Calculator_3-way'!A913-1)</f>
        <v/>
      </c>
      <c r="I915" s="6" t="str">
        <f>IF('Log_working_3-way'!$D915="","",'True_Odds_Calculator_3-way'!O913/'True_Odds_Calculator_3-way'!B913-1)</f>
        <v/>
      </c>
      <c r="J915" s="6" t="str">
        <f>IF('Log_working_3-way'!$D915="","",'True_Odds_Calculator_3-way'!#REF!/'True_Odds_Calculator_3-way'!C913-1)</f>
        <v/>
      </c>
      <c r="K915" s="6" t="str">
        <f>IF('Log_working_3-way'!$D915="","",1/'True_Odds_Calculator_3-way'!A913+1/'True_Odds_Calculator_3-way'!B913+1/'True_Odds_Calculator_3-way'!C913-1)</f>
        <v/>
      </c>
    </row>
    <row r="916" spans="4:11" x14ac:dyDescent="0.25">
      <c r="D916" t="str">
        <f>solve_for_c('True_Odds_Calculator_3-way'!A914,'True_Odds_Calculator_3-way'!B914,'True_Odds_Calculator_3-way'!C914,'Log_working_3-way'!B$1,'Log_working_3-way'!B$2)</f>
        <v/>
      </c>
      <c r="F916" s="6" t="str">
        <f>IF('Log_working_3-way'!D916="","",1/'True_Odds_Calculator_3-way'!N914+1/'True_Odds_Calculator_3-way'!O914+1/'True_Odds_Calculator_3-way'!#REF!-1)</f>
        <v/>
      </c>
      <c r="H916" s="6" t="str">
        <f>IF('Log_working_3-way'!$D916="","",'True_Odds_Calculator_3-way'!N914/'True_Odds_Calculator_3-way'!A914-1)</f>
        <v/>
      </c>
      <c r="I916" s="6" t="str">
        <f>IF('Log_working_3-way'!$D916="","",'True_Odds_Calculator_3-way'!O914/'True_Odds_Calculator_3-way'!B914-1)</f>
        <v/>
      </c>
      <c r="J916" s="6" t="str">
        <f>IF('Log_working_3-way'!$D916="","",'True_Odds_Calculator_3-way'!#REF!/'True_Odds_Calculator_3-way'!C914-1)</f>
        <v/>
      </c>
      <c r="K916" s="6" t="str">
        <f>IF('Log_working_3-way'!$D916="","",1/'True_Odds_Calculator_3-way'!A914+1/'True_Odds_Calculator_3-way'!B914+1/'True_Odds_Calculator_3-way'!C914-1)</f>
        <v/>
      </c>
    </row>
    <row r="917" spans="4:11" x14ac:dyDescent="0.25">
      <c r="D917" t="str">
        <f>solve_for_c('True_Odds_Calculator_3-way'!A915,'True_Odds_Calculator_3-way'!B915,'True_Odds_Calculator_3-way'!C915,'Log_working_3-way'!B$1,'Log_working_3-way'!B$2)</f>
        <v/>
      </c>
      <c r="F917" s="6" t="str">
        <f>IF('Log_working_3-way'!D917="","",1/'True_Odds_Calculator_3-way'!N915+1/'True_Odds_Calculator_3-way'!O915+1/'True_Odds_Calculator_3-way'!#REF!-1)</f>
        <v/>
      </c>
      <c r="H917" s="6" t="str">
        <f>IF('Log_working_3-way'!$D917="","",'True_Odds_Calculator_3-way'!N915/'True_Odds_Calculator_3-way'!A915-1)</f>
        <v/>
      </c>
      <c r="I917" s="6" t="str">
        <f>IF('Log_working_3-way'!$D917="","",'True_Odds_Calculator_3-way'!O915/'True_Odds_Calculator_3-way'!B915-1)</f>
        <v/>
      </c>
      <c r="J917" s="6" t="str">
        <f>IF('Log_working_3-way'!$D917="","",'True_Odds_Calculator_3-way'!#REF!/'True_Odds_Calculator_3-way'!C915-1)</f>
        <v/>
      </c>
      <c r="K917" s="6" t="str">
        <f>IF('Log_working_3-way'!$D917="","",1/'True_Odds_Calculator_3-way'!A915+1/'True_Odds_Calculator_3-way'!B915+1/'True_Odds_Calculator_3-way'!C915-1)</f>
        <v/>
      </c>
    </row>
    <row r="918" spans="4:11" x14ac:dyDescent="0.25">
      <c r="D918" t="str">
        <f>solve_for_c('True_Odds_Calculator_3-way'!A916,'True_Odds_Calculator_3-way'!B916,'True_Odds_Calculator_3-way'!C916,'Log_working_3-way'!B$1,'Log_working_3-way'!B$2)</f>
        <v/>
      </c>
      <c r="F918" s="6" t="str">
        <f>IF('Log_working_3-way'!D918="","",1/'True_Odds_Calculator_3-way'!N916+1/'True_Odds_Calculator_3-way'!O916+1/'True_Odds_Calculator_3-way'!#REF!-1)</f>
        <v/>
      </c>
      <c r="H918" s="6" t="str">
        <f>IF('Log_working_3-way'!$D918="","",'True_Odds_Calculator_3-way'!N916/'True_Odds_Calculator_3-way'!A916-1)</f>
        <v/>
      </c>
      <c r="I918" s="6" t="str">
        <f>IF('Log_working_3-way'!$D918="","",'True_Odds_Calculator_3-way'!O916/'True_Odds_Calculator_3-way'!B916-1)</f>
        <v/>
      </c>
      <c r="J918" s="6" t="str">
        <f>IF('Log_working_3-way'!$D918="","",'True_Odds_Calculator_3-way'!#REF!/'True_Odds_Calculator_3-way'!C916-1)</f>
        <v/>
      </c>
      <c r="K918" s="6" t="str">
        <f>IF('Log_working_3-way'!$D918="","",1/'True_Odds_Calculator_3-way'!A916+1/'True_Odds_Calculator_3-way'!B916+1/'True_Odds_Calculator_3-way'!C916-1)</f>
        <v/>
      </c>
    </row>
    <row r="919" spans="4:11" x14ac:dyDescent="0.25">
      <c r="D919" t="str">
        <f>solve_for_c('True_Odds_Calculator_3-way'!A917,'True_Odds_Calculator_3-way'!B917,'True_Odds_Calculator_3-way'!C917,'Log_working_3-way'!B$1,'Log_working_3-way'!B$2)</f>
        <v/>
      </c>
      <c r="F919" s="6" t="str">
        <f>IF('Log_working_3-way'!D919="","",1/'True_Odds_Calculator_3-way'!N917+1/'True_Odds_Calculator_3-way'!O917+1/'True_Odds_Calculator_3-way'!#REF!-1)</f>
        <v/>
      </c>
      <c r="H919" s="6" t="str">
        <f>IF('Log_working_3-way'!$D919="","",'True_Odds_Calculator_3-way'!N917/'True_Odds_Calculator_3-way'!A917-1)</f>
        <v/>
      </c>
      <c r="I919" s="6" t="str">
        <f>IF('Log_working_3-way'!$D919="","",'True_Odds_Calculator_3-way'!O917/'True_Odds_Calculator_3-way'!B917-1)</f>
        <v/>
      </c>
      <c r="J919" s="6" t="str">
        <f>IF('Log_working_3-way'!$D919="","",'True_Odds_Calculator_3-way'!#REF!/'True_Odds_Calculator_3-way'!C917-1)</f>
        <v/>
      </c>
      <c r="K919" s="6" t="str">
        <f>IF('Log_working_3-way'!$D919="","",1/'True_Odds_Calculator_3-way'!A917+1/'True_Odds_Calculator_3-way'!B917+1/'True_Odds_Calculator_3-way'!C917-1)</f>
        <v/>
      </c>
    </row>
    <row r="920" spans="4:11" x14ac:dyDescent="0.25">
      <c r="D920" t="str">
        <f>solve_for_c('True_Odds_Calculator_3-way'!A918,'True_Odds_Calculator_3-way'!B918,'True_Odds_Calculator_3-way'!C918,'Log_working_3-way'!B$1,'Log_working_3-way'!B$2)</f>
        <v/>
      </c>
      <c r="F920" s="6" t="str">
        <f>IF('Log_working_3-way'!D920="","",1/'True_Odds_Calculator_3-way'!N918+1/'True_Odds_Calculator_3-way'!O918+1/'True_Odds_Calculator_3-way'!#REF!-1)</f>
        <v/>
      </c>
      <c r="H920" s="6" t="str">
        <f>IF('Log_working_3-way'!$D920="","",'True_Odds_Calculator_3-way'!N918/'True_Odds_Calculator_3-way'!A918-1)</f>
        <v/>
      </c>
      <c r="I920" s="6" t="str">
        <f>IF('Log_working_3-way'!$D920="","",'True_Odds_Calculator_3-way'!O918/'True_Odds_Calculator_3-way'!B918-1)</f>
        <v/>
      </c>
      <c r="J920" s="6" t="str">
        <f>IF('Log_working_3-way'!$D920="","",'True_Odds_Calculator_3-way'!#REF!/'True_Odds_Calculator_3-way'!C918-1)</f>
        <v/>
      </c>
      <c r="K920" s="6" t="str">
        <f>IF('Log_working_3-way'!$D920="","",1/'True_Odds_Calculator_3-way'!A918+1/'True_Odds_Calculator_3-way'!B918+1/'True_Odds_Calculator_3-way'!C918-1)</f>
        <v/>
      </c>
    </row>
    <row r="921" spans="4:11" x14ac:dyDescent="0.25">
      <c r="D921" t="str">
        <f>solve_for_c('True_Odds_Calculator_3-way'!A919,'True_Odds_Calculator_3-way'!B919,'True_Odds_Calculator_3-way'!C919,'Log_working_3-way'!B$1,'Log_working_3-way'!B$2)</f>
        <v/>
      </c>
      <c r="F921" s="6" t="str">
        <f>IF('Log_working_3-way'!D921="","",1/'True_Odds_Calculator_3-way'!N919+1/'True_Odds_Calculator_3-way'!O919+1/'True_Odds_Calculator_3-way'!#REF!-1)</f>
        <v/>
      </c>
      <c r="H921" s="6" t="str">
        <f>IF('Log_working_3-way'!$D921="","",'True_Odds_Calculator_3-way'!N919/'True_Odds_Calculator_3-way'!A919-1)</f>
        <v/>
      </c>
      <c r="I921" s="6" t="str">
        <f>IF('Log_working_3-way'!$D921="","",'True_Odds_Calculator_3-way'!O919/'True_Odds_Calculator_3-way'!B919-1)</f>
        <v/>
      </c>
      <c r="J921" s="6" t="str">
        <f>IF('Log_working_3-way'!$D921="","",'True_Odds_Calculator_3-way'!#REF!/'True_Odds_Calculator_3-way'!C919-1)</f>
        <v/>
      </c>
      <c r="K921" s="6" t="str">
        <f>IF('Log_working_3-way'!$D921="","",1/'True_Odds_Calculator_3-way'!A919+1/'True_Odds_Calculator_3-way'!B919+1/'True_Odds_Calculator_3-way'!C919-1)</f>
        <v/>
      </c>
    </row>
    <row r="922" spans="4:11" x14ac:dyDescent="0.25">
      <c r="D922" t="str">
        <f>solve_for_c('True_Odds_Calculator_3-way'!A920,'True_Odds_Calculator_3-way'!B920,'True_Odds_Calculator_3-way'!C920,'Log_working_3-way'!B$1,'Log_working_3-way'!B$2)</f>
        <v/>
      </c>
      <c r="F922" s="6" t="str">
        <f>IF('Log_working_3-way'!D922="","",1/'True_Odds_Calculator_3-way'!N920+1/'True_Odds_Calculator_3-way'!O920+1/'True_Odds_Calculator_3-way'!#REF!-1)</f>
        <v/>
      </c>
      <c r="H922" s="6" t="str">
        <f>IF('Log_working_3-way'!$D922="","",'True_Odds_Calculator_3-way'!N920/'True_Odds_Calculator_3-way'!A920-1)</f>
        <v/>
      </c>
      <c r="I922" s="6" t="str">
        <f>IF('Log_working_3-way'!$D922="","",'True_Odds_Calculator_3-way'!O920/'True_Odds_Calculator_3-way'!B920-1)</f>
        <v/>
      </c>
      <c r="J922" s="6" t="str">
        <f>IF('Log_working_3-way'!$D922="","",'True_Odds_Calculator_3-way'!#REF!/'True_Odds_Calculator_3-way'!C920-1)</f>
        <v/>
      </c>
      <c r="K922" s="6" t="str">
        <f>IF('Log_working_3-way'!$D922="","",1/'True_Odds_Calculator_3-way'!A920+1/'True_Odds_Calculator_3-way'!B920+1/'True_Odds_Calculator_3-way'!C920-1)</f>
        <v/>
      </c>
    </row>
    <row r="923" spans="4:11" x14ac:dyDescent="0.25">
      <c r="D923" t="str">
        <f>solve_for_c('True_Odds_Calculator_3-way'!A921,'True_Odds_Calculator_3-way'!B921,'True_Odds_Calculator_3-way'!C921,'Log_working_3-way'!B$1,'Log_working_3-way'!B$2)</f>
        <v/>
      </c>
      <c r="F923" s="6" t="str">
        <f>IF('Log_working_3-way'!D923="","",1/'True_Odds_Calculator_3-way'!N921+1/'True_Odds_Calculator_3-way'!O921+1/'True_Odds_Calculator_3-way'!#REF!-1)</f>
        <v/>
      </c>
      <c r="H923" s="6" t="str">
        <f>IF('Log_working_3-way'!$D923="","",'True_Odds_Calculator_3-way'!N921/'True_Odds_Calculator_3-way'!A921-1)</f>
        <v/>
      </c>
      <c r="I923" s="6" t="str">
        <f>IF('Log_working_3-way'!$D923="","",'True_Odds_Calculator_3-way'!O921/'True_Odds_Calculator_3-way'!B921-1)</f>
        <v/>
      </c>
      <c r="J923" s="6" t="str">
        <f>IF('Log_working_3-way'!$D923="","",'True_Odds_Calculator_3-way'!#REF!/'True_Odds_Calculator_3-way'!C921-1)</f>
        <v/>
      </c>
      <c r="K923" s="6" t="str">
        <f>IF('Log_working_3-way'!$D923="","",1/'True_Odds_Calculator_3-way'!A921+1/'True_Odds_Calculator_3-way'!B921+1/'True_Odds_Calculator_3-way'!C921-1)</f>
        <v/>
      </c>
    </row>
    <row r="924" spans="4:11" x14ac:dyDescent="0.25">
      <c r="D924" t="str">
        <f>solve_for_c('True_Odds_Calculator_3-way'!A922,'True_Odds_Calculator_3-way'!B922,'True_Odds_Calculator_3-way'!C922,'Log_working_3-way'!B$1,'Log_working_3-way'!B$2)</f>
        <v/>
      </c>
      <c r="F924" s="6" t="str">
        <f>IF('Log_working_3-way'!D924="","",1/'True_Odds_Calculator_3-way'!N922+1/'True_Odds_Calculator_3-way'!O922+1/'True_Odds_Calculator_3-way'!#REF!-1)</f>
        <v/>
      </c>
      <c r="H924" s="6" t="str">
        <f>IF('Log_working_3-way'!$D924="","",'True_Odds_Calculator_3-way'!N922/'True_Odds_Calculator_3-way'!A922-1)</f>
        <v/>
      </c>
      <c r="I924" s="6" t="str">
        <f>IF('Log_working_3-way'!$D924="","",'True_Odds_Calculator_3-way'!O922/'True_Odds_Calculator_3-way'!B922-1)</f>
        <v/>
      </c>
      <c r="J924" s="6" t="str">
        <f>IF('Log_working_3-way'!$D924="","",'True_Odds_Calculator_3-way'!#REF!/'True_Odds_Calculator_3-way'!C922-1)</f>
        <v/>
      </c>
      <c r="K924" s="6" t="str">
        <f>IF('Log_working_3-way'!$D924="","",1/'True_Odds_Calculator_3-way'!A922+1/'True_Odds_Calculator_3-way'!B922+1/'True_Odds_Calculator_3-way'!C922-1)</f>
        <v/>
      </c>
    </row>
    <row r="925" spans="4:11" x14ac:dyDescent="0.25">
      <c r="D925" t="str">
        <f>solve_for_c('True_Odds_Calculator_3-way'!A923,'True_Odds_Calculator_3-way'!B923,'True_Odds_Calculator_3-way'!C923,'Log_working_3-way'!B$1,'Log_working_3-way'!B$2)</f>
        <v/>
      </c>
      <c r="F925" s="6" t="str">
        <f>IF('Log_working_3-way'!D925="","",1/'True_Odds_Calculator_3-way'!N923+1/'True_Odds_Calculator_3-way'!O923+1/'True_Odds_Calculator_3-way'!#REF!-1)</f>
        <v/>
      </c>
      <c r="H925" s="6" t="str">
        <f>IF('Log_working_3-way'!$D925="","",'True_Odds_Calculator_3-way'!N923/'True_Odds_Calculator_3-way'!A923-1)</f>
        <v/>
      </c>
      <c r="I925" s="6" t="str">
        <f>IF('Log_working_3-way'!$D925="","",'True_Odds_Calculator_3-way'!O923/'True_Odds_Calculator_3-way'!B923-1)</f>
        <v/>
      </c>
      <c r="J925" s="6" t="str">
        <f>IF('Log_working_3-way'!$D925="","",'True_Odds_Calculator_3-way'!#REF!/'True_Odds_Calculator_3-way'!C923-1)</f>
        <v/>
      </c>
      <c r="K925" s="6" t="str">
        <f>IF('Log_working_3-way'!$D925="","",1/'True_Odds_Calculator_3-way'!A923+1/'True_Odds_Calculator_3-way'!B923+1/'True_Odds_Calculator_3-way'!C923-1)</f>
        <v/>
      </c>
    </row>
    <row r="926" spans="4:11" x14ac:dyDescent="0.25">
      <c r="D926" t="str">
        <f>solve_for_c('True_Odds_Calculator_3-way'!A924,'True_Odds_Calculator_3-way'!B924,'True_Odds_Calculator_3-way'!C924,'Log_working_3-way'!B$1,'Log_working_3-way'!B$2)</f>
        <v/>
      </c>
      <c r="F926" s="6" t="str">
        <f>IF('Log_working_3-way'!D926="","",1/'True_Odds_Calculator_3-way'!N924+1/'True_Odds_Calculator_3-way'!O924+1/'True_Odds_Calculator_3-way'!#REF!-1)</f>
        <v/>
      </c>
      <c r="H926" s="6" t="str">
        <f>IF('Log_working_3-way'!$D926="","",'True_Odds_Calculator_3-way'!N924/'True_Odds_Calculator_3-way'!A924-1)</f>
        <v/>
      </c>
      <c r="I926" s="6" t="str">
        <f>IF('Log_working_3-way'!$D926="","",'True_Odds_Calculator_3-way'!O924/'True_Odds_Calculator_3-way'!B924-1)</f>
        <v/>
      </c>
      <c r="J926" s="6" t="str">
        <f>IF('Log_working_3-way'!$D926="","",'True_Odds_Calculator_3-way'!#REF!/'True_Odds_Calculator_3-way'!C924-1)</f>
        <v/>
      </c>
      <c r="K926" s="6" t="str">
        <f>IF('Log_working_3-way'!$D926="","",1/'True_Odds_Calculator_3-way'!A924+1/'True_Odds_Calculator_3-way'!B924+1/'True_Odds_Calculator_3-way'!C924-1)</f>
        <v/>
      </c>
    </row>
    <row r="927" spans="4:11" x14ac:dyDescent="0.25">
      <c r="D927" t="str">
        <f>solve_for_c('True_Odds_Calculator_3-way'!A925,'True_Odds_Calculator_3-way'!B925,'True_Odds_Calculator_3-way'!C925,'Log_working_3-way'!B$1,'Log_working_3-way'!B$2)</f>
        <v/>
      </c>
      <c r="F927" s="6" t="str">
        <f>IF('Log_working_3-way'!D927="","",1/'True_Odds_Calculator_3-way'!N925+1/'True_Odds_Calculator_3-way'!O925+1/'True_Odds_Calculator_3-way'!#REF!-1)</f>
        <v/>
      </c>
      <c r="H927" s="6" t="str">
        <f>IF('Log_working_3-way'!$D927="","",'True_Odds_Calculator_3-way'!N925/'True_Odds_Calculator_3-way'!A925-1)</f>
        <v/>
      </c>
      <c r="I927" s="6" t="str">
        <f>IF('Log_working_3-way'!$D927="","",'True_Odds_Calculator_3-way'!O925/'True_Odds_Calculator_3-way'!B925-1)</f>
        <v/>
      </c>
      <c r="J927" s="6" t="str">
        <f>IF('Log_working_3-way'!$D927="","",'True_Odds_Calculator_3-way'!#REF!/'True_Odds_Calculator_3-way'!C925-1)</f>
        <v/>
      </c>
      <c r="K927" s="6" t="str">
        <f>IF('Log_working_3-way'!$D927="","",1/'True_Odds_Calculator_3-way'!A925+1/'True_Odds_Calculator_3-way'!B925+1/'True_Odds_Calculator_3-way'!C925-1)</f>
        <v/>
      </c>
    </row>
    <row r="928" spans="4:11" x14ac:dyDescent="0.25">
      <c r="D928" t="str">
        <f>solve_for_c('True_Odds_Calculator_3-way'!A926,'True_Odds_Calculator_3-way'!B926,'True_Odds_Calculator_3-way'!C926,'Log_working_3-way'!B$1,'Log_working_3-way'!B$2)</f>
        <v/>
      </c>
      <c r="F928" s="6" t="str">
        <f>IF('Log_working_3-way'!D928="","",1/'True_Odds_Calculator_3-way'!N926+1/'True_Odds_Calculator_3-way'!O926+1/'True_Odds_Calculator_3-way'!#REF!-1)</f>
        <v/>
      </c>
      <c r="H928" s="6" t="str">
        <f>IF('Log_working_3-way'!$D928="","",'True_Odds_Calculator_3-way'!N926/'True_Odds_Calculator_3-way'!A926-1)</f>
        <v/>
      </c>
      <c r="I928" s="6" t="str">
        <f>IF('Log_working_3-way'!$D928="","",'True_Odds_Calculator_3-way'!O926/'True_Odds_Calculator_3-way'!B926-1)</f>
        <v/>
      </c>
      <c r="J928" s="6" t="str">
        <f>IF('Log_working_3-way'!$D928="","",'True_Odds_Calculator_3-way'!#REF!/'True_Odds_Calculator_3-way'!C926-1)</f>
        <v/>
      </c>
      <c r="K928" s="6" t="str">
        <f>IF('Log_working_3-way'!$D928="","",1/'True_Odds_Calculator_3-way'!A926+1/'True_Odds_Calculator_3-way'!B926+1/'True_Odds_Calculator_3-way'!C926-1)</f>
        <v/>
      </c>
    </row>
    <row r="929" spans="4:11" x14ac:dyDescent="0.25">
      <c r="D929" t="str">
        <f>solve_for_c('True_Odds_Calculator_3-way'!A927,'True_Odds_Calculator_3-way'!B927,'True_Odds_Calculator_3-way'!C927,'Log_working_3-way'!B$1,'Log_working_3-way'!B$2)</f>
        <v/>
      </c>
      <c r="F929" s="6" t="str">
        <f>IF('Log_working_3-way'!D929="","",1/'True_Odds_Calculator_3-way'!N927+1/'True_Odds_Calculator_3-way'!O927+1/'True_Odds_Calculator_3-way'!#REF!-1)</f>
        <v/>
      </c>
      <c r="H929" s="6" t="str">
        <f>IF('Log_working_3-way'!$D929="","",'True_Odds_Calculator_3-way'!N927/'True_Odds_Calculator_3-way'!A927-1)</f>
        <v/>
      </c>
      <c r="I929" s="6" t="str">
        <f>IF('Log_working_3-way'!$D929="","",'True_Odds_Calculator_3-way'!O927/'True_Odds_Calculator_3-way'!B927-1)</f>
        <v/>
      </c>
      <c r="J929" s="6" t="str">
        <f>IF('Log_working_3-way'!$D929="","",'True_Odds_Calculator_3-way'!#REF!/'True_Odds_Calculator_3-way'!C927-1)</f>
        <v/>
      </c>
      <c r="K929" s="6" t="str">
        <f>IF('Log_working_3-way'!$D929="","",1/'True_Odds_Calculator_3-way'!A927+1/'True_Odds_Calculator_3-way'!B927+1/'True_Odds_Calculator_3-way'!C927-1)</f>
        <v/>
      </c>
    </row>
    <row r="930" spans="4:11" x14ac:dyDescent="0.25">
      <c r="D930" t="str">
        <f>solve_for_c('True_Odds_Calculator_3-way'!A928,'True_Odds_Calculator_3-way'!B928,'True_Odds_Calculator_3-way'!C928,'Log_working_3-way'!B$1,'Log_working_3-way'!B$2)</f>
        <v/>
      </c>
      <c r="F930" s="6" t="str">
        <f>IF('Log_working_3-way'!D930="","",1/'True_Odds_Calculator_3-way'!N928+1/'True_Odds_Calculator_3-way'!O928+1/'True_Odds_Calculator_3-way'!#REF!-1)</f>
        <v/>
      </c>
      <c r="H930" s="6" t="str">
        <f>IF('Log_working_3-way'!$D930="","",'True_Odds_Calculator_3-way'!N928/'True_Odds_Calculator_3-way'!A928-1)</f>
        <v/>
      </c>
      <c r="I930" s="6" t="str">
        <f>IF('Log_working_3-way'!$D930="","",'True_Odds_Calculator_3-way'!O928/'True_Odds_Calculator_3-way'!B928-1)</f>
        <v/>
      </c>
      <c r="J930" s="6" t="str">
        <f>IF('Log_working_3-way'!$D930="","",'True_Odds_Calculator_3-way'!#REF!/'True_Odds_Calculator_3-way'!C928-1)</f>
        <v/>
      </c>
      <c r="K930" s="6" t="str">
        <f>IF('Log_working_3-way'!$D930="","",1/'True_Odds_Calculator_3-way'!A928+1/'True_Odds_Calculator_3-way'!B928+1/'True_Odds_Calculator_3-way'!C928-1)</f>
        <v/>
      </c>
    </row>
    <row r="931" spans="4:11" x14ac:dyDescent="0.25">
      <c r="D931" t="str">
        <f>solve_for_c('True_Odds_Calculator_3-way'!A929,'True_Odds_Calculator_3-way'!B929,'True_Odds_Calculator_3-way'!C929,'Log_working_3-way'!B$1,'Log_working_3-way'!B$2)</f>
        <v/>
      </c>
      <c r="F931" s="6" t="str">
        <f>IF('Log_working_3-way'!D931="","",1/'True_Odds_Calculator_3-way'!N929+1/'True_Odds_Calculator_3-way'!O929+1/'True_Odds_Calculator_3-way'!#REF!-1)</f>
        <v/>
      </c>
      <c r="H931" s="6" t="str">
        <f>IF('Log_working_3-way'!$D931="","",'True_Odds_Calculator_3-way'!N929/'True_Odds_Calculator_3-way'!A929-1)</f>
        <v/>
      </c>
      <c r="I931" s="6" t="str">
        <f>IF('Log_working_3-way'!$D931="","",'True_Odds_Calculator_3-way'!O929/'True_Odds_Calculator_3-way'!B929-1)</f>
        <v/>
      </c>
      <c r="J931" s="6" t="str">
        <f>IF('Log_working_3-way'!$D931="","",'True_Odds_Calculator_3-way'!#REF!/'True_Odds_Calculator_3-way'!C929-1)</f>
        <v/>
      </c>
      <c r="K931" s="6" t="str">
        <f>IF('Log_working_3-way'!$D931="","",1/'True_Odds_Calculator_3-way'!A929+1/'True_Odds_Calculator_3-way'!B929+1/'True_Odds_Calculator_3-way'!C929-1)</f>
        <v/>
      </c>
    </row>
    <row r="932" spans="4:11" x14ac:dyDescent="0.25">
      <c r="D932" t="str">
        <f>solve_for_c('True_Odds_Calculator_3-way'!A930,'True_Odds_Calculator_3-way'!B930,'True_Odds_Calculator_3-way'!C930,'Log_working_3-way'!B$1,'Log_working_3-way'!B$2)</f>
        <v/>
      </c>
      <c r="F932" s="6" t="str">
        <f>IF('Log_working_3-way'!D932="","",1/'True_Odds_Calculator_3-way'!N930+1/'True_Odds_Calculator_3-way'!O930+1/'True_Odds_Calculator_3-way'!#REF!-1)</f>
        <v/>
      </c>
      <c r="H932" s="6" t="str">
        <f>IF('Log_working_3-way'!$D932="","",'True_Odds_Calculator_3-way'!N930/'True_Odds_Calculator_3-way'!A930-1)</f>
        <v/>
      </c>
      <c r="I932" s="6" t="str">
        <f>IF('Log_working_3-way'!$D932="","",'True_Odds_Calculator_3-way'!O930/'True_Odds_Calculator_3-way'!B930-1)</f>
        <v/>
      </c>
      <c r="J932" s="6" t="str">
        <f>IF('Log_working_3-way'!$D932="","",'True_Odds_Calculator_3-way'!#REF!/'True_Odds_Calculator_3-way'!C930-1)</f>
        <v/>
      </c>
      <c r="K932" s="6" t="str">
        <f>IF('Log_working_3-way'!$D932="","",1/'True_Odds_Calculator_3-way'!A930+1/'True_Odds_Calculator_3-way'!B930+1/'True_Odds_Calculator_3-way'!C930-1)</f>
        <v/>
      </c>
    </row>
    <row r="933" spans="4:11" x14ac:dyDescent="0.25">
      <c r="D933" t="str">
        <f>solve_for_c('True_Odds_Calculator_3-way'!A931,'True_Odds_Calculator_3-way'!B931,'True_Odds_Calculator_3-way'!C931,'Log_working_3-way'!B$1,'Log_working_3-way'!B$2)</f>
        <v/>
      </c>
      <c r="F933" s="6" t="str">
        <f>IF('Log_working_3-way'!D933="","",1/'True_Odds_Calculator_3-way'!N931+1/'True_Odds_Calculator_3-way'!O931+1/'True_Odds_Calculator_3-way'!#REF!-1)</f>
        <v/>
      </c>
      <c r="H933" s="6" t="str">
        <f>IF('Log_working_3-way'!$D933="","",'True_Odds_Calculator_3-way'!N931/'True_Odds_Calculator_3-way'!A931-1)</f>
        <v/>
      </c>
      <c r="I933" s="6" t="str">
        <f>IF('Log_working_3-way'!$D933="","",'True_Odds_Calculator_3-way'!O931/'True_Odds_Calculator_3-way'!B931-1)</f>
        <v/>
      </c>
      <c r="J933" s="6" t="str">
        <f>IF('Log_working_3-way'!$D933="","",'True_Odds_Calculator_3-way'!#REF!/'True_Odds_Calculator_3-way'!C931-1)</f>
        <v/>
      </c>
      <c r="K933" s="6" t="str">
        <f>IF('Log_working_3-way'!$D933="","",1/'True_Odds_Calculator_3-way'!A931+1/'True_Odds_Calculator_3-way'!B931+1/'True_Odds_Calculator_3-way'!C931-1)</f>
        <v/>
      </c>
    </row>
    <row r="934" spans="4:11" x14ac:dyDescent="0.25">
      <c r="D934" t="str">
        <f>solve_for_c('True_Odds_Calculator_3-way'!A932,'True_Odds_Calculator_3-way'!B932,'True_Odds_Calculator_3-way'!C932,'Log_working_3-way'!B$1,'Log_working_3-way'!B$2)</f>
        <v/>
      </c>
      <c r="F934" s="6" t="str">
        <f>IF('Log_working_3-way'!D934="","",1/'True_Odds_Calculator_3-way'!N932+1/'True_Odds_Calculator_3-way'!O932+1/'True_Odds_Calculator_3-way'!#REF!-1)</f>
        <v/>
      </c>
      <c r="H934" s="6" t="str">
        <f>IF('Log_working_3-way'!$D934="","",'True_Odds_Calculator_3-way'!N932/'True_Odds_Calculator_3-way'!A932-1)</f>
        <v/>
      </c>
      <c r="I934" s="6" t="str">
        <f>IF('Log_working_3-way'!$D934="","",'True_Odds_Calculator_3-way'!O932/'True_Odds_Calculator_3-way'!B932-1)</f>
        <v/>
      </c>
      <c r="J934" s="6" t="str">
        <f>IF('Log_working_3-way'!$D934="","",'True_Odds_Calculator_3-way'!#REF!/'True_Odds_Calculator_3-way'!C932-1)</f>
        <v/>
      </c>
      <c r="K934" s="6" t="str">
        <f>IF('Log_working_3-way'!$D934="","",1/'True_Odds_Calculator_3-way'!A932+1/'True_Odds_Calculator_3-way'!B932+1/'True_Odds_Calculator_3-way'!C932-1)</f>
        <v/>
      </c>
    </row>
    <row r="935" spans="4:11" x14ac:dyDescent="0.25">
      <c r="D935" t="str">
        <f>solve_for_c('True_Odds_Calculator_3-way'!A933,'True_Odds_Calculator_3-way'!B933,'True_Odds_Calculator_3-way'!C933,'Log_working_3-way'!B$1,'Log_working_3-way'!B$2)</f>
        <v/>
      </c>
      <c r="F935" s="6" t="str">
        <f>IF('Log_working_3-way'!D935="","",1/'True_Odds_Calculator_3-way'!N933+1/'True_Odds_Calculator_3-way'!O933+1/'True_Odds_Calculator_3-way'!#REF!-1)</f>
        <v/>
      </c>
      <c r="H935" s="6" t="str">
        <f>IF('Log_working_3-way'!$D935="","",'True_Odds_Calculator_3-way'!N933/'True_Odds_Calculator_3-way'!A933-1)</f>
        <v/>
      </c>
      <c r="I935" s="6" t="str">
        <f>IF('Log_working_3-way'!$D935="","",'True_Odds_Calculator_3-way'!O933/'True_Odds_Calculator_3-way'!B933-1)</f>
        <v/>
      </c>
      <c r="J935" s="6" t="str">
        <f>IF('Log_working_3-way'!$D935="","",'True_Odds_Calculator_3-way'!#REF!/'True_Odds_Calculator_3-way'!C933-1)</f>
        <v/>
      </c>
      <c r="K935" s="6" t="str">
        <f>IF('Log_working_3-way'!$D935="","",1/'True_Odds_Calculator_3-way'!A933+1/'True_Odds_Calculator_3-way'!B933+1/'True_Odds_Calculator_3-way'!C933-1)</f>
        <v/>
      </c>
    </row>
    <row r="936" spans="4:11" x14ac:dyDescent="0.25">
      <c r="D936" t="str">
        <f>solve_for_c('True_Odds_Calculator_3-way'!A934,'True_Odds_Calculator_3-way'!B934,'True_Odds_Calculator_3-way'!C934,'Log_working_3-way'!B$1,'Log_working_3-way'!B$2)</f>
        <v/>
      </c>
      <c r="F936" s="6" t="str">
        <f>IF('Log_working_3-way'!D936="","",1/'True_Odds_Calculator_3-way'!N934+1/'True_Odds_Calculator_3-way'!O934+1/'True_Odds_Calculator_3-way'!#REF!-1)</f>
        <v/>
      </c>
      <c r="H936" s="6" t="str">
        <f>IF('Log_working_3-way'!$D936="","",'True_Odds_Calculator_3-way'!N934/'True_Odds_Calculator_3-way'!A934-1)</f>
        <v/>
      </c>
      <c r="I936" s="6" t="str">
        <f>IF('Log_working_3-way'!$D936="","",'True_Odds_Calculator_3-way'!O934/'True_Odds_Calculator_3-way'!B934-1)</f>
        <v/>
      </c>
      <c r="J936" s="6" t="str">
        <f>IF('Log_working_3-way'!$D936="","",'True_Odds_Calculator_3-way'!#REF!/'True_Odds_Calculator_3-way'!C934-1)</f>
        <v/>
      </c>
      <c r="K936" s="6" t="str">
        <f>IF('Log_working_3-way'!$D936="","",1/'True_Odds_Calculator_3-way'!A934+1/'True_Odds_Calculator_3-way'!B934+1/'True_Odds_Calculator_3-way'!C934-1)</f>
        <v/>
      </c>
    </row>
    <row r="937" spans="4:11" x14ac:dyDescent="0.25">
      <c r="D937" t="str">
        <f>solve_for_c('True_Odds_Calculator_3-way'!A935,'True_Odds_Calculator_3-way'!B935,'True_Odds_Calculator_3-way'!C935,'Log_working_3-way'!B$1,'Log_working_3-way'!B$2)</f>
        <v/>
      </c>
      <c r="F937" s="6" t="str">
        <f>IF('Log_working_3-way'!D937="","",1/'True_Odds_Calculator_3-way'!N935+1/'True_Odds_Calculator_3-way'!O935+1/'True_Odds_Calculator_3-way'!#REF!-1)</f>
        <v/>
      </c>
      <c r="H937" s="6" t="str">
        <f>IF('Log_working_3-way'!$D937="","",'True_Odds_Calculator_3-way'!N935/'True_Odds_Calculator_3-way'!A935-1)</f>
        <v/>
      </c>
      <c r="I937" s="6" t="str">
        <f>IF('Log_working_3-way'!$D937="","",'True_Odds_Calculator_3-way'!O935/'True_Odds_Calculator_3-way'!B935-1)</f>
        <v/>
      </c>
      <c r="J937" s="6" t="str">
        <f>IF('Log_working_3-way'!$D937="","",'True_Odds_Calculator_3-way'!#REF!/'True_Odds_Calculator_3-way'!C935-1)</f>
        <v/>
      </c>
      <c r="K937" s="6" t="str">
        <f>IF('Log_working_3-way'!$D937="","",1/'True_Odds_Calculator_3-way'!A935+1/'True_Odds_Calculator_3-way'!B935+1/'True_Odds_Calculator_3-way'!C935-1)</f>
        <v/>
      </c>
    </row>
    <row r="938" spans="4:11" x14ac:dyDescent="0.25">
      <c r="D938" t="str">
        <f>solve_for_c('True_Odds_Calculator_3-way'!A936,'True_Odds_Calculator_3-way'!B936,'True_Odds_Calculator_3-way'!C936,'Log_working_3-way'!B$1,'Log_working_3-way'!B$2)</f>
        <v/>
      </c>
      <c r="F938" s="6" t="str">
        <f>IF('Log_working_3-way'!D938="","",1/'True_Odds_Calculator_3-way'!N936+1/'True_Odds_Calculator_3-way'!O936+1/'True_Odds_Calculator_3-way'!#REF!-1)</f>
        <v/>
      </c>
      <c r="H938" s="6" t="str">
        <f>IF('Log_working_3-way'!$D938="","",'True_Odds_Calculator_3-way'!N936/'True_Odds_Calculator_3-way'!A936-1)</f>
        <v/>
      </c>
      <c r="I938" s="6" t="str">
        <f>IF('Log_working_3-way'!$D938="","",'True_Odds_Calculator_3-way'!O936/'True_Odds_Calculator_3-way'!B936-1)</f>
        <v/>
      </c>
      <c r="J938" s="6" t="str">
        <f>IF('Log_working_3-way'!$D938="","",'True_Odds_Calculator_3-way'!#REF!/'True_Odds_Calculator_3-way'!C936-1)</f>
        <v/>
      </c>
      <c r="K938" s="6" t="str">
        <f>IF('Log_working_3-way'!$D938="","",1/'True_Odds_Calculator_3-way'!A936+1/'True_Odds_Calculator_3-way'!B936+1/'True_Odds_Calculator_3-way'!C936-1)</f>
        <v/>
      </c>
    </row>
    <row r="939" spans="4:11" x14ac:dyDescent="0.25">
      <c r="D939" t="str">
        <f>solve_for_c('True_Odds_Calculator_3-way'!A937,'True_Odds_Calculator_3-way'!B937,'True_Odds_Calculator_3-way'!C937,'Log_working_3-way'!B$1,'Log_working_3-way'!B$2)</f>
        <v/>
      </c>
      <c r="F939" s="6" t="str">
        <f>IF('Log_working_3-way'!D939="","",1/'True_Odds_Calculator_3-way'!N937+1/'True_Odds_Calculator_3-way'!O937+1/'True_Odds_Calculator_3-way'!#REF!-1)</f>
        <v/>
      </c>
      <c r="H939" s="6" t="str">
        <f>IF('Log_working_3-way'!$D939="","",'True_Odds_Calculator_3-way'!N937/'True_Odds_Calculator_3-way'!A937-1)</f>
        <v/>
      </c>
      <c r="I939" s="6" t="str">
        <f>IF('Log_working_3-way'!$D939="","",'True_Odds_Calculator_3-way'!O937/'True_Odds_Calculator_3-way'!B937-1)</f>
        <v/>
      </c>
      <c r="J939" s="6" t="str">
        <f>IF('Log_working_3-way'!$D939="","",'True_Odds_Calculator_3-way'!#REF!/'True_Odds_Calculator_3-way'!C937-1)</f>
        <v/>
      </c>
      <c r="K939" s="6" t="str">
        <f>IF('Log_working_3-way'!$D939="","",1/'True_Odds_Calculator_3-way'!A937+1/'True_Odds_Calculator_3-way'!B937+1/'True_Odds_Calculator_3-way'!C937-1)</f>
        <v/>
      </c>
    </row>
    <row r="940" spans="4:11" x14ac:dyDescent="0.25">
      <c r="D940" t="str">
        <f>solve_for_c('True_Odds_Calculator_3-way'!A938,'True_Odds_Calculator_3-way'!B938,'True_Odds_Calculator_3-way'!C938,'Log_working_3-way'!B$1,'Log_working_3-way'!B$2)</f>
        <v/>
      </c>
      <c r="F940" s="6" t="str">
        <f>IF('Log_working_3-way'!D940="","",1/'True_Odds_Calculator_3-way'!N938+1/'True_Odds_Calculator_3-way'!O938+1/'True_Odds_Calculator_3-way'!#REF!-1)</f>
        <v/>
      </c>
      <c r="H940" s="6" t="str">
        <f>IF('Log_working_3-way'!$D940="","",'True_Odds_Calculator_3-way'!N938/'True_Odds_Calculator_3-way'!A938-1)</f>
        <v/>
      </c>
      <c r="I940" s="6" t="str">
        <f>IF('Log_working_3-way'!$D940="","",'True_Odds_Calculator_3-way'!O938/'True_Odds_Calculator_3-way'!B938-1)</f>
        <v/>
      </c>
      <c r="J940" s="6" t="str">
        <f>IF('Log_working_3-way'!$D940="","",'True_Odds_Calculator_3-way'!#REF!/'True_Odds_Calculator_3-way'!C938-1)</f>
        <v/>
      </c>
      <c r="K940" s="6" t="str">
        <f>IF('Log_working_3-way'!$D940="","",1/'True_Odds_Calculator_3-way'!A938+1/'True_Odds_Calculator_3-way'!B938+1/'True_Odds_Calculator_3-way'!C938-1)</f>
        <v/>
      </c>
    </row>
    <row r="941" spans="4:11" x14ac:dyDescent="0.25">
      <c r="D941" t="str">
        <f>solve_for_c('True_Odds_Calculator_3-way'!A939,'True_Odds_Calculator_3-way'!B939,'True_Odds_Calculator_3-way'!C939,'Log_working_3-way'!B$1,'Log_working_3-way'!B$2)</f>
        <v/>
      </c>
      <c r="F941" s="6" t="str">
        <f>IF('Log_working_3-way'!D941="","",1/'True_Odds_Calculator_3-way'!N939+1/'True_Odds_Calculator_3-way'!O939+1/'True_Odds_Calculator_3-way'!#REF!-1)</f>
        <v/>
      </c>
      <c r="H941" s="6" t="str">
        <f>IF('Log_working_3-way'!$D941="","",'True_Odds_Calculator_3-way'!N939/'True_Odds_Calculator_3-way'!A939-1)</f>
        <v/>
      </c>
      <c r="I941" s="6" t="str">
        <f>IF('Log_working_3-way'!$D941="","",'True_Odds_Calculator_3-way'!O939/'True_Odds_Calculator_3-way'!B939-1)</f>
        <v/>
      </c>
      <c r="J941" s="6" t="str">
        <f>IF('Log_working_3-way'!$D941="","",'True_Odds_Calculator_3-way'!#REF!/'True_Odds_Calculator_3-way'!C939-1)</f>
        <v/>
      </c>
      <c r="K941" s="6" t="str">
        <f>IF('Log_working_3-way'!$D941="","",1/'True_Odds_Calculator_3-way'!A939+1/'True_Odds_Calculator_3-way'!B939+1/'True_Odds_Calculator_3-way'!C939-1)</f>
        <v/>
      </c>
    </row>
    <row r="942" spans="4:11" x14ac:dyDescent="0.25">
      <c r="D942" t="str">
        <f>solve_for_c('True_Odds_Calculator_3-way'!A940,'True_Odds_Calculator_3-way'!B940,'True_Odds_Calculator_3-way'!C940,'Log_working_3-way'!B$1,'Log_working_3-way'!B$2)</f>
        <v/>
      </c>
      <c r="F942" s="6" t="str">
        <f>IF('Log_working_3-way'!D942="","",1/'True_Odds_Calculator_3-way'!N940+1/'True_Odds_Calculator_3-way'!O940+1/'True_Odds_Calculator_3-way'!#REF!-1)</f>
        <v/>
      </c>
      <c r="H942" s="6" t="str">
        <f>IF('Log_working_3-way'!$D942="","",'True_Odds_Calculator_3-way'!N940/'True_Odds_Calculator_3-way'!A940-1)</f>
        <v/>
      </c>
      <c r="I942" s="6" t="str">
        <f>IF('Log_working_3-way'!$D942="","",'True_Odds_Calculator_3-way'!O940/'True_Odds_Calculator_3-way'!B940-1)</f>
        <v/>
      </c>
      <c r="J942" s="6" t="str">
        <f>IF('Log_working_3-way'!$D942="","",'True_Odds_Calculator_3-way'!#REF!/'True_Odds_Calculator_3-way'!C940-1)</f>
        <v/>
      </c>
      <c r="K942" s="6" t="str">
        <f>IF('Log_working_3-way'!$D942="","",1/'True_Odds_Calculator_3-way'!A940+1/'True_Odds_Calculator_3-way'!B940+1/'True_Odds_Calculator_3-way'!C940-1)</f>
        <v/>
      </c>
    </row>
    <row r="943" spans="4:11" x14ac:dyDescent="0.25">
      <c r="D943" t="str">
        <f>solve_for_c('True_Odds_Calculator_3-way'!A941,'True_Odds_Calculator_3-way'!B941,'True_Odds_Calculator_3-way'!C941,'Log_working_3-way'!B$1,'Log_working_3-way'!B$2)</f>
        <v/>
      </c>
      <c r="F943" s="6" t="str">
        <f>IF('Log_working_3-way'!D943="","",1/'True_Odds_Calculator_3-way'!N941+1/'True_Odds_Calculator_3-way'!O941+1/'True_Odds_Calculator_3-way'!#REF!-1)</f>
        <v/>
      </c>
      <c r="H943" s="6" t="str">
        <f>IF('Log_working_3-way'!$D943="","",'True_Odds_Calculator_3-way'!N941/'True_Odds_Calculator_3-way'!A941-1)</f>
        <v/>
      </c>
      <c r="I943" s="6" t="str">
        <f>IF('Log_working_3-way'!$D943="","",'True_Odds_Calculator_3-way'!O941/'True_Odds_Calculator_3-way'!B941-1)</f>
        <v/>
      </c>
      <c r="J943" s="6" t="str">
        <f>IF('Log_working_3-way'!$D943="","",'True_Odds_Calculator_3-way'!#REF!/'True_Odds_Calculator_3-way'!C941-1)</f>
        <v/>
      </c>
      <c r="K943" s="6" t="str">
        <f>IF('Log_working_3-way'!$D943="","",1/'True_Odds_Calculator_3-way'!A941+1/'True_Odds_Calculator_3-way'!B941+1/'True_Odds_Calculator_3-way'!C941-1)</f>
        <v/>
      </c>
    </row>
    <row r="944" spans="4:11" x14ac:dyDescent="0.25">
      <c r="D944" t="str">
        <f>solve_for_c('True_Odds_Calculator_3-way'!A942,'True_Odds_Calculator_3-way'!B942,'True_Odds_Calculator_3-way'!C942,'Log_working_3-way'!B$1,'Log_working_3-way'!B$2)</f>
        <v/>
      </c>
      <c r="F944" s="6" t="str">
        <f>IF('Log_working_3-way'!D944="","",1/'True_Odds_Calculator_3-way'!N942+1/'True_Odds_Calculator_3-way'!O942+1/'True_Odds_Calculator_3-way'!#REF!-1)</f>
        <v/>
      </c>
      <c r="H944" s="6" t="str">
        <f>IF('Log_working_3-way'!$D944="","",'True_Odds_Calculator_3-way'!N942/'True_Odds_Calculator_3-way'!A942-1)</f>
        <v/>
      </c>
      <c r="I944" s="6" t="str">
        <f>IF('Log_working_3-way'!$D944="","",'True_Odds_Calculator_3-way'!O942/'True_Odds_Calculator_3-way'!B942-1)</f>
        <v/>
      </c>
      <c r="J944" s="6" t="str">
        <f>IF('Log_working_3-way'!$D944="","",'True_Odds_Calculator_3-way'!#REF!/'True_Odds_Calculator_3-way'!C942-1)</f>
        <v/>
      </c>
      <c r="K944" s="6" t="str">
        <f>IF('Log_working_3-way'!$D944="","",1/'True_Odds_Calculator_3-way'!A942+1/'True_Odds_Calculator_3-way'!B942+1/'True_Odds_Calculator_3-way'!C942-1)</f>
        <v/>
      </c>
    </row>
    <row r="945" spans="4:11" x14ac:dyDescent="0.25">
      <c r="D945" t="str">
        <f>solve_for_c('True_Odds_Calculator_3-way'!A943,'True_Odds_Calculator_3-way'!B943,'True_Odds_Calculator_3-way'!C943,'Log_working_3-way'!B$1,'Log_working_3-way'!B$2)</f>
        <v/>
      </c>
      <c r="F945" s="6" t="str">
        <f>IF('Log_working_3-way'!D945="","",1/'True_Odds_Calculator_3-way'!N943+1/'True_Odds_Calculator_3-way'!O943+1/'True_Odds_Calculator_3-way'!#REF!-1)</f>
        <v/>
      </c>
      <c r="H945" s="6" t="str">
        <f>IF('Log_working_3-way'!$D945="","",'True_Odds_Calculator_3-way'!N943/'True_Odds_Calculator_3-way'!A943-1)</f>
        <v/>
      </c>
      <c r="I945" s="6" t="str">
        <f>IF('Log_working_3-way'!$D945="","",'True_Odds_Calculator_3-way'!O943/'True_Odds_Calculator_3-way'!B943-1)</f>
        <v/>
      </c>
      <c r="J945" s="6" t="str">
        <f>IF('Log_working_3-way'!$D945="","",'True_Odds_Calculator_3-way'!#REF!/'True_Odds_Calculator_3-way'!C943-1)</f>
        <v/>
      </c>
      <c r="K945" s="6" t="str">
        <f>IF('Log_working_3-way'!$D945="","",1/'True_Odds_Calculator_3-way'!A943+1/'True_Odds_Calculator_3-way'!B943+1/'True_Odds_Calculator_3-way'!C943-1)</f>
        <v/>
      </c>
    </row>
    <row r="946" spans="4:11" x14ac:dyDescent="0.25">
      <c r="D946" t="str">
        <f>solve_for_c('True_Odds_Calculator_3-way'!A944,'True_Odds_Calculator_3-way'!B944,'True_Odds_Calculator_3-way'!C944,'Log_working_3-way'!B$1,'Log_working_3-way'!B$2)</f>
        <v/>
      </c>
      <c r="F946" s="6" t="str">
        <f>IF('Log_working_3-way'!D946="","",1/'True_Odds_Calculator_3-way'!N944+1/'True_Odds_Calculator_3-way'!O944+1/'True_Odds_Calculator_3-way'!#REF!-1)</f>
        <v/>
      </c>
      <c r="H946" s="6" t="str">
        <f>IF('Log_working_3-way'!$D946="","",'True_Odds_Calculator_3-way'!N944/'True_Odds_Calculator_3-way'!A944-1)</f>
        <v/>
      </c>
      <c r="I946" s="6" t="str">
        <f>IF('Log_working_3-way'!$D946="","",'True_Odds_Calculator_3-way'!O944/'True_Odds_Calculator_3-way'!B944-1)</f>
        <v/>
      </c>
      <c r="J946" s="6" t="str">
        <f>IF('Log_working_3-way'!$D946="","",'True_Odds_Calculator_3-way'!#REF!/'True_Odds_Calculator_3-way'!C944-1)</f>
        <v/>
      </c>
      <c r="K946" s="6" t="str">
        <f>IF('Log_working_3-way'!$D946="","",1/'True_Odds_Calculator_3-way'!A944+1/'True_Odds_Calculator_3-way'!B944+1/'True_Odds_Calculator_3-way'!C944-1)</f>
        <v/>
      </c>
    </row>
    <row r="947" spans="4:11" x14ac:dyDescent="0.25">
      <c r="D947" t="str">
        <f>solve_for_c('True_Odds_Calculator_3-way'!A945,'True_Odds_Calculator_3-way'!B945,'True_Odds_Calculator_3-way'!C945,'Log_working_3-way'!B$1,'Log_working_3-way'!B$2)</f>
        <v/>
      </c>
      <c r="F947" s="6" t="str">
        <f>IF('Log_working_3-way'!D947="","",1/'True_Odds_Calculator_3-way'!N945+1/'True_Odds_Calculator_3-way'!O945+1/'True_Odds_Calculator_3-way'!#REF!-1)</f>
        <v/>
      </c>
      <c r="H947" s="6" t="str">
        <f>IF('Log_working_3-way'!$D947="","",'True_Odds_Calculator_3-way'!N945/'True_Odds_Calculator_3-way'!A945-1)</f>
        <v/>
      </c>
      <c r="I947" s="6" t="str">
        <f>IF('Log_working_3-way'!$D947="","",'True_Odds_Calculator_3-way'!O945/'True_Odds_Calculator_3-way'!B945-1)</f>
        <v/>
      </c>
      <c r="J947" s="6" t="str">
        <f>IF('Log_working_3-way'!$D947="","",'True_Odds_Calculator_3-way'!#REF!/'True_Odds_Calculator_3-way'!C945-1)</f>
        <v/>
      </c>
      <c r="K947" s="6" t="str">
        <f>IF('Log_working_3-way'!$D947="","",1/'True_Odds_Calculator_3-way'!A945+1/'True_Odds_Calculator_3-way'!B945+1/'True_Odds_Calculator_3-way'!C945-1)</f>
        <v/>
      </c>
    </row>
    <row r="948" spans="4:11" x14ac:dyDescent="0.25">
      <c r="D948" t="str">
        <f>solve_for_c('True_Odds_Calculator_3-way'!A946,'True_Odds_Calculator_3-way'!B946,'True_Odds_Calculator_3-way'!C946,'Log_working_3-way'!B$1,'Log_working_3-way'!B$2)</f>
        <v/>
      </c>
      <c r="F948" s="6" t="str">
        <f>IF('Log_working_3-way'!D948="","",1/'True_Odds_Calculator_3-way'!N946+1/'True_Odds_Calculator_3-way'!O946+1/'True_Odds_Calculator_3-way'!#REF!-1)</f>
        <v/>
      </c>
      <c r="H948" s="6" t="str">
        <f>IF('Log_working_3-way'!$D948="","",'True_Odds_Calculator_3-way'!N946/'True_Odds_Calculator_3-way'!A946-1)</f>
        <v/>
      </c>
      <c r="I948" s="6" t="str">
        <f>IF('Log_working_3-way'!$D948="","",'True_Odds_Calculator_3-way'!O946/'True_Odds_Calculator_3-way'!B946-1)</f>
        <v/>
      </c>
      <c r="J948" s="6" t="str">
        <f>IF('Log_working_3-way'!$D948="","",'True_Odds_Calculator_3-way'!#REF!/'True_Odds_Calculator_3-way'!C946-1)</f>
        <v/>
      </c>
      <c r="K948" s="6" t="str">
        <f>IF('Log_working_3-way'!$D948="","",1/'True_Odds_Calculator_3-way'!A946+1/'True_Odds_Calculator_3-way'!B946+1/'True_Odds_Calculator_3-way'!C946-1)</f>
        <v/>
      </c>
    </row>
    <row r="949" spans="4:11" x14ac:dyDescent="0.25">
      <c r="D949" t="str">
        <f>solve_for_c('True_Odds_Calculator_3-way'!A947,'True_Odds_Calculator_3-way'!B947,'True_Odds_Calculator_3-way'!C947,'Log_working_3-way'!B$1,'Log_working_3-way'!B$2)</f>
        <v/>
      </c>
      <c r="F949" s="6" t="str">
        <f>IF('Log_working_3-way'!D949="","",1/'True_Odds_Calculator_3-way'!N947+1/'True_Odds_Calculator_3-way'!O947+1/'True_Odds_Calculator_3-way'!#REF!-1)</f>
        <v/>
      </c>
      <c r="H949" s="6" t="str">
        <f>IF('Log_working_3-way'!$D949="","",'True_Odds_Calculator_3-way'!N947/'True_Odds_Calculator_3-way'!A947-1)</f>
        <v/>
      </c>
      <c r="I949" s="6" t="str">
        <f>IF('Log_working_3-way'!$D949="","",'True_Odds_Calculator_3-way'!O947/'True_Odds_Calculator_3-way'!B947-1)</f>
        <v/>
      </c>
      <c r="J949" s="6" t="str">
        <f>IF('Log_working_3-way'!$D949="","",'True_Odds_Calculator_3-way'!#REF!/'True_Odds_Calculator_3-way'!C947-1)</f>
        <v/>
      </c>
      <c r="K949" s="6" t="str">
        <f>IF('Log_working_3-way'!$D949="","",1/'True_Odds_Calculator_3-way'!A947+1/'True_Odds_Calculator_3-way'!B947+1/'True_Odds_Calculator_3-way'!C947-1)</f>
        <v/>
      </c>
    </row>
    <row r="950" spans="4:11" x14ac:dyDescent="0.25">
      <c r="D950" t="str">
        <f>solve_for_c('True_Odds_Calculator_3-way'!A948,'True_Odds_Calculator_3-way'!B948,'True_Odds_Calculator_3-way'!C948,'Log_working_3-way'!B$1,'Log_working_3-way'!B$2)</f>
        <v/>
      </c>
      <c r="F950" s="6" t="str">
        <f>IF('Log_working_3-way'!D950="","",1/'True_Odds_Calculator_3-way'!N948+1/'True_Odds_Calculator_3-way'!O948+1/'True_Odds_Calculator_3-way'!#REF!-1)</f>
        <v/>
      </c>
      <c r="H950" s="6" t="str">
        <f>IF('Log_working_3-way'!$D950="","",'True_Odds_Calculator_3-way'!N948/'True_Odds_Calculator_3-way'!A948-1)</f>
        <v/>
      </c>
      <c r="I950" s="6" t="str">
        <f>IF('Log_working_3-way'!$D950="","",'True_Odds_Calculator_3-way'!O948/'True_Odds_Calculator_3-way'!B948-1)</f>
        <v/>
      </c>
      <c r="J950" s="6" t="str">
        <f>IF('Log_working_3-way'!$D950="","",'True_Odds_Calculator_3-way'!#REF!/'True_Odds_Calculator_3-way'!C948-1)</f>
        <v/>
      </c>
      <c r="K950" s="6" t="str">
        <f>IF('Log_working_3-way'!$D950="","",1/'True_Odds_Calculator_3-way'!A948+1/'True_Odds_Calculator_3-way'!B948+1/'True_Odds_Calculator_3-way'!C948-1)</f>
        <v/>
      </c>
    </row>
    <row r="951" spans="4:11" x14ac:dyDescent="0.25">
      <c r="D951" t="str">
        <f>solve_for_c('True_Odds_Calculator_3-way'!A949,'True_Odds_Calculator_3-way'!B949,'True_Odds_Calculator_3-way'!C949,'Log_working_3-way'!B$1,'Log_working_3-way'!B$2)</f>
        <v/>
      </c>
      <c r="F951" s="6" t="str">
        <f>IF('Log_working_3-way'!D951="","",1/'True_Odds_Calculator_3-way'!N949+1/'True_Odds_Calculator_3-way'!O949+1/'True_Odds_Calculator_3-way'!#REF!-1)</f>
        <v/>
      </c>
      <c r="H951" s="6" t="str">
        <f>IF('Log_working_3-way'!$D951="","",'True_Odds_Calculator_3-way'!N949/'True_Odds_Calculator_3-way'!A949-1)</f>
        <v/>
      </c>
      <c r="I951" s="6" t="str">
        <f>IF('Log_working_3-way'!$D951="","",'True_Odds_Calculator_3-way'!O949/'True_Odds_Calculator_3-way'!B949-1)</f>
        <v/>
      </c>
      <c r="J951" s="6" t="str">
        <f>IF('Log_working_3-way'!$D951="","",'True_Odds_Calculator_3-way'!#REF!/'True_Odds_Calculator_3-way'!C949-1)</f>
        <v/>
      </c>
      <c r="K951" s="6" t="str">
        <f>IF('Log_working_3-way'!$D951="","",1/'True_Odds_Calculator_3-way'!A949+1/'True_Odds_Calculator_3-way'!B949+1/'True_Odds_Calculator_3-way'!C949-1)</f>
        <v/>
      </c>
    </row>
    <row r="952" spans="4:11" x14ac:dyDescent="0.25">
      <c r="D952" t="str">
        <f>solve_for_c('True_Odds_Calculator_3-way'!A950,'True_Odds_Calculator_3-way'!B950,'True_Odds_Calculator_3-way'!C950,'Log_working_3-way'!B$1,'Log_working_3-way'!B$2)</f>
        <v/>
      </c>
      <c r="F952" s="6" t="str">
        <f>IF('Log_working_3-way'!D952="","",1/'True_Odds_Calculator_3-way'!N950+1/'True_Odds_Calculator_3-way'!O950+1/'True_Odds_Calculator_3-way'!#REF!-1)</f>
        <v/>
      </c>
      <c r="H952" s="6" t="str">
        <f>IF('Log_working_3-way'!$D952="","",'True_Odds_Calculator_3-way'!N950/'True_Odds_Calculator_3-way'!A950-1)</f>
        <v/>
      </c>
      <c r="I952" s="6" t="str">
        <f>IF('Log_working_3-way'!$D952="","",'True_Odds_Calculator_3-way'!O950/'True_Odds_Calculator_3-way'!B950-1)</f>
        <v/>
      </c>
      <c r="J952" s="6" t="str">
        <f>IF('Log_working_3-way'!$D952="","",'True_Odds_Calculator_3-way'!#REF!/'True_Odds_Calculator_3-way'!C950-1)</f>
        <v/>
      </c>
      <c r="K952" s="6" t="str">
        <f>IF('Log_working_3-way'!$D952="","",1/'True_Odds_Calculator_3-way'!A950+1/'True_Odds_Calculator_3-way'!B950+1/'True_Odds_Calculator_3-way'!C950-1)</f>
        <v/>
      </c>
    </row>
    <row r="953" spans="4:11" x14ac:dyDescent="0.25">
      <c r="D953" t="str">
        <f>solve_for_c('True_Odds_Calculator_3-way'!A951,'True_Odds_Calculator_3-way'!B951,'True_Odds_Calculator_3-way'!C951,'Log_working_3-way'!B$1,'Log_working_3-way'!B$2)</f>
        <v/>
      </c>
      <c r="F953" s="6" t="str">
        <f>IF('Log_working_3-way'!D953="","",1/'True_Odds_Calculator_3-way'!N951+1/'True_Odds_Calculator_3-way'!O951+1/'True_Odds_Calculator_3-way'!#REF!-1)</f>
        <v/>
      </c>
      <c r="H953" s="6" t="str">
        <f>IF('Log_working_3-way'!$D953="","",'True_Odds_Calculator_3-way'!N951/'True_Odds_Calculator_3-way'!A951-1)</f>
        <v/>
      </c>
      <c r="I953" s="6" t="str">
        <f>IF('Log_working_3-way'!$D953="","",'True_Odds_Calculator_3-way'!O951/'True_Odds_Calculator_3-way'!B951-1)</f>
        <v/>
      </c>
      <c r="J953" s="6" t="str">
        <f>IF('Log_working_3-way'!$D953="","",'True_Odds_Calculator_3-way'!#REF!/'True_Odds_Calculator_3-way'!C951-1)</f>
        <v/>
      </c>
      <c r="K953" s="6" t="str">
        <f>IF('Log_working_3-way'!$D953="","",1/'True_Odds_Calculator_3-way'!A951+1/'True_Odds_Calculator_3-way'!B951+1/'True_Odds_Calculator_3-way'!C951-1)</f>
        <v/>
      </c>
    </row>
    <row r="954" spans="4:11" x14ac:dyDescent="0.25">
      <c r="D954" t="str">
        <f>solve_for_c('True_Odds_Calculator_3-way'!A952,'True_Odds_Calculator_3-way'!B952,'True_Odds_Calculator_3-way'!C952,'Log_working_3-way'!B$1,'Log_working_3-way'!B$2)</f>
        <v/>
      </c>
      <c r="F954" s="6" t="str">
        <f>IF('Log_working_3-way'!D954="","",1/'True_Odds_Calculator_3-way'!N952+1/'True_Odds_Calculator_3-way'!O952+1/'True_Odds_Calculator_3-way'!#REF!-1)</f>
        <v/>
      </c>
      <c r="H954" s="6" t="str">
        <f>IF('Log_working_3-way'!$D954="","",'True_Odds_Calculator_3-way'!N952/'True_Odds_Calculator_3-way'!A952-1)</f>
        <v/>
      </c>
      <c r="I954" s="6" t="str">
        <f>IF('Log_working_3-way'!$D954="","",'True_Odds_Calculator_3-way'!O952/'True_Odds_Calculator_3-way'!B952-1)</f>
        <v/>
      </c>
      <c r="J954" s="6" t="str">
        <f>IF('Log_working_3-way'!$D954="","",'True_Odds_Calculator_3-way'!#REF!/'True_Odds_Calculator_3-way'!C952-1)</f>
        <v/>
      </c>
      <c r="K954" s="6" t="str">
        <f>IF('Log_working_3-way'!$D954="","",1/'True_Odds_Calculator_3-way'!A952+1/'True_Odds_Calculator_3-way'!B952+1/'True_Odds_Calculator_3-way'!C952-1)</f>
        <v/>
      </c>
    </row>
    <row r="955" spans="4:11" x14ac:dyDescent="0.25">
      <c r="D955" t="str">
        <f>solve_for_c('True_Odds_Calculator_3-way'!A953,'True_Odds_Calculator_3-way'!B953,'True_Odds_Calculator_3-way'!C953,'Log_working_3-way'!B$1,'Log_working_3-way'!B$2)</f>
        <v/>
      </c>
      <c r="F955" s="6" t="str">
        <f>IF('Log_working_3-way'!D955="","",1/'True_Odds_Calculator_3-way'!N953+1/'True_Odds_Calculator_3-way'!O953+1/'True_Odds_Calculator_3-way'!#REF!-1)</f>
        <v/>
      </c>
      <c r="H955" s="6" t="str">
        <f>IF('Log_working_3-way'!$D955="","",'True_Odds_Calculator_3-way'!N953/'True_Odds_Calculator_3-way'!A953-1)</f>
        <v/>
      </c>
      <c r="I955" s="6" t="str">
        <f>IF('Log_working_3-way'!$D955="","",'True_Odds_Calculator_3-way'!O953/'True_Odds_Calculator_3-way'!B953-1)</f>
        <v/>
      </c>
      <c r="J955" s="6" t="str">
        <f>IF('Log_working_3-way'!$D955="","",'True_Odds_Calculator_3-way'!#REF!/'True_Odds_Calculator_3-way'!C953-1)</f>
        <v/>
      </c>
      <c r="K955" s="6" t="str">
        <f>IF('Log_working_3-way'!$D955="","",1/'True_Odds_Calculator_3-way'!A953+1/'True_Odds_Calculator_3-way'!B953+1/'True_Odds_Calculator_3-way'!C953-1)</f>
        <v/>
      </c>
    </row>
    <row r="956" spans="4:11" x14ac:dyDescent="0.25">
      <c r="D956" t="str">
        <f>solve_for_c('True_Odds_Calculator_3-way'!A954,'True_Odds_Calculator_3-way'!B954,'True_Odds_Calculator_3-way'!C954,'Log_working_3-way'!B$1,'Log_working_3-way'!B$2)</f>
        <v/>
      </c>
      <c r="F956" s="6" t="str">
        <f>IF('Log_working_3-way'!D956="","",1/'True_Odds_Calculator_3-way'!N954+1/'True_Odds_Calculator_3-way'!O954+1/'True_Odds_Calculator_3-way'!#REF!-1)</f>
        <v/>
      </c>
      <c r="H956" s="6" t="str">
        <f>IF('Log_working_3-way'!$D956="","",'True_Odds_Calculator_3-way'!N954/'True_Odds_Calculator_3-way'!A954-1)</f>
        <v/>
      </c>
      <c r="I956" s="6" t="str">
        <f>IF('Log_working_3-way'!$D956="","",'True_Odds_Calculator_3-way'!O954/'True_Odds_Calculator_3-way'!B954-1)</f>
        <v/>
      </c>
      <c r="J956" s="6" t="str">
        <f>IF('Log_working_3-way'!$D956="","",'True_Odds_Calculator_3-way'!#REF!/'True_Odds_Calculator_3-way'!C954-1)</f>
        <v/>
      </c>
      <c r="K956" s="6" t="str">
        <f>IF('Log_working_3-way'!$D956="","",1/'True_Odds_Calculator_3-way'!A954+1/'True_Odds_Calculator_3-way'!B954+1/'True_Odds_Calculator_3-way'!C954-1)</f>
        <v/>
      </c>
    </row>
    <row r="957" spans="4:11" x14ac:dyDescent="0.25">
      <c r="D957" t="str">
        <f>solve_for_c('True_Odds_Calculator_3-way'!A955,'True_Odds_Calculator_3-way'!B955,'True_Odds_Calculator_3-way'!C955,'Log_working_3-way'!B$1,'Log_working_3-way'!B$2)</f>
        <v/>
      </c>
      <c r="F957" s="6" t="str">
        <f>IF('Log_working_3-way'!D957="","",1/'True_Odds_Calculator_3-way'!N955+1/'True_Odds_Calculator_3-way'!O955+1/'True_Odds_Calculator_3-way'!#REF!-1)</f>
        <v/>
      </c>
      <c r="H957" s="6" t="str">
        <f>IF('Log_working_3-way'!$D957="","",'True_Odds_Calculator_3-way'!N955/'True_Odds_Calculator_3-way'!A955-1)</f>
        <v/>
      </c>
      <c r="I957" s="6" t="str">
        <f>IF('Log_working_3-way'!$D957="","",'True_Odds_Calculator_3-way'!O955/'True_Odds_Calculator_3-way'!B955-1)</f>
        <v/>
      </c>
      <c r="J957" s="6" t="str">
        <f>IF('Log_working_3-way'!$D957="","",'True_Odds_Calculator_3-way'!#REF!/'True_Odds_Calculator_3-way'!C955-1)</f>
        <v/>
      </c>
      <c r="K957" s="6" t="str">
        <f>IF('Log_working_3-way'!$D957="","",1/'True_Odds_Calculator_3-way'!A955+1/'True_Odds_Calculator_3-way'!B955+1/'True_Odds_Calculator_3-way'!C955-1)</f>
        <v/>
      </c>
    </row>
    <row r="958" spans="4:11" x14ac:dyDescent="0.25">
      <c r="D958" t="str">
        <f>solve_for_c('True_Odds_Calculator_3-way'!A956,'True_Odds_Calculator_3-way'!B956,'True_Odds_Calculator_3-way'!C956,'Log_working_3-way'!B$1,'Log_working_3-way'!B$2)</f>
        <v/>
      </c>
      <c r="F958" s="6" t="str">
        <f>IF('Log_working_3-way'!D958="","",1/'True_Odds_Calculator_3-way'!N956+1/'True_Odds_Calculator_3-way'!O956+1/'True_Odds_Calculator_3-way'!#REF!-1)</f>
        <v/>
      </c>
      <c r="H958" s="6" t="str">
        <f>IF('Log_working_3-way'!$D958="","",'True_Odds_Calculator_3-way'!N956/'True_Odds_Calculator_3-way'!A956-1)</f>
        <v/>
      </c>
      <c r="I958" s="6" t="str">
        <f>IF('Log_working_3-way'!$D958="","",'True_Odds_Calculator_3-way'!O956/'True_Odds_Calculator_3-way'!B956-1)</f>
        <v/>
      </c>
      <c r="J958" s="6" t="str">
        <f>IF('Log_working_3-way'!$D958="","",'True_Odds_Calculator_3-way'!#REF!/'True_Odds_Calculator_3-way'!C956-1)</f>
        <v/>
      </c>
      <c r="K958" s="6" t="str">
        <f>IF('Log_working_3-way'!$D958="","",1/'True_Odds_Calculator_3-way'!A956+1/'True_Odds_Calculator_3-way'!B956+1/'True_Odds_Calculator_3-way'!C956-1)</f>
        <v/>
      </c>
    </row>
    <row r="959" spans="4:11" x14ac:dyDescent="0.25">
      <c r="D959" t="str">
        <f>solve_for_c('True_Odds_Calculator_3-way'!A957,'True_Odds_Calculator_3-way'!B957,'True_Odds_Calculator_3-way'!C957,'Log_working_3-way'!B$1,'Log_working_3-way'!B$2)</f>
        <v/>
      </c>
      <c r="F959" s="6" t="str">
        <f>IF('Log_working_3-way'!D959="","",1/'True_Odds_Calculator_3-way'!N957+1/'True_Odds_Calculator_3-way'!O957+1/'True_Odds_Calculator_3-way'!#REF!-1)</f>
        <v/>
      </c>
      <c r="H959" s="6" t="str">
        <f>IF('Log_working_3-way'!$D959="","",'True_Odds_Calculator_3-way'!N957/'True_Odds_Calculator_3-way'!A957-1)</f>
        <v/>
      </c>
      <c r="I959" s="6" t="str">
        <f>IF('Log_working_3-way'!$D959="","",'True_Odds_Calculator_3-way'!O957/'True_Odds_Calculator_3-way'!B957-1)</f>
        <v/>
      </c>
      <c r="J959" s="6" t="str">
        <f>IF('Log_working_3-way'!$D959="","",'True_Odds_Calculator_3-way'!#REF!/'True_Odds_Calculator_3-way'!C957-1)</f>
        <v/>
      </c>
      <c r="K959" s="6" t="str">
        <f>IF('Log_working_3-way'!$D959="","",1/'True_Odds_Calculator_3-way'!A957+1/'True_Odds_Calculator_3-way'!B957+1/'True_Odds_Calculator_3-way'!C957-1)</f>
        <v/>
      </c>
    </row>
    <row r="960" spans="4:11" x14ac:dyDescent="0.25">
      <c r="D960" t="str">
        <f>solve_for_c('True_Odds_Calculator_3-way'!A958,'True_Odds_Calculator_3-way'!B958,'True_Odds_Calculator_3-way'!C958,'Log_working_3-way'!B$1,'Log_working_3-way'!B$2)</f>
        <v/>
      </c>
      <c r="F960" s="6" t="str">
        <f>IF('Log_working_3-way'!D960="","",1/'True_Odds_Calculator_3-way'!N958+1/'True_Odds_Calculator_3-way'!O958+1/'True_Odds_Calculator_3-way'!#REF!-1)</f>
        <v/>
      </c>
      <c r="H960" s="6" t="str">
        <f>IF('Log_working_3-way'!$D960="","",'True_Odds_Calculator_3-way'!N958/'True_Odds_Calculator_3-way'!A958-1)</f>
        <v/>
      </c>
      <c r="I960" s="6" t="str">
        <f>IF('Log_working_3-way'!$D960="","",'True_Odds_Calculator_3-way'!O958/'True_Odds_Calculator_3-way'!B958-1)</f>
        <v/>
      </c>
      <c r="J960" s="6" t="str">
        <f>IF('Log_working_3-way'!$D960="","",'True_Odds_Calculator_3-way'!#REF!/'True_Odds_Calculator_3-way'!C958-1)</f>
        <v/>
      </c>
      <c r="K960" s="6" t="str">
        <f>IF('Log_working_3-way'!$D960="","",1/'True_Odds_Calculator_3-way'!A958+1/'True_Odds_Calculator_3-way'!B958+1/'True_Odds_Calculator_3-way'!C958-1)</f>
        <v/>
      </c>
    </row>
    <row r="961" spans="4:11" x14ac:dyDescent="0.25">
      <c r="D961" t="str">
        <f>solve_for_c('True_Odds_Calculator_3-way'!A959,'True_Odds_Calculator_3-way'!B959,'True_Odds_Calculator_3-way'!C959,'Log_working_3-way'!B$1,'Log_working_3-way'!B$2)</f>
        <v/>
      </c>
      <c r="F961" s="6" t="str">
        <f>IF('Log_working_3-way'!D961="","",1/'True_Odds_Calculator_3-way'!N959+1/'True_Odds_Calculator_3-way'!O959+1/'True_Odds_Calculator_3-way'!#REF!-1)</f>
        <v/>
      </c>
      <c r="H961" s="6" t="str">
        <f>IF('Log_working_3-way'!$D961="","",'True_Odds_Calculator_3-way'!N959/'True_Odds_Calculator_3-way'!A959-1)</f>
        <v/>
      </c>
      <c r="I961" s="6" t="str">
        <f>IF('Log_working_3-way'!$D961="","",'True_Odds_Calculator_3-way'!O959/'True_Odds_Calculator_3-way'!B959-1)</f>
        <v/>
      </c>
      <c r="J961" s="6" t="str">
        <f>IF('Log_working_3-way'!$D961="","",'True_Odds_Calculator_3-way'!#REF!/'True_Odds_Calculator_3-way'!C959-1)</f>
        <v/>
      </c>
      <c r="K961" s="6" t="str">
        <f>IF('Log_working_3-way'!$D961="","",1/'True_Odds_Calculator_3-way'!A959+1/'True_Odds_Calculator_3-way'!B959+1/'True_Odds_Calculator_3-way'!C959-1)</f>
        <v/>
      </c>
    </row>
    <row r="962" spans="4:11" x14ac:dyDescent="0.25">
      <c r="D962" t="str">
        <f>solve_for_c('True_Odds_Calculator_3-way'!A960,'True_Odds_Calculator_3-way'!B960,'True_Odds_Calculator_3-way'!C960,'Log_working_3-way'!B$1,'Log_working_3-way'!B$2)</f>
        <v/>
      </c>
      <c r="F962" s="6" t="str">
        <f>IF('Log_working_3-way'!D962="","",1/'True_Odds_Calculator_3-way'!N960+1/'True_Odds_Calculator_3-way'!O960+1/'True_Odds_Calculator_3-way'!#REF!-1)</f>
        <v/>
      </c>
      <c r="H962" s="6" t="str">
        <f>IF('Log_working_3-way'!$D962="","",'True_Odds_Calculator_3-way'!N960/'True_Odds_Calculator_3-way'!A960-1)</f>
        <v/>
      </c>
      <c r="I962" s="6" t="str">
        <f>IF('Log_working_3-way'!$D962="","",'True_Odds_Calculator_3-way'!O960/'True_Odds_Calculator_3-way'!B960-1)</f>
        <v/>
      </c>
      <c r="J962" s="6" t="str">
        <f>IF('Log_working_3-way'!$D962="","",'True_Odds_Calculator_3-way'!#REF!/'True_Odds_Calculator_3-way'!C960-1)</f>
        <v/>
      </c>
      <c r="K962" s="6" t="str">
        <f>IF('Log_working_3-way'!$D962="","",1/'True_Odds_Calculator_3-way'!A960+1/'True_Odds_Calculator_3-way'!B960+1/'True_Odds_Calculator_3-way'!C960-1)</f>
        <v/>
      </c>
    </row>
    <row r="963" spans="4:11" x14ac:dyDescent="0.25">
      <c r="D963" t="str">
        <f>solve_for_c('True_Odds_Calculator_3-way'!A961,'True_Odds_Calculator_3-way'!B961,'True_Odds_Calculator_3-way'!C961,'Log_working_3-way'!B$1,'Log_working_3-way'!B$2)</f>
        <v/>
      </c>
      <c r="F963" s="6" t="str">
        <f>IF('Log_working_3-way'!D963="","",1/'True_Odds_Calculator_3-way'!N961+1/'True_Odds_Calculator_3-way'!O961+1/'True_Odds_Calculator_3-way'!#REF!-1)</f>
        <v/>
      </c>
      <c r="H963" s="6" t="str">
        <f>IF('Log_working_3-way'!$D963="","",'True_Odds_Calculator_3-way'!N961/'True_Odds_Calculator_3-way'!A961-1)</f>
        <v/>
      </c>
      <c r="I963" s="6" t="str">
        <f>IF('Log_working_3-way'!$D963="","",'True_Odds_Calculator_3-way'!O961/'True_Odds_Calculator_3-way'!B961-1)</f>
        <v/>
      </c>
      <c r="J963" s="6" t="str">
        <f>IF('Log_working_3-way'!$D963="","",'True_Odds_Calculator_3-way'!#REF!/'True_Odds_Calculator_3-way'!C961-1)</f>
        <v/>
      </c>
      <c r="K963" s="6" t="str">
        <f>IF('Log_working_3-way'!$D963="","",1/'True_Odds_Calculator_3-way'!A961+1/'True_Odds_Calculator_3-way'!B961+1/'True_Odds_Calculator_3-way'!C961-1)</f>
        <v/>
      </c>
    </row>
    <row r="964" spans="4:11" x14ac:dyDescent="0.25">
      <c r="D964" t="str">
        <f>solve_for_c('True_Odds_Calculator_3-way'!A962,'True_Odds_Calculator_3-way'!B962,'True_Odds_Calculator_3-way'!C962,'Log_working_3-way'!B$1,'Log_working_3-way'!B$2)</f>
        <v/>
      </c>
      <c r="F964" s="6" t="str">
        <f>IF('Log_working_3-way'!D964="","",1/'True_Odds_Calculator_3-way'!N962+1/'True_Odds_Calculator_3-way'!O962+1/'True_Odds_Calculator_3-way'!#REF!-1)</f>
        <v/>
      </c>
      <c r="H964" s="6" t="str">
        <f>IF('Log_working_3-way'!$D964="","",'True_Odds_Calculator_3-way'!N962/'True_Odds_Calculator_3-way'!A962-1)</f>
        <v/>
      </c>
      <c r="I964" s="6" t="str">
        <f>IF('Log_working_3-way'!$D964="","",'True_Odds_Calculator_3-way'!O962/'True_Odds_Calculator_3-way'!B962-1)</f>
        <v/>
      </c>
      <c r="J964" s="6" t="str">
        <f>IF('Log_working_3-way'!$D964="","",'True_Odds_Calculator_3-way'!#REF!/'True_Odds_Calculator_3-way'!C962-1)</f>
        <v/>
      </c>
      <c r="K964" s="6" t="str">
        <f>IF('Log_working_3-way'!$D964="","",1/'True_Odds_Calculator_3-way'!A962+1/'True_Odds_Calculator_3-way'!B962+1/'True_Odds_Calculator_3-way'!C962-1)</f>
        <v/>
      </c>
    </row>
    <row r="965" spans="4:11" x14ac:dyDescent="0.25">
      <c r="D965" t="str">
        <f>solve_for_c('True_Odds_Calculator_3-way'!A963,'True_Odds_Calculator_3-way'!B963,'True_Odds_Calculator_3-way'!C963,'Log_working_3-way'!B$1,'Log_working_3-way'!B$2)</f>
        <v/>
      </c>
      <c r="F965" s="6" t="str">
        <f>IF('Log_working_3-way'!D965="","",1/'True_Odds_Calculator_3-way'!N963+1/'True_Odds_Calculator_3-way'!O963+1/'True_Odds_Calculator_3-way'!#REF!-1)</f>
        <v/>
      </c>
      <c r="H965" s="6" t="str">
        <f>IF('Log_working_3-way'!$D965="","",'True_Odds_Calculator_3-way'!N963/'True_Odds_Calculator_3-way'!A963-1)</f>
        <v/>
      </c>
      <c r="I965" s="6" t="str">
        <f>IF('Log_working_3-way'!$D965="","",'True_Odds_Calculator_3-way'!O963/'True_Odds_Calculator_3-way'!B963-1)</f>
        <v/>
      </c>
      <c r="J965" s="6" t="str">
        <f>IF('Log_working_3-way'!$D965="","",'True_Odds_Calculator_3-way'!#REF!/'True_Odds_Calculator_3-way'!C963-1)</f>
        <v/>
      </c>
      <c r="K965" s="6" t="str">
        <f>IF('Log_working_3-way'!$D965="","",1/'True_Odds_Calculator_3-way'!A963+1/'True_Odds_Calculator_3-way'!B963+1/'True_Odds_Calculator_3-way'!C963-1)</f>
        <v/>
      </c>
    </row>
    <row r="966" spans="4:11" x14ac:dyDescent="0.25">
      <c r="D966" t="str">
        <f>solve_for_c('True_Odds_Calculator_3-way'!A964,'True_Odds_Calculator_3-way'!B964,'True_Odds_Calculator_3-way'!C964,'Log_working_3-way'!B$1,'Log_working_3-way'!B$2)</f>
        <v/>
      </c>
      <c r="F966" s="6" t="str">
        <f>IF('Log_working_3-way'!D966="","",1/'True_Odds_Calculator_3-way'!N964+1/'True_Odds_Calculator_3-way'!O964+1/'True_Odds_Calculator_3-way'!#REF!-1)</f>
        <v/>
      </c>
      <c r="H966" s="6" t="str">
        <f>IF('Log_working_3-way'!$D966="","",'True_Odds_Calculator_3-way'!N964/'True_Odds_Calculator_3-way'!A964-1)</f>
        <v/>
      </c>
      <c r="I966" s="6" t="str">
        <f>IF('Log_working_3-way'!$D966="","",'True_Odds_Calculator_3-way'!O964/'True_Odds_Calculator_3-way'!B964-1)</f>
        <v/>
      </c>
      <c r="J966" s="6" t="str">
        <f>IF('Log_working_3-way'!$D966="","",'True_Odds_Calculator_3-way'!#REF!/'True_Odds_Calculator_3-way'!C964-1)</f>
        <v/>
      </c>
      <c r="K966" s="6" t="str">
        <f>IF('Log_working_3-way'!$D966="","",1/'True_Odds_Calculator_3-way'!A964+1/'True_Odds_Calculator_3-way'!B964+1/'True_Odds_Calculator_3-way'!C964-1)</f>
        <v/>
      </c>
    </row>
    <row r="967" spans="4:11" x14ac:dyDescent="0.25">
      <c r="D967" t="str">
        <f>solve_for_c('True_Odds_Calculator_3-way'!A965,'True_Odds_Calculator_3-way'!B965,'True_Odds_Calculator_3-way'!C965,'Log_working_3-way'!B$1,'Log_working_3-way'!B$2)</f>
        <v/>
      </c>
      <c r="F967" s="6" t="str">
        <f>IF('Log_working_3-way'!D967="","",1/'True_Odds_Calculator_3-way'!N965+1/'True_Odds_Calculator_3-way'!O965+1/'True_Odds_Calculator_3-way'!#REF!-1)</f>
        <v/>
      </c>
      <c r="H967" s="6" t="str">
        <f>IF('Log_working_3-way'!$D967="","",'True_Odds_Calculator_3-way'!N965/'True_Odds_Calculator_3-way'!A965-1)</f>
        <v/>
      </c>
      <c r="I967" s="6" t="str">
        <f>IF('Log_working_3-way'!$D967="","",'True_Odds_Calculator_3-way'!O965/'True_Odds_Calculator_3-way'!B965-1)</f>
        <v/>
      </c>
      <c r="J967" s="6" t="str">
        <f>IF('Log_working_3-way'!$D967="","",'True_Odds_Calculator_3-way'!#REF!/'True_Odds_Calculator_3-way'!C965-1)</f>
        <v/>
      </c>
      <c r="K967" s="6" t="str">
        <f>IF('Log_working_3-way'!$D967="","",1/'True_Odds_Calculator_3-way'!A965+1/'True_Odds_Calculator_3-way'!B965+1/'True_Odds_Calculator_3-way'!C965-1)</f>
        <v/>
      </c>
    </row>
    <row r="968" spans="4:11" x14ac:dyDescent="0.25">
      <c r="D968" t="str">
        <f>solve_for_c('True_Odds_Calculator_3-way'!A966,'True_Odds_Calculator_3-way'!B966,'True_Odds_Calculator_3-way'!C966,'Log_working_3-way'!B$1,'Log_working_3-way'!B$2)</f>
        <v/>
      </c>
      <c r="F968" s="6" t="str">
        <f>IF('Log_working_3-way'!D968="","",1/'True_Odds_Calculator_3-way'!N966+1/'True_Odds_Calculator_3-way'!O966+1/'True_Odds_Calculator_3-way'!#REF!-1)</f>
        <v/>
      </c>
      <c r="H968" s="6" t="str">
        <f>IF('Log_working_3-way'!$D968="","",'True_Odds_Calculator_3-way'!N966/'True_Odds_Calculator_3-way'!A966-1)</f>
        <v/>
      </c>
      <c r="I968" s="6" t="str">
        <f>IF('Log_working_3-way'!$D968="","",'True_Odds_Calculator_3-way'!O966/'True_Odds_Calculator_3-way'!B966-1)</f>
        <v/>
      </c>
      <c r="J968" s="6" t="str">
        <f>IF('Log_working_3-way'!$D968="","",'True_Odds_Calculator_3-way'!#REF!/'True_Odds_Calculator_3-way'!C966-1)</f>
        <v/>
      </c>
      <c r="K968" s="6" t="str">
        <f>IF('Log_working_3-way'!$D968="","",1/'True_Odds_Calculator_3-way'!A966+1/'True_Odds_Calculator_3-way'!B966+1/'True_Odds_Calculator_3-way'!C966-1)</f>
        <v/>
      </c>
    </row>
    <row r="969" spans="4:11" x14ac:dyDescent="0.25">
      <c r="D969" t="str">
        <f>solve_for_c('True_Odds_Calculator_3-way'!A967,'True_Odds_Calculator_3-way'!B967,'True_Odds_Calculator_3-way'!C967,'Log_working_3-way'!B$1,'Log_working_3-way'!B$2)</f>
        <v/>
      </c>
      <c r="F969" s="6" t="str">
        <f>IF('Log_working_3-way'!D969="","",1/'True_Odds_Calculator_3-way'!N967+1/'True_Odds_Calculator_3-way'!O967+1/'True_Odds_Calculator_3-way'!#REF!-1)</f>
        <v/>
      </c>
      <c r="H969" s="6" t="str">
        <f>IF('Log_working_3-way'!$D969="","",'True_Odds_Calculator_3-way'!N967/'True_Odds_Calculator_3-way'!A967-1)</f>
        <v/>
      </c>
      <c r="I969" s="6" t="str">
        <f>IF('Log_working_3-way'!$D969="","",'True_Odds_Calculator_3-way'!O967/'True_Odds_Calculator_3-way'!B967-1)</f>
        <v/>
      </c>
      <c r="J969" s="6" t="str">
        <f>IF('Log_working_3-way'!$D969="","",'True_Odds_Calculator_3-way'!#REF!/'True_Odds_Calculator_3-way'!C967-1)</f>
        <v/>
      </c>
      <c r="K969" s="6" t="str">
        <f>IF('Log_working_3-way'!$D969="","",1/'True_Odds_Calculator_3-way'!A967+1/'True_Odds_Calculator_3-way'!B967+1/'True_Odds_Calculator_3-way'!C967-1)</f>
        <v/>
      </c>
    </row>
    <row r="970" spans="4:11" x14ac:dyDescent="0.25">
      <c r="D970" t="str">
        <f>solve_for_c('True_Odds_Calculator_3-way'!A968,'True_Odds_Calculator_3-way'!B968,'True_Odds_Calculator_3-way'!C968,'Log_working_3-way'!B$1,'Log_working_3-way'!B$2)</f>
        <v/>
      </c>
      <c r="F970" s="6" t="str">
        <f>IF('Log_working_3-way'!D970="","",1/'True_Odds_Calculator_3-way'!N968+1/'True_Odds_Calculator_3-way'!O968+1/'True_Odds_Calculator_3-way'!#REF!-1)</f>
        <v/>
      </c>
      <c r="H970" s="6" t="str">
        <f>IF('Log_working_3-way'!$D970="","",'True_Odds_Calculator_3-way'!N968/'True_Odds_Calculator_3-way'!A968-1)</f>
        <v/>
      </c>
      <c r="I970" s="6" t="str">
        <f>IF('Log_working_3-way'!$D970="","",'True_Odds_Calculator_3-way'!O968/'True_Odds_Calculator_3-way'!B968-1)</f>
        <v/>
      </c>
      <c r="J970" s="6" t="str">
        <f>IF('Log_working_3-way'!$D970="","",'True_Odds_Calculator_3-way'!#REF!/'True_Odds_Calculator_3-way'!C968-1)</f>
        <v/>
      </c>
      <c r="K970" s="6" t="str">
        <f>IF('Log_working_3-way'!$D970="","",1/'True_Odds_Calculator_3-way'!A968+1/'True_Odds_Calculator_3-way'!B968+1/'True_Odds_Calculator_3-way'!C968-1)</f>
        <v/>
      </c>
    </row>
    <row r="971" spans="4:11" x14ac:dyDescent="0.25">
      <c r="D971" t="str">
        <f>solve_for_c('True_Odds_Calculator_3-way'!A969,'True_Odds_Calculator_3-way'!B969,'True_Odds_Calculator_3-way'!C969,'Log_working_3-way'!B$1,'Log_working_3-way'!B$2)</f>
        <v/>
      </c>
      <c r="F971" s="6" t="str">
        <f>IF('Log_working_3-way'!D971="","",1/'True_Odds_Calculator_3-way'!N969+1/'True_Odds_Calculator_3-way'!O969+1/'True_Odds_Calculator_3-way'!#REF!-1)</f>
        <v/>
      </c>
      <c r="H971" s="6" t="str">
        <f>IF('Log_working_3-way'!$D971="","",'True_Odds_Calculator_3-way'!N969/'True_Odds_Calculator_3-way'!A969-1)</f>
        <v/>
      </c>
      <c r="I971" s="6" t="str">
        <f>IF('Log_working_3-way'!$D971="","",'True_Odds_Calculator_3-way'!O969/'True_Odds_Calculator_3-way'!B969-1)</f>
        <v/>
      </c>
      <c r="J971" s="6" t="str">
        <f>IF('Log_working_3-way'!$D971="","",'True_Odds_Calculator_3-way'!#REF!/'True_Odds_Calculator_3-way'!C969-1)</f>
        <v/>
      </c>
      <c r="K971" s="6" t="str">
        <f>IF('Log_working_3-way'!$D971="","",1/'True_Odds_Calculator_3-way'!A969+1/'True_Odds_Calculator_3-way'!B969+1/'True_Odds_Calculator_3-way'!C969-1)</f>
        <v/>
      </c>
    </row>
    <row r="972" spans="4:11" x14ac:dyDescent="0.25">
      <c r="D972" t="str">
        <f>solve_for_c('True_Odds_Calculator_3-way'!A970,'True_Odds_Calculator_3-way'!B970,'True_Odds_Calculator_3-way'!C970,'Log_working_3-way'!B$1,'Log_working_3-way'!B$2)</f>
        <v/>
      </c>
      <c r="F972" s="6" t="str">
        <f>IF('Log_working_3-way'!D972="","",1/'True_Odds_Calculator_3-way'!N970+1/'True_Odds_Calculator_3-way'!O970+1/'True_Odds_Calculator_3-way'!#REF!-1)</f>
        <v/>
      </c>
      <c r="H972" s="6" t="str">
        <f>IF('Log_working_3-way'!$D972="","",'True_Odds_Calculator_3-way'!N970/'True_Odds_Calculator_3-way'!A970-1)</f>
        <v/>
      </c>
      <c r="I972" s="6" t="str">
        <f>IF('Log_working_3-way'!$D972="","",'True_Odds_Calculator_3-way'!O970/'True_Odds_Calculator_3-way'!B970-1)</f>
        <v/>
      </c>
      <c r="J972" s="6" t="str">
        <f>IF('Log_working_3-way'!$D972="","",'True_Odds_Calculator_3-way'!#REF!/'True_Odds_Calculator_3-way'!C970-1)</f>
        <v/>
      </c>
      <c r="K972" s="6" t="str">
        <f>IF('Log_working_3-way'!$D972="","",1/'True_Odds_Calculator_3-way'!A970+1/'True_Odds_Calculator_3-way'!B970+1/'True_Odds_Calculator_3-way'!C970-1)</f>
        <v/>
      </c>
    </row>
    <row r="973" spans="4:11" x14ac:dyDescent="0.25">
      <c r="D973" t="str">
        <f>solve_for_c('True_Odds_Calculator_3-way'!A971,'True_Odds_Calculator_3-way'!B971,'True_Odds_Calculator_3-way'!C971,'Log_working_3-way'!B$1,'Log_working_3-way'!B$2)</f>
        <v/>
      </c>
      <c r="F973" s="6" t="str">
        <f>IF('Log_working_3-way'!D973="","",1/'True_Odds_Calculator_3-way'!N971+1/'True_Odds_Calculator_3-way'!O971+1/'True_Odds_Calculator_3-way'!#REF!-1)</f>
        <v/>
      </c>
      <c r="H973" s="6" t="str">
        <f>IF('Log_working_3-way'!$D973="","",'True_Odds_Calculator_3-way'!N971/'True_Odds_Calculator_3-way'!A971-1)</f>
        <v/>
      </c>
      <c r="I973" s="6" t="str">
        <f>IF('Log_working_3-way'!$D973="","",'True_Odds_Calculator_3-way'!O971/'True_Odds_Calculator_3-way'!B971-1)</f>
        <v/>
      </c>
      <c r="J973" s="6" t="str">
        <f>IF('Log_working_3-way'!$D973="","",'True_Odds_Calculator_3-way'!#REF!/'True_Odds_Calculator_3-way'!C971-1)</f>
        <v/>
      </c>
      <c r="K973" s="6" t="str">
        <f>IF('Log_working_3-way'!$D973="","",1/'True_Odds_Calculator_3-way'!A971+1/'True_Odds_Calculator_3-way'!B971+1/'True_Odds_Calculator_3-way'!C971-1)</f>
        <v/>
      </c>
    </row>
    <row r="974" spans="4:11" x14ac:dyDescent="0.25">
      <c r="D974" t="str">
        <f>solve_for_c('True_Odds_Calculator_3-way'!A972,'True_Odds_Calculator_3-way'!B972,'True_Odds_Calculator_3-way'!C972,'Log_working_3-way'!B$1,'Log_working_3-way'!B$2)</f>
        <v/>
      </c>
      <c r="F974" s="6" t="str">
        <f>IF('Log_working_3-way'!D974="","",1/'True_Odds_Calculator_3-way'!N972+1/'True_Odds_Calculator_3-way'!O972+1/'True_Odds_Calculator_3-way'!#REF!-1)</f>
        <v/>
      </c>
      <c r="H974" s="6" t="str">
        <f>IF('Log_working_3-way'!$D974="","",'True_Odds_Calculator_3-way'!N972/'True_Odds_Calculator_3-way'!A972-1)</f>
        <v/>
      </c>
      <c r="I974" s="6" t="str">
        <f>IF('Log_working_3-way'!$D974="","",'True_Odds_Calculator_3-way'!O972/'True_Odds_Calculator_3-way'!B972-1)</f>
        <v/>
      </c>
      <c r="J974" s="6" t="str">
        <f>IF('Log_working_3-way'!$D974="","",'True_Odds_Calculator_3-way'!#REF!/'True_Odds_Calculator_3-way'!C972-1)</f>
        <v/>
      </c>
      <c r="K974" s="6" t="str">
        <f>IF('Log_working_3-way'!$D974="","",1/'True_Odds_Calculator_3-way'!A972+1/'True_Odds_Calculator_3-way'!B972+1/'True_Odds_Calculator_3-way'!C972-1)</f>
        <v/>
      </c>
    </row>
    <row r="975" spans="4:11" x14ac:dyDescent="0.25">
      <c r="D975" t="str">
        <f>solve_for_c('True_Odds_Calculator_3-way'!A973,'True_Odds_Calculator_3-way'!B973,'True_Odds_Calculator_3-way'!C973,'Log_working_3-way'!B$1,'Log_working_3-way'!B$2)</f>
        <v/>
      </c>
      <c r="F975" s="6" t="str">
        <f>IF('Log_working_3-way'!D975="","",1/'True_Odds_Calculator_3-way'!N973+1/'True_Odds_Calculator_3-way'!O973+1/'True_Odds_Calculator_3-way'!#REF!-1)</f>
        <v/>
      </c>
      <c r="H975" s="6" t="str">
        <f>IF('Log_working_3-way'!$D975="","",'True_Odds_Calculator_3-way'!N973/'True_Odds_Calculator_3-way'!A973-1)</f>
        <v/>
      </c>
      <c r="I975" s="6" t="str">
        <f>IF('Log_working_3-way'!$D975="","",'True_Odds_Calculator_3-way'!O973/'True_Odds_Calculator_3-way'!B973-1)</f>
        <v/>
      </c>
      <c r="J975" s="6" t="str">
        <f>IF('Log_working_3-way'!$D975="","",'True_Odds_Calculator_3-way'!#REF!/'True_Odds_Calculator_3-way'!C973-1)</f>
        <v/>
      </c>
      <c r="K975" s="6" t="str">
        <f>IF('Log_working_3-way'!$D975="","",1/'True_Odds_Calculator_3-way'!A973+1/'True_Odds_Calculator_3-way'!B973+1/'True_Odds_Calculator_3-way'!C973-1)</f>
        <v/>
      </c>
    </row>
    <row r="976" spans="4:11" x14ac:dyDescent="0.25">
      <c r="D976" t="str">
        <f>solve_for_c('True_Odds_Calculator_3-way'!A974,'True_Odds_Calculator_3-way'!B974,'True_Odds_Calculator_3-way'!C974,'Log_working_3-way'!B$1,'Log_working_3-way'!B$2)</f>
        <v/>
      </c>
      <c r="F976" s="6" t="str">
        <f>IF('Log_working_3-way'!D976="","",1/'True_Odds_Calculator_3-way'!N974+1/'True_Odds_Calculator_3-way'!O974+1/'True_Odds_Calculator_3-way'!#REF!-1)</f>
        <v/>
      </c>
      <c r="H976" s="6" t="str">
        <f>IF('Log_working_3-way'!$D976="","",'True_Odds_Calculator_3-way'!N974/'True_Odds_Calculator_3-way'!A974-1)</f>
        <v/>
      </c>
      <c r="I976" s="6" t="str">
        <f>IF('Log_working_3-way'!$D976="","",'True_Odds_Calculator_3-way'!O974/'True_Odds_Calculator_3-way'!B974-1)</f>
        <v/>
      </c>
      <c r="J976" s="6" t="str">
        <f>IF('Log_working_3-way'!$D976="","",'True_Odds_Calculator_3-way'!#REF!/'True_Odds_Calculator_3-way'!C974-1)</f>
        <v/>
      </c>
      <c r="K976" s="6" t="str">
        <f>IF('Log_working_3-way'!$D976="","",1/'True_Odds_Calculator_3-way'!A974+1/'True_Odds_Calculator_3-way'!B974+1/'True_Odds_Calculator_3-way'!C974-1)</f>
        <v/>
      </c>
    </row>
    <row r="977" spans="4:11" x14ac:dyDescent="0.25">
      <c r="D977" t="str">
        <f>solve_for_c('True_Odds_Calculator_3-way'!A975,'True_Odds_Calculator_3-way'!B975,'True_Odds_Calculator_3-way'!C975,'Log_working_3-way'!B$1,'Log_working_3-way'!B$2)</f>
        <v/>
      </c>
      <c r="F977" s="6" t="str">
        <f>IF('Log_working_3-way'!D977="","",1/'True_Odds_Calculator_3-way'!N975+1/'True_Odds_Calculator_3-way'!O975+1/'True_Odds_Calculator_3-way'!#REF!-1)</f>
        <v/>
      </c>
      <c r="H977" s="6" t="str">
        <f>IF('Log_working_3-way'!$D977="","",'True_Odds_Calculator_3-way'!N975/'True_Odds_Calculator_3-way'!A975-1)</f>
        <v/>
      </c>
      <c r="I977" s="6" t="str">
        <f>IF('Log_working_3-way'!$D977="","",'True_Odds_Calculator_3-way'!O975/'True_Odds_Calculator_3-way'!B975-1)</f>
        <v/>
      </c>
      <c r="J977" s="6" t="str">
        <f>IF('Log_working_3-way'!$D977="","",'True_Odds_Calculator_3-way'!#REF!/'True_Odds_Calculator_3-way'!C975-1)</f>
        <v/>
      </c>
      <c r="K977" s="6" t="str">
        <f>IF('Log_working_3-way'!$D977="","",1/'True_Odds_Calculator_3-way'!A975+1/'True_Odds_Calculator_3-way'!B975+1/'True_Odds_Calculator_3-way'!C975-1)</f>
        <v/>
      </c>
    </row>
    <row r="978" spans="4:11" x14ac:dyDescent="0.25">
      <c r="D978" t="str">
        <f>solve_for_c('True_Odds_Calculator_3-way'!A976,'True_Odds_Calculator_3-way'!B976,'True_Odds_Calculator_3-way'!C976,'Log_working_3-way'!B$1,'Log_working_3-way'!B$2)</f>
        <v/>
      </c>
      <c r="F978" s="6" t="str">
        <f>IF('Log_working_3-way'!D978="","",1/'True_Odds_Calculator_3-way'!N976+1/'True_Odds_Calculator_3-way'!O976+1/'True_Odds_Calculator_3-way'!#REF!-1)</f>
        <v/>
      </c>
      <c r="H978" s="6" t="str">
        <f>IF('Log_working_3-way'!$D978="","",'True_Odds_Calculator_3-way'!N976/'True_Odds_Calculator_3-way'!A976-1)</f>
        <v/>
      </c>
      <c r="I978" s="6" t="str">
        <f>IF('Log_working_3-way'!$D978="","",'True_Odds_Calculator_3-way'!O976/'True_Odds_Calculator_3-way'!B976-1)</f>
        <v/>
      </c>
      <c r="J978" s="6" t="str">
        <f>IF('Log_working_3-way'!$D978="","",'True_Odds_Calculator_3-way'!#REF!/'True_Odds_Calculator_3-way'!C976-1)</f>
        <v/>
      </c>
      <c r="K978" s="6" t="str">
        <f>IF('Log_working_3-way'!$D978="","",1/'True_Odds_Calculator_3-way'!A976+1/'True_Odds_Calculator_3-way'!B976+1/'True_Odds_Calculator_3-way'!C976-1)</f>
        <v/>
      </c>
    </row>
    <row r="979" spans="4:11" x14ac:dyDescent="0.25">
      <c r="D979" t="str">
        <f>solve_for_c('True_Odds_Calculator_3-way'!A977,'True_Odds_Calculator_3-way'!B977,'True_Odds_Calculator_3-way'!C977,'Log_working_3-way'!B$1,'Log_working_3-way'!B$2)</f>
        <v/>
      </c>
      <c r="F979" s="6" t="str">
        <f>IF('Log_working_3-way'!D979="","",1/'True_Odds_Calculator_3-way'!N977+1/'True_Odds_Calculator_3-way'!O977+1/'True_Odds_Calculator_3-way'!#REF!-1)</f>
        <v/>
      </c>
      <c r="H979" s="6" t="str">
        <f>IF('Log_working_3-way'!$D979="","",'True_Odds_Calculator_3-way'!N977/'True_Odds_Calculator_3-way'!A977-1)</f>
        <v/>
      </c>
      <c r="I979" s="6" t="str">
        <f>IF('Log_working_3-way'!$D979="","",'True_Odds_Calculator_3-way'!O977/'True_Odds_Calculator_3-way'!B977-1)</f>
        <v/>
      </c>
      <c r="J979" s="6" t="str">
        <f>IF('Log_working_3-way'!$D979="","",'True_Odds_Calculator_3-way'!#REF!/'True_Odds_Calculator_3-way'!C977-1)</f>
        <v/>
      </c>
      <c r="K979" s="6" t="str">
        <f>IF('Log_working_3-way'!$D979="","",1/'True_Odds_Calculator_3-way'!A977+1/'True_Odds_Calculator_3-way'!B977+1/'True_Odds_Calculator_3-way'!C977-1)</f>
        <v/>
      </c>
    </row>
    <row r="980" spans="4:11" x14ac:dyDescent="0.25">
      <c r="D980" t="str">
        <f>solve_for_c('True_Odds_Calculator_3-way'!A978,'True_Odds_Calculator_3-way'!B978,'True_Odds_Calculator_3-way'!C978,'Log_working_3-way'!B$1,'Log_working_3-way'!B$2)</f>
        <v/>
      </c>
      <c r="F980" s="6" t="str">
        <f>IF('Log_working_3-way'!D980="","",1/'True_Odds_Calculator_3-way'!N978+1/'True_Odds_Calculator_3-way'!O978+1/'True_Odds_Calculator_3-way'!#REF!-1)</f>
        <v/>
      </c>
      <c r="H980" s="6" t="str">
        <f>IF('Log_working_3-way'!$D980="","",'True_Odds_Calculator_3-way'!N978/'True_Odds_Calculator_3-way'!A978-1)</f>
        <v/>
      </c>
      <c r="I980" s="6" t="str">
        <f>IF('Log_working_3-way'!$D980="","",'True_Odds_Calculator_3-way'!O978/'True_Odds_Calculator_3-way'!B978-1)</f>
        <v/>
      </c>
      <c r="J980" s="6" t="str">
        <f>IF('Log_working_3-way'!$D980="","",'True_Odds_Calculator_3-way'!#REF!/'True_Odds_Calculator_3-way'!C978-1)</f>
        <v/>
      </c>
      <c r="K980" s="6" t="str">
        <f>IF('Log_working_3-way'!$D980="","",1/'True_Odds_Calculator_3-way'!A978+1/'True_Odds_Calculator_3-way'!B978+1/'True_Odds_Calculator_3-way'!C978-1)</f>
        <v/>
      </c>
    </row>
    <row r="981" spans="4:11" x14ac:dyDescent="0.25">
      <c r="D981" t="str">
        <f>solve_for_c('True_Odds_Calculator_3-way'!A979,'True_Odds_Calculator_3-way'!B979,'True_Odds_Calculator_3-way'!C979,'Log_working_3-way'!B$1,'Log_working_3-way'!B$2)</f>
        <v/>
      </c>
      <c r="F981" s="6" t="str">
        <f>IF('Log_working_3-way'!D981="","",1/'True_Odds_Calculator_3-way'!N979+1/'True_Odds_Calculator_3-way'!O979+1/'True_Odds_Calculator_3-way'!#REF!-1)</f>
        <v/>
      </c>
      <c r="H981" s="6" t="str">
        <f>IF('Log_working_3-way'!$D981="","",'True_Odds_Calculator_3-way'!N979/'True_Odds_Calculator_3-way'!A979-1)</f>
        <v/>
      </c>
      <c r="I981" s="6" t="str">
        <f>IF('Log_working_3-way'!$D981="","",'True_Odds_Calculator_3-way'!O979/'True_Odds_Calculator_3-way'!B979-1)</f>
        <v/>
      </c>
      <c r="J981" s="6" t="str">
        <f>IF('Log_working_3-way'!$D981="","",'True_Odds_Calculator_3-way'!#REF!/'True_Odds_Calculator_3-way'!C979-1)</f>
        <v/>
      </c>
      <c r="K981" s="6" t="str">
        <f>IF('Log_working_3-way'!$D981="","",1/'True_Odds_Calculator_3-way'!A979+1/'True_Odds_Calculator_3-way'!B979+1/'True_Odds_Calculator_3-way'!C979-1)</f>
        <v/>
      </c>
    </row>
    <row r="982" spans="4:11" x14ac:dyDescent="0.25">
      <c r="D982" t="str">
        <f>solve_for_c('True_Odds_Calculator_3-way'!A980,'True_Odds_Calculator_3-way'!B980,'True_Odds_Calculator_3-way'!C980,'Log_working_3-way'!B$1,'Log_working_3-way'!B$2)</f>
        <v/>
      </c>
      <c r="F982" s="6" t="str">
        <f>IF('Log_working_3-way'!D982="","",1/'True_Odds_Calculator_3-way'!N980+1/'True_Odds_Calculator_3-way'!O980+1/'True_Odds_Calculator_3-way'!#REF!-1)</f>
        <v/>
      </c>
      <c r="H982" s="6" t="str">
        <f>IF('Log_working_3-way'!$D982="","",'True_Odds_Calculator_3-way'!N980/'True_Odds_Calculator_3-way'!A980-1)</f>
        <v/>
      </c>
      <c r="I982" s="6" t="str">
        <f>IF('Log_working_3-way'!$D982="","",'True_Odds_Calculator_3-way'!O980/'True_Odds_Calculator_3-way'!B980-1)</f>
        <v/>
      </c>
      <c r="J982" s="6" t="str">
        <f>IF('Log_working_3-way'!$D982="","",'True_Odds_Calculator_3-way'!#REF!/'True_Odds_Calculator_3-way'!C980-1)</f>
        <v/>
      </c>
      <c r="K982" s="6" t="str">
        <f>IF('Log_working_3-way'!$D982="","",1/'True_Odds_Calculator_3-way'!A980+1/'True_Odds_Calculator_3-way'!B980+1/'True_Odds_Calculator_3-way'!C980-1)</f>
        <v/>
      </c>
    </row>
    <row r="983" spans="4:11" x14ac:dyDescent="0.25">
      <c r="D983" t="str">
        <f>solve_for_c('True_Odds_Calculator_3-way'!A981,'True_Odds_Calculator_3-way'!B981,'True_Odds_Calculator_3-way'!C981,'Log_working_3-way'!B$1,'Log_working_3-way'!B$2)</f>
        <v/>
      </c>
      <c r="F983" s="6" t="str">
        <f>IF('Log_working_3-way'!D983="","",1/'True_Odds_Calculator_3-way'!N981+1/'True_Odds_Calculator_3-way'!O981+1/'True_Odds_Calculator_3-way'!#REF!-1)</f>
        <v/>
      </c>
      <c r="H983" s="6" t="str">
        <f>IF('Log_working_3-way'!$D983="","",'True_Odds_Calculator_3-way'!N981/'True_Odds_Calculator_3-way'!A981-1)</f>
        <v/>
      </c>
      <c r="I983" s="6" t="str">
        <f>IF('Log_working_3-way'!$D983="","",'True_Odds_Calculator_3-way'!O981/'True_Odds_Calculator_3-way'!B981-1)</f>
        <v/>
      </c>
      <c r="J983" s="6" t="str">
        <f>IF('Log_working_3-way'!$D983="","",'True_Odds_Calculator_3-way'!#REF!/'True_Odds_Calculator_3-way'!C981-1)</f>
        <v/>
      </c>
      <c r="K983" s="6" t="str">
        <f>IF('Log_working_3-way'!$D983="","",1/'True_Odds_Calculator_3-way'!A981+1/'True_Odds_Calculator_3-way'!B981+1/'True_Odds_Calculator_3-way'!C981-1)</f>
        <v/>
      </c>
    </row>
    <row r="984" spans="4:11" x14ac:dyDescent="0.25">
      <c r="D984" t="str">
        <f>solve_for_c('True_Odds_Calculator_3-way'!A982,'True_Odds_Calculator_3-way'!B982,'True_Odds_Calculator_3-way'!C982,'Log_working_3-way'!B$1,'Log_working_3-way'!B$2)</f>
        <v/>
      </c>
      <c r="F984" s="6" t="str">
        <f>IF('Log_working_3-way'!D984="","",1/'True_Odds_Calculator_3-way'!N982+1/'True_Odds_Calculator_3-way'!O982+1/'True_Odds_Calculator_3-way'!#REF!-1)</f>
        <v/>
      </c>
      <c r="H984" s="6" t="str">
        <f>IF('Log_working_3-way'!$D984="","",'True_Odds_Calculator_3-way'!N982/'True_Odds_Calculator_3-way'!A982-1)</f>
        <v/>
      </c>
      <c r="I984" s="6" t="str">
        <f>IF('Log_working_3-way'!$D984="","",'True_Odds_Calculator_3-way'!O982/'True_Odds_Calculator_3-way'!B982-1)</f>
        <v/>
      </c>
      <c r="J984" s="6" t="str">
        <f>IF('Log_working_3-way'!$D984="","",'True_Odds_Calculator_3-way'!#REF!/'True_Odds_Calculator_3-way'!C982-1)</f>
        <v/>
      </c>
      <c r="K984" s="6" t="str">
        <f>IF('Log_working_3-way'!$D984="","",1/'True_Odds_Calculator_3-way'!A982+1/'True_Odds_Calculator_3-way'!B982+1/'True_Odds_Calculator_3-way'!C982-1)</f>
        <v/>
      </c>
    </row>
    <row r="985" spans="4:11" x14ac:dyDescent="0.25">
      <c r="D985" t="str">
        <f>solve_for_c('True_Odds_Calculator_3-way'!A983,'True_Odds_Calculator_3-way'!B983,'True_Odds_Calculator_3-way'!C983,'Log_working_3-way'!B$1,'Log_working_3-way'!B$2)</f>
        <v/>
      </c>
      <c r="F985" s="6" t="str">
        <f>IF('Log_working_3-way'!D985="","",1/'True_Odds_Calculator_3-way'!N983+1/'True_Odds_Calculator_3-way'!O983+1/'True_Odds_Calculator_3-way'!#REF!-1)</f>
        <v/>
      </c>
      <c r="H985" s="6" t="str">
        <f>IF('Log_working_3-way'!$D985="","",'True_Odds_Calculator_3-way'!N983/'True_Odds_Calculator_3-way'!A983-1)</f>
        <v/>
      </c>
      <c r="I985" s="6" t="str">
        <f>IF('Log_working_3-way'!$D985="","",'True_Odds_Calculator_3-way'!O983/'True_Odds_Calculator_3-way'!B983-1)</f>
        <v/>
      </c>
      <c r="J985" s="6" t="str">
        <f>IF('Log_working_3-way'!$D985="","",'True_Odds_Calculator_3-way'!#REF!/'True_Odds_Calculator_3-way'!C983-1)</f>
        <v/>
      </c>
      <c r="K985" s="6" t="str">
        <f>IF('Log_working_3-way'!$D985="","",1/'True_Odds_Calculator_3-way'!A983+1/'True_Odds_Calculator_3-way'!B983+1/'True_Odds_Calculator_3-way'!C983-1)</f>
        <v/>
      </c>
    </row>
    <row r="986" spans="4:11" x14ac:dyDescent="0.25">
      <c r="D986" t="str">
        <f>solve_for_c('True_Odds_Calculator_3-way'!A984,'True_Odds_Calculator_3-way'!B984,'True_Odds_Calculator_3-way'!C984,'Log_working_3-way'!B$1,'Log_working_3-way'!B$2)</f>
        <v/>
      </c>
      <c r="F986" s="6" t="str">
        <f>IF('Log_working_3-way'!D986="","",1/'True_Odds_Calculator_3-way'!N984+1/'True_Odds_Calculator_3-way'!O984+1/'True_Odds_Calculator_3-way'!#REF!-1)</f>
        <v/>
      </c>
      <c r="H986" s="6" t="str">
        <f>IF('Log_working_3-way'!$D986="","",'True_Odds_Calculator_3-way'!N984/'True_Odds_Calculator_3-way'!A984-1)</f>
        <v/>
      </c>
      <c r="I986" s="6" t="str">
        <f>IF('Log_working_3-way'!$D986="","",'True_Odds_Calculator_3-way'!O984/'True_Odds_Calculator_3-way'!B984-1)</f>
        <v/>
      </c>
      <c r="J986" s="6" t="str">
        <f>IF('Log_working_3-way'!$D986="","",'True_Odds_Calculator_3-way'!#REF!/'True_Odds_Calculator_3-way'!C984-1)</f>
        <v/>
      </c>
      <c r="K986" s="6" t="str">
        <f>IF('Log_working_3-way'!$D986="","",1/'True_Odds_Calculator_3-way'!A984+1/'True_Odds_Calculator_3-way'!B984+1/'True_Odds_Calculator_3-way'!C984-1)</f>
        <v/>
      </c>
    </row>
    <row r="987" spans="4:11" x14ac:dyDescent="0.25">
      <c r="D987" t="str">
        <f>solve_for_c('True_Odds_Calculator_3-way'!A985,'True_Odds_Calculator_3-way'!B985,'True_Odds_Calculator_3-way'!C985,'Log_working_3-way'!B$1,'Log_working_3-way'!B$2)</f>
        <v/>
      </c>
      <c r="F987" s="6" t="str">
        <f>IF('Log_working_3-way'!D987="","",1/'True_Odds_Calculator_3-way'!N985+1/'True_Odds_Calculator_3-way'!O985+1/'True_Odds_Calculator_3-way'!#REF!-1)</f>
        <v/>
      </c>
      <c r="H987" s="6" t="str">
        <f>IF('Log_working_3-way'!$D987="","",'True_Odds_Calculator_3-way'!N985/'True_Odds_Calculator_3-way'!A985-1)</f>
        <v/>
      </c>
      <c r="I987" s="6" t="str">
        <f>IF('Log_working_3-way'!$D987="","",'True_Odds_Calculator_3-way'!O985/'True_Odds_Calculator_3-way'!B985-1)</f>
        <v/>
      </c>
      <c r="J987" s="6" t="str">
        <f>IF('Log_working_3-way'!$D987="","",'True_Odds_Calculator_3-way'!#REF!/'True_Odds_Calculator_3-way'!C985-1)</f>
        <v/>
      </c>
      <c r="K987" s="6" t="str">
        <f>IF('Log_working_3-way'!$D987="","",1/'True_Odds_Calculator_3-way'!A985+1/'True_Odds_Calculator_3-way'!B985+1/'True_Odds_Calculator_3-way'!C985-1)</f>
        <v/>
      </c>
    </row>
    <row r="988" spans="4:11" x14ac:dyDescent="0.25">
      <c r="D988" t="str">
        <f>solve_for_c('True_Odds_Calculator_3-way'!A986,'True_Odds_Calculator_3-way'!B986,'True_Odds_Calculator_3-way'!C986,'Log_working_3-way'!B$1,'Log_working_3-way'!B$2)</f>
        <v/>
      </c>
      <c r="F988" s="6" t="str">
        <f>IF('Log_working_3-way'!D988="","",1/'True_Odds_Calculator_3-way'!N986+1/'True_Odds_Calculator_3-way'!O986+1/'True_Odds_Calculator_3-way'!#REF!-1)</f>
        <v/>
      </c>
      <c r="H988" s="6" t="str">
        <f>IF('Log_working_3-way'!$D988="","",'True_Odds_Calculator_3-way'!N986/'True_Odds_Calculator_3-way'!A986-1)</f>
        <v/>
      </c>
      <c r="I988" s="6" t="str">
        <f>IF('Log_working_3-way'!$D988="","",'True_Odds_Calculator_3-way'!O986/'True_Odds_Calculator_3-way'!B986-1)</f>
        <v/>
      </c>
      <c r="J988" s="6" t="str">
        <f>IF('Log_working_3-way'!$D988="","",'True_Odds_Calculator_3-way'!#REF!/'True_Odds_Calculator_3-way'!C986-1)</f>
        <v/>
      </c>
      <c r="K988" s="6" t="str">
        <f>IF('Log_working_3-way'!$D988="","",1/'True_Odds_Calculator_3-way'!A986+1/'True_Odds_Calculator_3-way'!B986+1/'True_Odds_Calculator_3-way'!C986-1)</f>
        <v/>
      </c>
    </row>
    <row r="989" spans="4:11" x14ac:dyDescent="0.25">
      <c r="D989" t="str">
        <f>solve_for_c('True_Odds_Calculator_3-way'!A987,'True_Odds_Calculator_3-way'!B987,'True_Odds_Calculator_3-way'!C987,'Log_working_3-way'!B$1,'Log_working_3-way'!B$2)</f>
        <v/>
      </c>
      <c r="F989" s="6" t="str">
        <f>IF('Log_working_3-way'!D989="","",1/'True_Odds_Calculator_3-way'!N987+1/'True_Odds_Calculator_3-way'!O987+1/'True_Odds_Calculator_3-way'!#REF!-1)</f>
        <v/>
      </c>
      <c r="H989" s="6" t="str">
        <f>IF('Log_working_3-way'!$D989="","",'True_Odds_Calculator_3-way'!N987/'True_Odds_Calculator_3-way'!A987-1)</f>
        <v/>
      </c>
      <c r="I989" s="6" t="str">
        <f>IF('Log_working_3-way'!$D989="","",'True_Odds_Calculator_3-way'!O987/'True_Odds_Calculator_3-way'!B987-1)</f>
        <v/>
      </c>
      <c r="J989" s="6" t="str">
        <f>IF('Log_working_3-way'!$D989="","",'True_Odds_Calculator_3-way'!#REF!/'True_Odds_Calculator_3-way'!C987-1)</f>
        <v/>
      </c>
      <c r="K989" s="6" t="str">
        <f>IF('Log_working_3-way'!$D989="","",1/'True_Odds_Calculator_3-way'!A987+1/'True_Odds_Calculator_3-way'!B987+1/'True_Odds_Calculator_3-way'!C987-1)</f>
        <v/>
      </c>
    </row>
    <row r="990" spans="4:11" x14ac:dyDescent="0.25">
      <c r="D990" t="str">
        <f>solve_for_c('True_Odds_Calculator_3-way'!A988,'True_Odds_Calculator_3-way'!B988,'True_Odds_Calculator_3-way'!C988,'Log_working_3-way'!B$1,'Log_working_3-way'!B$2)</f>
        <v/>
      </c>
      <c r="F990" s="6" t="str">
        <f>IF('Log_working_3-way'!D990="","",1/'True_Odds_Calculator_3-way'!N988+1/'True_Odds_Calculator_3-way'!O988+1/'True_Odds_Calculator_3-way'!#REF!-1)</f>
        <v/>
      </c>
      <c r="H990" s="6" t="str">
        <f>IF('Log_working_3-way'!$D990="","",'True_Odds_Calculator_3-way'!N988/'True_Odds_Calculator_3-way'!A988-1)</f>
        <v/>
      </c>
      <c r="I990" s="6" t="str">
        <f>IF('Log_working_3-way'!$D990="","",'True_Odds_Calculator_3-way'!O988/'True_Odds_Calculator_3-way'!B988-1)</f>
        <v/>
      </c>
      <c r="J990" s="6" t="str">
        <f>IF('Log_working_3-way'!$D990="","",'True_Odds_Calculator_3-way'!#REF!/'True_Odds_Calculator_3-way'!C988-1)</f>
        <v/>
      </c>
      <c r="K990" s="6" t="str">
        <f>IF('Log_working_3-way'!$D990="","",1/'True_Odds_Calculator_3-way'!A988+1/'True_Odds_Calculator_3-way'!B988+1/'True_Odds_Calculator_3-way'!C988-1)</f>
        <v/>
      </c>
    </row>
    <row r="991" spans="4:11" x14ac:dyDescent="0.25">
      <c r="D991" t="str">
        <f>solve_for_c('True_Odds_Calculator_3-way'!A989,'True_Odds_Calculator_3-way'!B989,'True_Odds_Calculator_3-way'!C989,'Log_working_3-way'!B$1,'Log_working_3-way'!B$2)</f>
        <v/>
      </c>
      <c r="F991" s="6" t="str">
        <f>IF('Log_working_3-way'!D991="","",1/'True_Odds_Calculator_3-way'!N989+1/'True_Odds_Calculator_3-way'!O989+1/'True_Odds_Calculator_3-way'!#REF!-1)</f>
        <v/>
      </c>
      <c r="H991" s="6" t="str">
        <f>IF('Log_working_3-way'!$D991="","",'True_Odds_Calculator_3-way'!N989/'True_Odds_Calculator_3-way'!A989-1)</f>
        <v/>
      </c>
      <c r="I991" s="6" t="str">
        <f>IF('Log_working_3-way'!$D991="","",'True_Odds_Calculator_3-way'!O989/'True_Odds_Calculator_3-way'!B989-1)</f>
        <v/>
      </c>
      <c r="J991" s="6" t="str">
        <f>IF('Log_working_3-way'!$D991="","",'True_Odds_Calculator_3-way'!#REF!/'True_Odds_Calculator_3-way'!C989-1)</f>
        <v/>
      </c>
      <c r="K991" s="6" t="str">
        <f>IF('Log_working_3-way'!$D991="","",1/'True_Odds_Calculator_3-way'!A989+1/'True_Odds_Calculator_3-way'!B989+1/'True_Odds_Calculator_3-way'!C989-1)</f>
        <v/>
      </c>
    </row>
    <row r="992" spans="4:11" x14ac:dyDescent="0.25">
      <c r="D992" t="str">
        <f>solve_for_c('True_Odds_Calculator_3-way'!A990,'True_Odds_Calculator_3-way'!B990,'True_Odds_Calculator_3-way'!C990,'Log_working_3-way'!B$1,'Log_working_3-way'!B$2)</f>
        <v/>
      </c>
      <c r="F992" s="6" t="str">
        <f>IF('Log_working_3-way'!D992="","",1/'True_Odds_Calculator_3-way'!N990+1/'True_Odds_Calculator_3-way'!O990+1/'True_Odds_Calculator_3-way'!#REF!-1)</f>
        <v/>
      </c>
      <c r="H992" s="6" t="str">
        <f>IF('Log_working_3-way'!$D992="","",'True_Odds_Calculator_3-way'!N990/'True_Odds_Calculator_3-way'!A990-1)</f>
        <v/>
      </c>
      <c r="I992" s="6" t="str">
        <f>IF('Log_working_3-way'!$D992="","",'True_Odds_Calculator_3-way'!O990/'True_Odds_Calculator_3-way'!B990-1)</f>
        <v/>
      </c>
      <c r="J992" s="6" t="str">
        <f>IF('Log_working_3-way'!$D992="","",'True_Odds_Calculator_3-way'!#REF!/'True_Odds_Calculator_3-way'!C990-1)</f>
        <v/>
      </c>
      <c r="K992" s="6" t="str">
        <f>IF('Log_working_3-way'!$D992="","",1/'True_Odds_Calculator_3-way'!A990+1/'True_Odds_Calculator_3-way'!B990+1/'True_Odds_Calculator_3-way'!C990-1)</f>
        <v/>
      </c>
    </row>
    <row r="993" spans="4:11" x14ac:dyDescent="0.25">
      <c r="D993" t="str">
        <f>solve_for_c('True_Odds_Calculator_3-way'!A991,'True_Odds_Calculator_3-way'!B991,'True_Odds_Calculator_3-way'!C991,'Log_working_3-way'!B$1,'Log_working_3-way'!B$2)</f>
        <v/>
      </c>
      <c r="F993" s="6" t="str">
        <f>IF('Log_working_3-way'!D993="","",1/'True_Odds_Calculator_3-way'!N991+1/'True_Odds_Calculator_3-way'!O991+1/'True_Odds_Calculator_3-way'!#REF!-1)</f>
        <v/>
      </c>
      <c r="H993" s="6" t="str">
        <f>IF('Log_working_3-way'!$D993="","",'True_Odds_Calculator_3-way'!N991/'True_Odds_Calculator_3-way'!A991-1)</f>
        <v/>
      </c>
      <c r="I993" s="6" t="str">
        <f>IF('Log_working_3-way'!$D993="","",'True_Odds_Calculator_3-way'!O991/'True_Odds_Calculator_3-way'!B991-1)</f>
        <v/>
      </c>
      <c r="J993" s="6" t="str">
        <f>IF('Log_working_3-way'!$D993="","",'True_Odds_Calculator_3-way'!#REF!/'True_Odds_Calculator_3-way'!C991-1)</f>
        <v/>
      </c>
      <c r="K993" s="6" t="str">
        <f>IF('Log_working_3-way'!$D993="","",1/'True_Odds_Calculator_3-way'!A991+1/'True_Odds_Calculator_3-way'!B991+1/'True_Odds_Calculator_3-way'!C991-1)</f>
        <v/>
      </c>
    </row>
    <row r="994" spans="4:11" x14ac:dyDescent="0.25">
      <c r="D994" t="str">
        <f>solve_for_c('True_Odds_Calculator_3-way'!A992,'True_Odds_Calculator_3-way'!B992,'True_Odds_Calculator_3-way'!C992,'Log_working_3-way'!B$1,'Log_working_3-way'!B$2)</f>
        <v/>
      </c>
      <c r="F994" s="6" t="str">
        <f>IF('Log_working_3-way'!D994="","",1/'True_Odds_Calculator_3-way'!N992+1/'True_Odds_Calculator_3-way'!O992+1/'True_Odds_Calculator_3-way'!#REF!-1)</f>
        <v/>
      </c>
      <c r="H994" s="6" t="str">
        <f>IF('Log_working_3-way'!$D994="","",'True_Odds_Calculator_3-way'!N992/'True_Odds_Calculator_3-way'!A992-1)</f>
        <v/>
      </c>
      <c r="I994" s="6" t="str">
        <f>IF('Log_working_3-way'!$D994="","",'True_Odds_Calculator_3-way'!O992/'True_Odds_Calculator_3-way'!B992-1)</f>
        <v/>
      </c>
      <c r="J994" s="6" t="str">
        <f>IF('Log_working_3-way'!$D994="","",'True_Odds_Calculator_3-way'!#REF!/'True_Odds_Calculator_3-way'!C992-1)</f>
        <v/>
      </c>
      <c r="K994" s="6" t="str">
        <f>IF('Log_working_3-way'!$D994="","",1/'True_Odds_Calculator_3-way'!A992+1/'True_Odds_Calculator_3-way'!B992+1/'True_Odds_Calculator_3-way'!C992-1)</f>
        <v/>
      </c>
    </row>
    <row r="995" spans="4:11" x14ac:dyDescent="0.25">
      <c r="D995" t="str">
        <f>solve_for_c('True_Odds_Calculator_3-way'!A993,'True_Odds_Calculator_3-way'!B993,'True_Odds_Calculator_3-way'!C993,'Log_working_3-way'!B$1,'Log_working_3-way'!B$2)</f>
        <v/>
      </c>
      <c r="F995" s="6" t="str">
        <f>IF('Log_working_3-way'!D995="","",1/'True_Odds_Calculator_3-way'!N993+1/'True_Odds_Calculator_3-way'!O993+1/'True_Odds_Calculator_3-way'!#REF!-1)</f>
        <v/>
      </c>
      <c r="H995" s="6" t="str">
        <f>IF('Log_working_3-way'!$D995="","",'True_Odds_Calculator_3-way'!N993/'True_Odds_Calculator_3-way'!A993-1)</f>
        <v/>
      </c>
      <c r="I995" s="6" t="str">
        <f>IF('Log_working_3-way'!$D995="","",'True_Odds_Calculator_3-way'!O993/'True_Odds_Calculator_3-way'!B993-1)</f>
        <v/>
      </c>
      <c r="J995" s="6" t="str">
        <f>IF('Log_working_3-way'!$D995="","",'True_Odds_Calculator_3-way'!#REF!/'True_Odds_Calculator_3-way'!C993-1)</f>
        <v/>
      </c>
      <c r="K995" s="6" t="str">
        <f>IF('Log_working_3-way'!$D995="","",1/'True_Odds_Calculator_3-way'!A993+1/'True_Odds_Calculator_3-way'!B993+1/'True_Odds_Calculator_3-way'!C993-1)</f>
        <v/>
      </c>
    </row>
    <row r="996" spans="4:11" x14ac:dyDescent="0.25">
      <c r="D996" t="str">
        <f>solve_for_c('True_Odds_Calculator_3-way'!A994,'True_Odds_Calculator_3-way'!B994,'True_Odds_Calculator_3-way'!C994,'Log_working_3-way'!B$1,'Log_working_3-way'!B$2)</f>
        <v/>
      </c>
      <c r="F996" s="6" t="str">
        <f>IF('Log_working_3-way'!D996="","",1/'True_Odds_Calculator_3-way'!N994+1/'True_Odds_Calculator_3-way'!O994+1/'True_Odds_Calculator_3-way'!#REF!-1)</f>
        <v/>
      </c>
      <c r="H996" s="6" t="str">
        <f>IF('Log_working_3-way'!$D996="","",'True_Odds_Calculator_3-way'!N994/'True_Odds_Calculator_3-way'!A994-1)</f>
        <v/>
      </c>
      <c r="I996" s="6" t="str">
        <f>IF('Log_working_3-way'!$D996="","",'True_Odds_Calculator_3-way'!O994/'True_Odds_Calculator_3-way'!B994-1)</f>
        <v/>
      </c>
      <c r="J996" s="6" t="str">
        <f>IF('Log_working_3-way'!$D996="","",'True_Odds_Calculator_3-way'!#REF!/'True_Odds_Calculator_3-way'!C994-1)</f>
        <v/>
      </c>
      <c r="K996" s="6" t="str">
        <f>IF('Log_working_3-way'!$D996="","",1/'True_Odds_Calculator_3-way'!A994+1/'True_Odds_Calculator_3-way'!B994+1/'True_Odds_Calculator_3-way'!C994-1)</f>
        <v/>
      </c>
    </row>
    <row r="997" spans="4:11" x14ac:dyDescent="0.25">
      <c r="D997" t="str">
        <f>solve_for_c('True_Odds_Calculator_3-way'!A995,'True_Odds_Calculator_3-way'!B995,'True_Odds_Calculator_3-way'!C995,'Log_working_3-way'!B$1,'Log_working_3-way'!B$2)</f>
        <v/>
      </c>
      <c r="F997" s="6" t="str">
        <f>IF('Log_working_3-way'!D997="","",1/'True_Odds_Calculator_3-way'!N995+1/'True_Odds_Calculator_3-way'!O995+1/'True_Odds_Calculator_3-way'!#REF!-1)</f>
        <v/>
      </c>
      <c r="H997" s="6" t="str">
        <f>IF('Log_working_3-way'!$D997="","",'True_Odds_Calculator_3-way'!N995/'True_Odds_Calculator_3-way'!A995-1)</f>
        <v/>
      </c>
      <c r="I997" s="6" t="str">
        <f>IF('Log_working_3-way'!$D997="","",'True_Odds_Calculator_3-way'!O995/'True_Odds_Calculator_3-way'!B995-1)</f>
        <v/>
      </c>
      <c r="J997" s="6" t="str">
        <f>IF('Log_working_3-way'!$D997="","",'True_Odds_Calculator_3-way'!#REF!/'True_Odds_Calculator_3-way'!C995-1)</f>
        <v/>
      </c>
      <c r="K997" s="6" t="str">
        <f>IF('Log_working_3-way'!$D997="","",1/'True_Odds_Calculator_3-way'!A995+1/'True_Odds_Calculator_3-way'!B995+1/'True_Odds_Calculator_3-way'!C995-1)</f>
        <v/>
      </c>
    </row>
    <row r="998" spans="4:11" x14ac:dyDescent="0.25">
      <c r="D998" t="str">
        <f>solve_for_c('True_Odds_Calculator_3-way'!A996,'True_Odds_Calculator_3-way'!B996,'True_Odds_Calculator_3-way'!C996,'Log_working_3-way'!B$1,'Log_working_3-way'!B$2)</f>
        <v/>
      </c>
      <c r="F998" s="6" t="str">
        <f>IF('Log_working_3-way'!D998="","",1/'True_Odds_Calculator_3-way'!N996+1/'True_Odds_Calculator_3-way'!O996+1/'True_Odds_Calculator_3-way'!#REF!-1)</f>
        <v/>
      </c>
      <c r="H998" s="6" t="str">
        <f>IF('Log_working_3-way'!$D998="","",'True_Odds_Calculator_3-way'!N996/'True_Odds_Calculator_3-way'!A996-1)</f>
        <v/>
      </c>
      <c r="I998" s="6" t="str">
        <f>IF('Log_working_3-way'!$D998="","",'True_Odds_Calculator_3-way'!O996/'True_Odds_Calculator_3-way'!B996-1)</f>
        <v/>
      </c>
      <c r="J998" s="6" t="str">
        <f>IF('Log_working_3-way'!$D998="","",'True_Odds_Calculator_3-way'!#REF!/'True_Odds_Calculator_3-way'!C996-1)</f>
        <v/>
      </c>
      <c r="K998" s="6" t="str">
        <f>IF('Log_working_3-way'!$D998="","",1/'True_Odds_Calculator_3-way'!A996+1/'True_Odds_Calculator_3-way'!B996+1/'True_Odds_Calculator_3-way'!C996-1)</f>
        <v/>
      </c>
    </row>
    <row r="999" spans="4:11" x14ac:dyDescent="0.25">
      <c r="D999" t="str">
        <f>solve_for_c('True_Odds_Calculator_3-way'!A997,'True_Odds_Calculator_3-way'!B997,'True_Odds_Calculator_3-way'!C997,'Log_working_3-way'!B$1,'Log_working_3-way'!B$2)</f>
        <v/>
      </c>
      <c r="F999" s="6" t="str">
        <f>IF('Log_working_3-way'!D999="","",1/'True_Odds_Calculator_3-way'!N997+1/'True_Odds_Calculator_3-way'!O997+1/'True_Odds_Calculator_3-way'!#REF!-1)</f>
        <v/>
      </c>
      <c r="H999" s="6" t="str">
        <f>IF('Log_working_3-way'!$D999="","",'True_Odds_Calculator_3-way'!N997/'True_Odds_Calculator_3-way'!A997-1)</f>
        <v/>
      </c>
      <c r="I999" s="6" t="str">
        <f>IF('Log_working_3-way'!$D999="","",'True_Odds_Calculator_3-way'!O997/'True_Odds_Calculator_3-way'!B997-1)</f>
        <v/>
      </c>
      <c r="J999" s="6" t="str">
        <f>IF('Log_working_3-way'!$D999="","",'True_Odds_Calculator_3-way'!#REF!/'True_Odds_Calculator_3-way'!C997-1)</f>
        <v/>
      </c>
      <c r="K999" s="6" t="str">
        <f>IF('Log_working_3-way'!$D999="","",1/'True_Odds_Calculator_3-way'!A997+1/'True_Odds_Calculator_3-way'!B997+1/'True_Odds_Calculator_3-way'!C997-1)</f>
        <v/>
      </c>
    </row>
    <row r="1000" spans="4:11" x14ac:dyDescent="0.25">
      <c r="D1000" t="str">
        <f>solve_for_c('True_Odds_Calculator_3-way'!A998,'True_Odds_Calculator_3-way'!B998,'True_Odds_Calculator_3-way'!C998,'Log_working_3-way'!B$1,'Log_working_3-way'!B$2)</f>
        <v/>
      </c>
      <c r="F1000" s="6" t="str">
        <f>IF('Log_working_3-way'!D1000="","",1/'True_Odds_Calculator_3-way'!N998+1/'True_Odds_Calculator_3-way'!O998+1/'True_Odds_Calculator_3-way'!#REF!-1)</f>
        <v/>
      </c>
      <c r="H1000" s="6" t="str">
        <f>IF('Log_working_3-way'!$D1000="","",'True_Odds_Calculator_3-way'!N998/'True_Odds_Calculator_3-way'!A998-1)</f>
        <v/>
      </c>
      <c r="I1000" s="6" t="str">
        <f>IF('Log_working_3-way'!$D1000="","",'True_Odds_Calculator_3-way'!O998/'True_Odds_Calculator_3-way'!B998-1)</f>
        <v/>
      </c>
      <c r="J1000" s="6" t="str">
        <f>IF('Log_working_3-way'!$D1000="","",'True_Odds_Calculator_3-way'!#REF!/'True_Odds_Calculator_3-way'!C998-1)</f>
        <v/>
      </c>
      <c r="K1000" s="6" t="str">
        <f>IF('Log_working_3-way'!$D1000="","",1/'True_Odds_Calculator_3-way'!A998+1/'True_Odds_Calculator_3-way'!B998+1/'True_Odds_Calculator_3-way'!C998-1)</f>
        <v/>
      </c>
    </row>
    <row r="1001" spans="4:11" x14ac:dyDescent="0.25">
      <c r="D1001" t="str">
        <f>solve_for_c('True_Odds_Calculator_3-way'!A999,'True_Odds_Calculator_3-way'!B999,'True_Odds_Calculator_3-way'!C999,'Log_working_3-way'!B$1,'Log_working_3-way'!B$2)</f>
        <v/>
      </c>
      <c r="F1001" s="6" t="str">
        <f>IF('Log_working_3-way'!D1001="","",1/'True_Odds_Calculator_3-way'!N999+1/'True_Odds_Calculator_3-way'!O999+1/'True_Odds_Calculator_3-way'!#REF!-1)</f>
        <v/>
      </c>
      <c r="H1001" s="6" t="str">
        <f>IF('Log_working_3-way'!$D1001="","",'True_Odds_Calculator_3-way'!N999/'True_Odds_Calculator_3-way'!A999-1)</f>
        <v/>
      </c>
      <c r="I1001" s="6" t="str">
        <f>IF('Log_working_3-way'!$D1001="","",'True_Odds_Calculator_3-way'!O999/'True_Odds_Calculator_3-way'!B999-1)</f>
        <v/>
      </c>
      <c r="J1001" s="6" t="str">
        <f>IF('Log_working_3-way'!$D1001="","",'True_Odds_Calculator_3-way'!#REF!/'True_Odds_Calculator_3-way'!C999-1)</f>
        <v/>
      </c>
      <c r="K1001" s="6" t="str">
        <f>IF('Log_working_3-way'!$D1001="","",1/'True_Odds_Calculator_3-way'!A999+1/'True_Odds_Calculator_3-way'!B999+1/'True_Odds_Calculator_3-way'!C999-1)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3.69</v>
      </c>
      <c r="B186" s="4">
        <f>IF('True_Odds_Calculator_3-way'!B187="","",'True_Odds_Calculator_3-way'!B187)</f>
        <v>3.53</v>
      </c>
      <c r="C186" s="4">
        <f>IF('True_Odds_Calculator_3-way'!C187="","",'True_Odds_Calculator_3-way'!C187)</f>
        <v>2.06</v>
      </c>
      <c r="D186" s="9">
        <f t="shared" si="39"/>
        <v>0.25899928984337911</v>
      </c>
      <c r="E186" s="9">
        <f t="shared" si="40"/>
        <v>0.27094084266572782</v>
      </c>
      <c r="F186" s="9">
        <f t="shared" si="41"/>
        <v>0.47005986749089312</v>
      </c>
      <c r="G186" s="9">
        <f t="shared" si="42"/>
        <v>1.063574144084301</v>
      </c>
      <c r="H186" s="9">
        <f t="shared" si="43"/>
        <v>3.8610144475867694</v>
      </c>
      <c r="I186" s="9">
        <f t="shared" si="44"/>
        <v>3.6908425845332813</v>
      </c>
      <c r="J186" s="9">
        <f t="shared" si="45"/>
        <v>2.1273885927293588</v>
      </c>
      <c r="K186" s="11">
        <f t="shared" si="46"/>
        <v>0.2710027100271003</v>
      </c>
      <c r="L186" s="11">
        <f t="shared" si="47"/>
        <v>0.28328611898016998</v>
      </c>
      <c r="M186" s="11">
        <f t="shared" si="48"/>
        <v>0.4854368932038835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-0.26885020658562153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0.23404068029513869</v>
      </c>
      <c r="Q186" s="11">
        <f>2*'OddsRatio_working_3-way'!K186*'OddsRatio_working_3-way'!L186*'OddsRatio_working_3-way'!M186</f>
        <v>7.453524850163655E-2</v>
      </c>
      <c r="R186" s="11">
        <f t="shared" si="49"/>
        <v>0</v>
      </c>
      <c r="S186" s="11">
        <f t="shared" si="50"/>
        <v>-0.8705244577173239</v>
      </c>
      <c r="T186" s="11">
        <f t="shared" si="51"/>
        <v>-0.27723708844500772</v>
      </c>
      <c r="U186" s="11">
        <f>'OddsRatio_working_3-way'!S186-'OddsRatio_working_3-way'!R186^2/3</f>
        <v>-0.8705244577173239</v>
      </c>
      <c r="V186" s="11">
        <f>'OddsRatio_working_3-way'!S186*'OddsRatio_working_3-way'!R186/3-2*'OddsRatio_working_3-way'!R186^3/27-'OddsRatio_working_3-way'!T186</f>
        <v>0.27723708844500772</v>
      </c>
      <c r="W186" s="11">
        <f>'OddsRatio_working_3-way'!V186^2+4*'OddsRatio_working_3-way'!U186^3/27</f>
        <v>-2.087213074296082E-2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0.15631101524878682</v>
      </c>
      <c r="Y186" s="11">
        <f>IF('OddsRatio_working_3-way'!W186&gt;=0,IF('OddsRatio_working_3-way'!V186+SQRT('OddsRatio_working_3-way'!W186)&gt;0,0,PI()),ACOS('OddsRatio_working_3-way'!V186/(2*'OddsRatio_working_3-way'!X186)))</f>
        <v>0.48039514257917104</v>
      </c>
      <c r="Z186" s="11">
        <f>'OddsRatio_working_3-way'!X186^(1/3)*COS('OddsRatio_working_3-way'!Y186/3)</f>
        <v>0.53178707204215048</v>
      </c>
      <c r="AA186" s="11">
        <f>'OddsRatio_working_3-way'!X186^(1/3)*COS(('OddsRatio_working_3-way'!Y186+2*PI())/3)</f>
        <v>-0.34027765351909023</v>
      </c>
      <c r="AB186" s="11">
        <f>'OddsRatio_working_3-way'!X186^(1/3)*COS(('OddsRatio_working_3-way'!Y186+4*PI())/3)</f>
        <v>-0.19150941852306036</v>
      </c>
      <c r="AC186" s="11">
        <f>'OddsRatio_working_3-way'!X186^(1/3)*SIN('OddsRatio_working_3-way'!Y186/3)</f>
        <v>8.5891380521823366E-2</v>
      </c>
      <c r="AD186" s="11">
        <f>'OddsRatio_working_3-way'!X186^(1/3)*SIN(('OddsRatio_working_3-way'!Y186+2*PI())/3)</f>
        <v>0.41759542353173601</v>
      </c>
      <c r="AE186" s="11">
        <f>'OddsRatio_working_3-way'!X186^(1/3)*SIN(('OddsRatio_working_3-way'!Y186+4*PI())/3)</f>
        <v>-0.50348680405355939</v>
      </c>
      <c r="AF186" s="11">
        <f>-'OddsRatio_working_3-way'!U186/(3*'OddsRatio_working_3-way'!X186^(1/3))*COS(('OddsRatio_working_3-way'!Y186)/3)</f>
        <v>0.53178707204215048</v>
      </c>
      <c r="AG186" s="11">
        <f>-'OddsRatio_working_3-way'!U186/(3*'OddsRatio_working_3-way'!X186^(1/3))*COS(('OddsRatio_working_3-way'!Y186+2*PI())/3)</f>
        <v>-0.34027765351909023</v>
      </c>
      <c r="AH186" s="11">
        <f>-'OddsRatio_working_3-way'!U186/(3*'OddsRatio_working_3-way'!X186^(1/3))*COS(('OddsRatio_working_3-way'!Y186+4*PI())/3)</f>
        <v>-0.19150941852306036</v>
      </c>
      <c r="AI186" s="11">
        <f>'OddsRatio_working_3-way'!U186/(3*'OddsRatio_working_3-way'!X186^(1/3))*SIN(('OddsRatio_working_3-way'!Y186)/3)</f>
        <v>-8.5891380521823366E-2</v>
      </c>
      <c r="AJ186" s="11">
        <f>'OddsRatio_working_3-way'!U186/(3*'OddsRatio_working_3-way'!X186^(1/3))*SIN(('OddsRatio_working_3-way'!Y186+2*PI())/3)</f>
        <v>-0.41759542353173601</v>
      </c>
      <c r="AK186" s="11">
        <f>'OddsRatio_working_3-way'!U186/(3*'OddsRatio_working_3-way'!X186^(1/3))*SIN(('OddsRatio_working_3-way'!Y186+4*PI())/3)</f>
        <v>0.50348680405355939</v>
      </c>
      <c r="AL186" s="11">
        <f>'OddsRatio_working_3-way'!Z186+'OddsRatio_working_3-way'!AF186</f>
        <v>1.063574144084301</v>
      </c>
      <c r="AM186" s="11">
        <f>'OddsRatio_working_3-way'!AA186+'OddsRatio_working_3-way'!AG186</f>
        <v>-0.68055530703818046</v>
      </c>
      <c r="AN186" s="11">
        <f>'OddsRatio_working_3-way'!AB186+'OddsRatio_working_3-way'!AH186</f>
        <v>-0.38301883704612072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1.063574144084301</v>
      </c>
      <c r="AS186" s="11">
        <f>IF(('OddsRatio_working_3-way'!X186=0),IF(Q186&gt;0,-Q186^(1/3),(-Q186)^(1/3)),'OddsRatio_working_3-way'!AM186-'OddsRatio_working_3-way'!R186/3)</f>
        <v>-0.68055530703818046</v>
      </c>
      <c r="AT186" s="11">
        <f>IF(('OddsRatio_working_3-way'!X186=0),IF(Q186&gt;0,-Q186^(1/3),(-Q186)^(1/3)),'OddsRatio_working_3-way'!AN186-'OddsRatio_working_3-way'!R186/3)</f>
        <v>-0.38301883704612072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3.85</v>
      </c>
      <c r="B187" s="4">
        <f>IF('True_Odds_Calculator_3-way'!B188="","",'True_Odds_Calculator_3-way'!B188)</f>
        <v>3.52</v>
      </c>
      <c r="C187" s="4">
        <f>IF('True_Odds_Calculator_3-way'!C188="","",'True_Odds_Calculator_3-way'!C188)</f>
        <v>2.04</v>
      </c>
      <c r="D187" s="9">
        <f t="shared" si="39"/>
        <v>0.24965734348964821</v>
      </c>
      <c r="E187" s="9">
        <f t="shared" si="40"/>
        <v>0.27341185223492243</v>
      </c>
      <c r="F187" s="9">
        <f t="shared" si="41"/>
        <v>0.47693080427542939</v>
      </c>
      <c r="G187" s="9">
        <f t="shared" si="42"/>
        <v>1.0545579048920226</v>
      </c>
      <c r="H187" s="9">
        <f t="shared" si="43"/>
        <v>4.0054900289422646</v>
      </c>
      <c r="I187" s="9">
        <f t="shared" si="44"/>
        <v>3.657485920327896</v>
      </c>
      <c r="J187" s="9">
        <f t="shared" si="45"/>
        <v>2.0967402210877033</v>
      </c>
      <c r="K187" s="11">
        <f t="shared" si="46"/>
        <v>0.25974025974025972</v>
      </c>
      <c r="L187" s="11">
        <f t="shared" si="47"/>
        <v>0.28409090909090912</v>
      </c>
      <c r="M187" s="11">
        <f t="shared" si="48"/>
        <v>0.49019607843137253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-0.27017501215362183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0.23185927263467371</v>
      </c>
      <c r="Q187" s="11">
        <f>2*'OddsRatio_working_3-way'!K187*'OddsRatio_working_3-way'!L187*'OddsRatio_working_3-way'!M187</f>
        <v>7.2342986781489454E-2</v>
      </c>
      <c r="R187" s="11">
        <f t="shared" si="49"/>
        <v>0</v>
      </c>
      <c r="S187" s="11">
        <f t="shared" si="50"/>
        <v>-0.85818177923441064</v>
      </c>
      <c r="T187" s="11">
        <f t="shared" si="51"/>
        <v>-0.26776342565816247</v>
      </c>
      <c r="U187" s="11">
        <f>'OddsRatio_working_3-way'!S187-'OddsRatio_working_3-way'!R187^2/3</f>
        <v>-0.85818177923441064</v>
      </c>
      <c r="V187" s="11">
        <f>'OddsRatio_working_3-way'!S187*'OddsRatio_working_3-way'!R187/3-2*'OddsRatio_working_3-way'!R187^3/27-'OddsRatio_working_3-way'!T187</f>
        <v>0.26776342565816247</v>
      </c>
      <c r="W187" s="11">
        <f>'OddsRatio_working_3-way'!V187^2+4*'OddsRatio_working_3-way'!U187^3/27</f>
        <v>-2.1936859738387451E-2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0.15299845739302551</v>
      </c>
      <c r="Y187" s="11">
        <f>IF('OddsRatio_working_3-way'!W187&gt;=0,IF('OddsRatio_working_3-way'!V187+SQRT('OddsRatio_working_3-way'!W187)&gt;0,0,PI()),ACOS('OddsRatio_working_3-way'!V187/(2*'OddsRatio_working_3-way'!X187)))</f>
        <v>0.5052516484377394</v>
      </c>
      <c r="Z187" s="11">
        <f>'OddsRatio_working_3-way'!X187^(1/3)*COS('OddsRatio_working_3-way'!Y187/3)</f>
        <v>0.5272789524460112</v>
      </c>
      <c r="AA187" s="11">
        <f>'OddsRatio_working_3-way'!X187^(1/3)*COS(('OddsRatio_working_3-way'!Y187+2*PI())/3)</f>
        <v>-0.34128047402172296</v>
      </c>
      <c r="AB187" s="11">
        <f>'OddsRatio_working_3-way'!X187^(1/3)*COS(('OddsRatio_working_3-way'!Y187+4*PI())/3)</f>
        <v>-0.18599847842428838</v>
      </c>
      <c r="AC187" s="11">
        <f>'OddsRatio_working_3-way'!X187^(1/3)*SIN('OddsRatio_working_3-way'!Y187/3)</f>
        <v>8.9652101958481153E-2</v>
      </c>
      <c r="AD187" s="11">
        <f>'OddsRatio_working_3-way'!X187^(1/3)*SIN(('OddsRatio_working_3-way'!Y187+2*PI())/3)</f>
        <v>0.41181091671985209</v>
      </c>
      <c r="AE187" s="11">
        <f>'OddsRatio_working_3-way'!X187^(1/3)*SIN(('OddsRatio_working_3-way'!Y187+4*PI())/3)</f>
        <v>-0.50146301867833321</v>
      </c>
      <c r="AF187" s="11">
        <f>-'OddsRatio_working_3-way'!U187/(3*'OddsRatio_working_3-way'!X187^(1/3))*COS(('OddsRatio_working_3-way'!Y187)/3)</f>
        <v>0.52727895244601131</v>
      </c>
      <c r="AG187" s="11">
        <f>-'OddsRatio_working_3-way'!U187/(3*'OddsRatio_working_3-way'!X187^(1/3))*COS(('OddsRatio_working_3-way'!Y187+2*PI())/3)</f>
        <v>-0.34128047402172301</v>
      </c>
      <c r="AH187" s="11">
        <f>-'OddsRatio_working_3-way'!U187/(3*'OddsRatio_working_3-way'!X187^(1/3))*COS(('OddsRatio_working_3-way'!Y187+4*PI())/3)</f>
        <v>-0.1859984784242884</v>
      </c>
      <c r="AI187" s="11">
        <f>'OddsRatio_working_3-way'!U187/(3*'OddsRatio_working_3-way'!X187^(1/3))*SIN(('OddsRatio_working_3-way'!Y187)/3)</f>
        <v>-8.9652101958481181E-2</v>
      </c>
      <c r="AJ187" s="11">
        <f>'OddsRatio_working_3-way'!U187/(3*'OddsRatio_working_3-way'!X187^(1/3))*SIN(('OddsRatio_working_3-way'!Y187+2*PI())/3)</f>
        <v>-0.41181091671985215</v>
      </c>
      <c r="AK187" s="11">
        <f>'OddsRatio_working_3-way'!U187/(3*'OddsRatio_working_3-way'!X187^(1/3))*SIN(('OddsRatio_working_3-way'!Y187+4*PI())/3)</f>
        <v>0.50146301867833332</v>
      </c>
      <c r="AL187" s="11">
        <f>'OddsRatio_working_3-way'!Z187+'OddsRatio_working_3-way'!AF187</f>
        <v>1.0545579048920226</v>
      </c>
      <c r="AM187" s="11">
        <f>'OddsRatio_working_3-way'!AA187+'OddsRatio_working_3-way'!AG187</f>
        <v>-0.68256094804344603</v>
      </c>
      <c r="AN187" s="11">
        <f>'OddsRatio_working_3-way'!AB187+'OddsRatio_working_3-way'!AH187</f>
        <v>-0.37199695684857681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1.0545579048920226</v>
      </c>
      <c r="AS187" s="11">
        <f>IF(('OddsRatio_working_3-way'!X187=0),IF(Q187&gt;0,-Q187^(1/3),(-Q187)^(1/3)),'OddsRatio_working_3-way'!AM187-'OddsRatio_working_3-way'!R187/3)</f>
        <v>-0.68256094804344603</v>
      </c>
      <c r="AT187" s="11">
        <f>IF(('OddsRatio_working_3-way'!X187=0),IF(Q187&gt;0,-Q187^(1/3),(-Q187)^(1/3)),'OddsRatio_working_3-way'!AN187-'OddsRatio_working_3-way'!R187/3)</f>
        <v>-0.37199695684857681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2.21</v>
      </c>
      <c r="B188" s="4">
        <f>IF('True_Odds_Calculator_3-way'!B189="","",'True_Odds_Calculator_3-way'!B189)</f>
        <v>3.58</v>
      </c>
      <c r="C188" s="4">
        <f>IF('True_Odds_Calculator_3-way'!C189="","",'True_Odds_Calculator_3-way'!C189)</f>
        <v>3.44</v>
      </c>
      <c r="D188" s="9">
        <f t="shared" si="39"/>
        <v>0.44394502022221638</v>
      </c>
      <c r="E188" s="9">
        <f t="shared" si="40"/>
        <v>0.27242861791735284</v>
      </c>
      <c r="F188" s="9">
        <f t="shared" si="41"/>
        <v>0.28362636186043089</v>
      </c>
      <c r="G188" s="9">
        <f t="shared" si="42"/>
        <v>1.0351497350601138</v>
      </c>
      <c r="H188" s="9">
        <f t="shared" si="43"/>
        <v>2.2525311794227374</v>
      </c>
      <c r="I188" s="9">
        <f t="shared" si="44"/>
        <v>3.6706863164550936</v>
      </c>
      <c r="J188" s="9">
        <f t="shared" si="45"/>
        <v>3.5257653535466775</v>
      </c>
      <c r="K188" s="11">
        <f t="shared" si="46"/>
        <v>0.45248868778280543</v>
      </c>
      <c r="L188" s="11">
        <f t="shared" si="47"/>
        <v>0.27932960893854747</v>
      </c>
      <c r="M188" s="11">
        <f t="shared" si="48"/>
        <v>0.29069767441860467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-0.27987310093783968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0.22890448591065332</v>
      </c>
      <c r="Q188" s="11">
        <f>2*'OddsRatio_working_3-way'!K188*'OddsRatio_working_3-way'!L188*'OddsRatio_working_3-way'!M188</f>
        <v>7.3484586167143928E-2</v>
      </c>
      <c r="R188" s="11">
        <f t="shared" si="49"/>
        <v>0</v>
      </c>
      <c r="S188" s="11">
        <f t="shared" si="50"/>
        <v>-0.81788669630488509</v>
      </c>
      <c r="T188" s="11">
        <f t="shared" si="51"/>
        <v>-0.26256394744940131</v>
      </c>
      <c r="U188" s="11">
        <f>'OddsRatio_working_3-way'!S188-'OddsRatio_working_3-way'!R188^2/3</f>
        <v>-0.81788669630488509</v>
      </c>
      <c r="V188" s="11">
        <f>'OddsRatio_working_3-way'!S188*'OddsRatio_working_3-way'!R188/3-2*'OddsRatio_working_3-way'!R188^3/27-'OddsRatio_working_3-way'!T188</f>
        <v>0.26256394744940131</v>
      </c>
      <c r="W188" s="11">
        <f>'OddsRatio_working_3-way'!V188^2+4*'OddsRatio_working_3-way'!U188^3/27</f>
        <v>-1.211439880901144E-2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0.14235011881732257</v>
      </c>
      <c r="Y188" s="11">
        <f>IF('OddsRatio_working_3-way'!W188&gt;=0,IF('OddsRatio_working_3-way'!V188+SQRT('OddsRatio_working_3-way'!W188)&gt;0,0,PI()),ACOS('OddsRatio_working_3-way'!V188/(2*'OddsRatio_working_3-way'!X188)))</f>
        <v>0.3969432956270702</v>
      </c>
      <c r="Z188" s="11">
        <f>'OddsRatio_working_3-way'!X188^(1/3)*COS('OddsRatio_working_3-way'!Y188/3)</f>
        <v>0.51757486753005688</v>
      </c>
      <c r="AA188" s="11">
        <f>'OddsRatio_working_3-way'!X188^(1/3)*COS(('OddsRatio_working_3-way'!Y188+2*PI())/3)</f>
        <v>-0.3184436694169222</v>
      </c>
      <c r="AB188" s="11">
        <f>'OddsRatio_working_3-way'!X188^(1/3)*COS(('OddsRatio_working_3-way'!Y188+4*PI())/3)</f>
        <v>-0.19913119811313484</v>
      </c>
      <c r="AC188" s="11">
        <f>'OddsRatio_working_3-way'!X188^(1/3)*SIN('OddsRatio_working_3-way'!Y188/3)</f>
        <v>6.8885087424921373E-2</v>
      </c>
      <c r="AD188" s="11">
        <f>'OddsRatio_working_3-way'!X188^(1/3)*SIN(('OddsRatio_working_3-way'!Y188+2*PI())/3)</f>
        <v>0.41379043992893433</v>
      </c>
      <c r="AE188" s="11">
        <f>'OddsRatio_working_3-way'!X188^(1/3)*SIN(('OddsRatio_working_3-way'!Y188+4*PI())/3)</f>
        <v>-0.48267552735385544</v>
      </c>
      <c r="AF188" s="11">
        <f>-'OddsRatio_working_3-way'!U188/(3*'OddsRatio_working_3-way'!X188^(1/3))*COS(('OddsRatio_working_3-way'!Y188)/3)</f>
        <v>0.51757486753005688</v>
      </c>
      <c r="AG188" s="11">
        <f>-'OddsRatio_working_3-way'!U188/(3*'OddsRatio_working_3-way'!X188^(1/3))*COS(('OddsRatio_working_3-way'!Y188+2*PI())/3)</f>
        <v>-0.3184436694169222</v>
      </c>
      <c r="AH188" s="11">
        <f>-'OddsRatio_working_3-way'!U188/(3*'OddsRatio_working_3-way'!X188^(1/3))*COS(('OddsRatio_working_3-way'!Y188+4*PI())/3)</f>
        <v>-0.19913119811313484</v>
      </c>
      <c r="AI188" s="11">
        <f>'OddsRatio_working_3-way'!U188/(3*'OddsRatio_working_3-way'!X188^(1/3))*SIN(('OddsRatio_working_3-way'!Y188)/3)</f>
        <v>-6.8885087424921373E-2</v>
      </c>
      <c r="AJ188" s="11">
        <f>'OddsRatio_working_3-way'!U188/(3*'OddsRatio_working_3-way'!X188^(1/3))*SIN(('OddsRatio_working_3-way'!Y188+2*PI())/3)</f>
        <v>-0.41379043992893433</v>
      </c>
      <c r="AK188" s="11">
        <f>'OddsRatio_working_3-way'!U188/(3*'OddsRatio_working_3-way'!X188^(1/3))*SIN(('OddsRatio_working_3-way'!Y188+4*PI())/3)</f>
        <v>0.48267552735385544</v>
      </c>
      <c r="AL188" s="11">
        <f>'OddsRatio_working_3-way'!Z188+'OddsRatio_working_3-way'!AF188</f>
        <v>1.0351497350601138</v>
      </c>
      <c r="AM188" s="11">
        <f>'OddsRatio_working_3-way'!AA188+'OddsRatio_working_3-way'!AG188</f>
        <v>-0.63688733883384441</v>
      </c>
      <c r="AN188" s="11">
        <f>'OddsRatio_working_3-way'!AB188+'OddsRatio_working_3-way'!AH188</f>
        <v>-0.39826239622626969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1.0351497350601138</v>
      </c>
      <c r="AS188" s="11">
        <f>IF(('OddsRatio_working_3-way'!X188=0),IF(Q188&gt;0,-Q188^(1/3),(-Q188)^(1/3)),'OddsRatio_working_3-way'!AM188-'OddsRatio_working_3-way'!R188/3)</f>
        <v>-0.63688733883384441</v>
      </c>
      <c r="AT188" s="11">
        <f>IF(('OddsRatio_working_3-way'!X188=0),IF(Q188&gt;0,-Q188^(1/3),(-Q188)^(1/3)),'OddsRatio_working_3-way'!AN188-'OddsRatio_working_3-way'!R188/3)</f>
        <v>-0.39826239622626969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8.86</v>
      </c>
      <c r="B189" s="4">
        <f>IF('True_Odds_Calculator_3-way'!B190="","",'True_Odds_Calculator_3-way'!B190)</f>
        <v>4.82</v>
      </c>
      <c r="C189" s="4">
        <f>IF('True_Odds_Calculator_3-way'!C190="","",'True_Odds_Calculator_3-way'!C190)</f>
        <v>1.36</v>
      </c>
      <c r="D189" s="9">
        <f t="shared" si="39"/>
        <v>0.10117197132999836</v>
      </c>
      <c r="E189" s="9">
        <f t="shared" si="40"/>
        <v>0.18804955595489273</v>
      </c>
      <c r="F189" s="9">
        <f t="shared" si="41"/>
        <v>0.71077847271510908</v>
      </c>
      <c r="G189" s="9">
        <f t="shared" si="42"/>
        <v>1.1303003146367536</v>
      </c>
      <c r="H189" s="9">
        <f t="shared" si="43"/>
        <v>9.8841604730448829</v>
      </c>
      <c r="I189" s="9">
        <f t="shared" si="44"/>
        <v>5.3177472019123995</v>
      </c>
      <c r="J189" s="9">
        <f t="shared" si="45"/>
        <v>1.4069081132692314</v>
      </c>
      <c r="K189" s="11">
        <f t="shared" si="46"/>
        <v>0.11286681715575622</v>
      </c>
      <c r="L189" s="11">
        <f t="shared" si="47"/>
        <v>0.20746887966804978</v>
      </c>
      <c r="M189" s="11">
        <f t="shared" si="48"/>
        <v>0.73529411764705876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-0.18610958522202303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0.20730358777082386</v>
      </c>
      <c r="Q189" s="11">
        <f>2*'OddsRatio_working_3-way'!K189*'OddsRatio_working_3-way'!L189*'OddsRatio_working_3-way'!M189</f>
        <v>3.4435811922063762E-2</v>
      </c>
      <c r="R189" s="11">
        <f t="shared" si="49"/>
        <v>0</v>
      </c>
      <c r="S189" s="11">
        <f t="shared" si="50"/>
        <v>-1.1138791563235018</v>
      </c>
      <c r="T189" s="11">
        <f t="shared" si="51"/>
        <v>-0.18502976018662817</v>
      </c>
      <c r="U189" s="11">
        <f>'OddsRatio_working_3-way'!S189-'OddsRatio_working_3-way'!R189^2/3</f>
        <v>-1.1138791563235018</v>
      </c>
      <c r="V189" s="11">
        <f>'OddsRatio_working_3-way'!S189*'OddsRatio_working_3-way'!R189/3-2*'OddsRatio_working_3-way'!R189^3/27-'OddsRatio_working_3-way'!T189</f>
        <v>0.18502976018662817</v>
      </c>
      <c r="W189" s="11">
        <f>'OddsRatio_working_3-way'!V189^2+4*'OddsRatio_working_3-way'!U189^3/27</f>
        <v>-0.17050764610374278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0.2262430431297634</v>
      </c>
      <c r="Y189" s="11">
        <f>IF('OddsRatio_working_3-way'!W189&gt;=0,IF('OddsRatio_working_3-way'!V189+SQRT('OddsRatio_working_3-way'!W189)&gt;0,0,PI()),ACOS('OddsRatio_working_3-way'!V189/(2*'OddsRatio_working_3-way'!X189)))</f>
        <v>1.1495281083895421</v>
      </c>
      <c r="Z189" s="11">
        <f>'OddsRatio_working_3-way'!X189^(1/3)*COS('OddsRatio_working_3-way'!Y189/3)</f>
        <v>0.56515015731837681</v>
      </c>
      <c r="AA189" s="11">
        <f>'OddsRatio_working_3-way'!X189^(1/3)*COS(('OddsRatio_working_3-way'!Y189+2*PI())/3)</f>
        <v>-0.47986614242827008</v>
      </c>
      <c r="AB189" s="11">
        <f>'OddsRatio_working_3-way'!X189^(1/3)*COS(('OddsRatio_working_3-way'!Y189+4*PI())/3)</f>
        <v>-8.5284014890106438E-2</v>
      </c>
      <c r="AC189" s="11">
        <f>'OddsRatio_working_3-way'!X189^(1/3)*SIN('OddsRatio_working_3-way'!Y189/3)</f>
        <v>0.227812097551574</v>
      </c>
      <c r="AD189" s="11">
        <f>'OddsRatio_working_3-way'!X189^(1/3)*SIN(('OddsRatio_working_3-way'!Y189+2*PI())/3)</f>
        <v>0.37552834441469946</v>
      </c>
      <c r="AE189" s="11">
        <f>'OddsRatio_working_3-way'!X189^(1/3)*SIN(('OddsRatio_working_3-way'!Y189+4*PI())/3)</f>
        <v>-0.60334044196627334</v>
      </c>
      <c r="AF189" s="11">
        <f>-'OddsRatio_working_3-way'!U189/(3*'OddsRatio_working_3-way'!X189^(1/3))*COS(('OddsRatio_working_3-way'!Y189)/3)</f>
        <v>0.56515015731837681</v>
      </c>
      <c r="AG189" s="11">
        <f>-'OddsRatio_working_3-way'!U189/(3*'OddsRatio_working_3-way'!X189^(1/3))*COS(('OddsRatio_working_3-way'!Y189+2*PI())/3)</f>
        <v>-0.47986614242827008</v>
      </c>
      <c r="AH189" s="11">
        <f>-'OddsRatio_working_3-way'!U189/(3*'OddsRatio_working_3-way'!X189^(1/3))*COS(('OddsRatio_working_3-way'!Y189+4*PI())/3)</f>
        <v>-8.5284014890106438E-2</v>
      </c>
      <c r="AI189" s="11">
        <f>'OddsRatio_working_3-way'!U189/(3*'OddsRatio_working_3-way'!X189^(1/3))*SIN(('OddsRatio_working_3-way'!Y189)/3)</f>
        <v>-0.227812097551574</v>
      </c>
      <c r="AJ189" s="11">
        <f>'OddsRatio_working_3-way'!U189/(3*'OddsRatio_working_3-way'!X189^(1/3))*SIN(('OddsRatio_working_3-way'!Y189+2*PI())/3)</f>
        <v>-0.37552834441469946</v>
      </c>
      <c r="AK189" s="11">
        <f>'OddsRatio_working_3-way'!U189/(3*'OddsRatio_working_3-way'!X189^(1/3))*SIN(('OddsRatio_working_3-way'!Y189+4*PI())/3)</f>
        <v>0.60334044196627334</v>
      </c>
      <c r="AL189" s="11">
        <f>'OddsRatio_working_3-way'!Z189+'OddsRatio_working_3-way'!AF189</f>
        <v>1.1303003146367536</v>
      </c>
      <c r="AM189" s="11">
        <f>'OddsRatio_working_3-way'!AA189+'OddsRatio_working_3-way'!AG189</f>
        <v>-0.95973228485654016</v>
      </c>
      <c r="AN189" s="11">
        <f>'OddsRatio_working_3-way'!AB189+'OddsRatio_working_3-way'!AH189</f>
        <v>-0.17056802978021288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1.1303003146367536</v>
      </c>
      <c r="AS189" s="11">
        <f>IF(('OddsRatio_working_3-way'!X189=0),IF(Q189&gt;0,-Q189^(1/3),(-Q189)^(1/3)),'OddsRatio_working_3-way'!AM189-'OddsRatio_working_3-way'!R189/3)</f>
        <v>-0.95973228485654016</v>
      </c>
      <c r="AT189" s="11">
        <f>IF(('OddsRatio_working_3-way'!X189=0),IF(Q189&gt;0,-Q189^(1/3),(-Q189)^(1/3)),'OddsRatio_working_3-way'!AN189-'OddsRatio_working_3-way'!R189/3)</f>
        <v>-0.17056802978021288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1.46</v>
      </c>
      <c r="B190" s="4">
        <f>IF('True_Odds_Calculator_3-way'!B191="","",'True_Odds_Calculator_3-way'!B191)</f>
        <v>4.42</v>
      </c>
      <c r="C190" s="4">
        <f>IF('True_Odds_Calculator_3-way'!C191="","",'True_Odds_Calculator_3-way'!C191)</f>
        <v>7.87</v>
      </c>
      <c r="D190" s="9">
        <f t="shared" si="39"/>
        <v>0.66812850873120833</v>
      </c>
      <c r="E190" s="9">
        <f t="shared" si="40"/>
        <v>0.21308373631287866</v>
      </c>
      <c r="F190" s="9">
        <f t="shared" si="41"/>
        <v>0.11878775495591264</v>
      </c>
      <c r="G190" s="9">
        <f t="shared" si="42"/>
        <v>1.0798218519336591</v>
      </c>
      <c r="H190" s="9">
        <f t="shared" si="43"/>
        <v>1.4967180518894836</v>
      </c>
      <c r="I190" s="9">
        <f t="shared" si="44"/>
        <v>4.6929907336131151</v>
      </c>
      <c r="J190" s="9">
        <f t="shared" si="45"/>
        <v>8.4183761227842382</v>
      </c>
      <c r="K190" s="11">
        <f t="shared" si="46"/>
        <v>0.68493150684931503</v>
      </c>
      <c r="L190" s="11">
        <f t="shared" si="47"/>
        <v>0.22624434389140272</v>
      </c>
      <c r="M190" s="11">
        <f t="shared" si="48"/>
        <v>0.12706480304955528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-0.2128094049219672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0.21166965734561449</v>
      </c>
      <c r="Q190" s="11">
        <f>2*'OddsRatio_working_3-way'!K190*'OddsRatio_working_3-way'!L190*'OddsRatio_working_3-way'!M190</f>
        <v>3.9380401366625947E-2</v>
      </c>
      <c r="R190" s="11">
        <f t="shared" si="49"/>
        <v>0</v>
      </c>
      <c r="S190" s="11">
        <f t="shared" si="50"/>
        <v>-0.99464428004593763</v>
      </c>
      <c r="T190" s="11">
        <f t="shared" si="51"/>
        <v>-0.18505009861319768</v>
      </c>
      <c r="U190" s="11">
        <f>'OddsRatio_working_3-way'!S190-'OddsRatio_working_3-way'!R190^2/3</f>
        <v>-0.99464428004593763</v>
      </c>
      <c r="V190" s="11">
        <f>'OddsRatio_working_3-way'!S190*'OddsRatio_working_3-way'!R190/3-2*'OddsRatio_working_3-way'!R190^3/27-'OddsRatio_working_3-way'!T190</f>
        <v>0.18505009861319768</v>
      </c>
      <c r="W190" s="11">
        <f>'OddsRatio_working_3-way'!V190^2+4*'OddsRatio_working_3-way'!U190^3/27</f>
        <v>-0.11153701474019892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0.19090609847314538</v>
      </c>
      <c r="Y190" s="11">
        <f>IF('OddsRatio_working_3-way'!W190&gt;=0,IF('OddsRatio_working_3-way'!V190+SQRT('OddsRatio_working_3-way'!W190)&gt;0,0,PI()),ACOS('OddsRatio_working_3-way'!V190/(2*'OddsRatio_working_3-way'!X190)))</f>
        <v>1.0648189125323473</v>
      </c>
      <c r="Z190" s="11">
        <f>'OddsRatio_working_3-way'!X190^(1/3)*COS('OddsRatio_working_3-way'!Y190/3)</f>
        <v>0.53991092596682966</v>
      </c>
      <c r="AA190" s="11">
        <f>'OddsRatio_working_3-way'!X190^(1/3)*COS(('OddsRatio_working_3-way'!Y190+2*PI())/3)</f>
        <v>-0.44325639785600834</v>
      </c>
      <c r="AB190" s="11">
        <f>'OddsRatio_working_3-way'!X190^(1/3)*COS(('OddsRatio_working_3-way'!Y190+4*PI())/3)</f>
        <v>-9.6654528110821453E-2</v>
      </c>
      <c r="AC190" s="11">
        <f>'OddsRatio_working_3-way'!X190^(1/3)*SIN('OddsRatio_working_3-way'!Y190/3)</f>
        <v>0.20011068279901129</v>
      </c>
      <c r="AD190" s="11">
        <f>'OddsRatio_working_3-way'!X190^(1/3)*SIN(('OddsRatio_working_3-way'!Y190+2*PI())/3)</f>
        <v>0.36752123626854816</v>
      </c>
      <c r="AE190" s="11">
        <f>'OddsRatio_working_3-way'!X190^(1/3)*SIN(('OddsRatio_working_3-way'!Y190+4*PI())/3)</f>
        <v>-0.5676319190675595</v>
      </c>
      <c r="AF190" s="11">
        <f>-'OddsRatio_working_3-way'!U190/(3*'OddsRatio_working_3-way'!X190^(1/3))*COS(('OddsRatio_working_3-way'!Y190)/3)</f>
        <v>0.53991092596682955</v>
      </c>
      <c r="AG190" s="11">
        <f>-'OddsRatio_working_3-way'!U190/(3*'OddsRatio_working_3-way'!X190^(1/3))*COS(('OddsRatio_working_3-way'!Y190+2*PI())/3)</f>
        <v>-0.44325639785600823</v>
      </c>
      <c r="AH190" s="11">
        <f>-'OddsRatio_working_3-way'!U190/(3*'OddsRatio_working_3-way'!X190^(1/3))*COS(('OddsRatio_working_3-way'!Y190+4*PI())/3)</f>
        <v>-9.6654528110821439E-2</v>
      </c>
      <c r="AI190" s="11">
        <f>'OddsRatio_working_3-way'!U190/(3*'OddsRatio_working_3-way'!X190^(1/3))*SIN(('OddsRatio_working_3-way'!Y190)/3)</f>
        <v>-0.20011068279901126</v>
      </c>
      <c r="AJ190" s="11">
        <f>'OddsRatio_working_3-way'!U190/(3*'OddsRatio_working_3-way'!X190^(1/3))*SIN(('OddsRatio_working_3-way'!Y190+2*PI())/3)</f>
        <v>-0.3675212362685481</v>
      </c>
      <c r="AK190" s="11">
        <f>'OddsRatio_working_3-way'!U190/(3*'OddsRatio_working_3-way'!X190^(1/3))*SIN(('OddsRatio_working_3-way'!Y190+4*PI())/3)</f>
        <v>0.56763191906755939</v>
      </c>
      <c r="AL190" s="11">
        <f>'OddsRatio_working_3-way'!Z190+'OddsRatio_working_3-way'!AF190</f>
        <v>1.0798218519336591</v>
      </c>
      <c r="AM190" s="11">
        <f>'OddsRatio_working_3-way'!AA190+'OddsRatio_working_3-way'!AG190</f>
        <v>-0.88651279571201658</v>
      </c>
      <c r="AN190" s="11">
        <f>'OddsRatio_working_3-way'!AB190+'OddsRatio_working_3-way'!AH190</f>
        <v>-0.19330905622164291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1.0798218519336591</v>
      </c>
      <c r="AS190" s="11">
        <f>IF(('OddsRatio_working_3-way'!X190=0),IF(Q190&gt;0,-Q190^(1/3),(-Q190)^(1/3)),'OddsRatio_working_3-way'!AM190-'OddsRatio_working_3-way'!R190/3)</f>
        <v>-0.88651279571201658</v>
      </c>
      <c r="AT190" s="11">
        <f>IF(('OddsRatio_working_3-way'!X190=0),IF(Q190&gt;0,-Q190^(1/3),(-Q190)^(1/3)),'OddsRatio_working_3-way'!AN190-'OddsRatio_working_3-way'!R190/3)</f>
        <v>-0.19330905622164291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2.79</v>
      </c>
      <c r="B191" s="4">
        <f>IF('True_Odds_Calculator_3-way'!B192="","",'True_Odds_Calculator_3-way'!B192)</f>
        <v>2.85</v>
      </c>
      <c r="C191" s="4">
        <f>IF('True_Odds_Calculator_3-way'!C192="","",'True_Odds_Calculator_3-way'!C192)</f>
        <v>3.09</v>
      </c>
      <c r="D191" s="9">
        <f t="shared" si="39"/>
        <v>0.34722547082643324</v>
      </c>
      <c r="E191" s="9">
        <f t="shared" si="40"/>
        <v>0.33979061084830692</v>
      </c>
      <c r="F191" s="9">
        <f t="shared" si="41"/>
        <v>0.31298391832525968</v>
      </c>
      <c r="G191" s="9">
        <f t="shared" si="42"/>
        <v>1.0502642765526977</v>
      </c>
      <c r="H191" s="9">
        <f t="shared" si="43"/>
        <v>2.8799730550293288</v>
      </c>
      <c r="I191" s="9">
        <f t="shared" si="44"/>
        <v>2.9429889116224905</v>
      </c>
      <c r="J191" s="9">
        <f t="shared" si="45"/>
        <v>3.1950523379951372</v>
      </c>
      <c r="K191" s="11">
        <f t="shared" si="46"/>
        <v>0.35842293906810035</v>
      </c>
      <c r="L191" s="11">
        <f t="shared" si="47"/>
        <v>0.35087719298245612</v>
      </c>
      <c r="M191" s="11">
        <f t="shared" si="48"/>
        <v>0.3236245954692557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-0.28168485846740332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0.23320995183787149</v>
      </c>
      <c r="Q191" s="11">
        <f>2*'OddsRatio_working_3-way'!K191*'OddsRatio_working_3-way'!L191*'OddsRatio_working_3-way'!M191</f>
        <v>8.1399634149344313E-2</v>
      </c>
      <c r="R191" s="11">
        <f t="shared" si="49"/>
        <v>0</v>
      </c>
      <c r="S191" s="11">
        <f t="shared" si="50"/>
        <v>-0.82791085437366041</v>
      </c>
      <c r="T191" s="11">
        <f t="shared" si="51"/>
        <v>-0.28897412020023044</v>
      </c>
      <c r="U191" s="11">
        <f>'OddsRatio_working_3-way'!S191-'OddsRatio_working_3-way'!R191^2/3</f>
        <v>-0.82791085437366041</v>
      </c>
      <c r="V191" s="11">
        <f>'OddsRatio_working_3-way'!S191*'OddsRatio_working_3-way'!R191/3-2*'OddsRatio_working_3-way'!R191^3/27-'OddsRatio_working_3-way'!T191</f>
        <v>0.28897412020023044</v>
      </c>
      <c r="W191" s="11">
        <f>'OddsRatio_working_3-way'!V191^2+4*'OddsRatio_working_3-way'!U191^3/27</f>
        <v>-5.6510174994454931E-4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0.14497512191359055</v>
      </c>
      <c r="Y191" s="11">
        <f>IF('OddsRatio_working_3-way'!W191&gt;=0,IF('OddsRatio_working_3-way'!V191+SQRT('OddsRatio_working_3-way'!W191)&gt;0,0,PI()),ACOS('OddsRatio_working_3-way'!V191/(2*'OddsRatio_working_3-way'!X191)))</f>
        <v>8.2078154873641562E-2</v>
      </c>
      <c r="Z191" s="11">
        <f>'OddsRatio_working_3-way'!X191^(1/3)*COS('OddsRatio_working_3-way'!Y191/3)</f>
        <v>0.52513213827634886</v>
      </c>
      <c r="AA191" s="11">
        <f>'OddsRatio_working_3-way'!X191^(1/3)*COS(('OddsRatio_working_3-way'!Y191+2*PI())/3)</f>
        <v>-0.27501161474281977</v>
      </c>
      <c r="AB191" s="11">
        <f>'OddsRatio_working_3-way'!X191^(1/3)*COS(('OddsRatio_working_3-way'!Y191+4*PI())/3)</f>
        <v>-0.25012052353352898</v>
      </c>
      <c r="AC191" s="11">
        <f>'OddsRatio_working_3-way'!X191^(1/3)*SIN('OddsRatio_working_3-way'!Y191/3)</f>
        <v>1.4370878210107471E-2</v>
      </c>
      <c r="AD191" s="11">
        <f>'OddsRatio_working_3-way'!X191^(1/3)*SIN(('OddsRatio_working_3-way'!Y191+2*PI())/3)</f>
        <v>0.44759233298590695</v>
      </c>
      <c r="AE191" s="11">
        <f>'OddsRatio_working_3-way'!X191^(1/3)*SIN(('OddsRatio_working_3-way'!Y191+4*PI())/3)</f>
        <v>-0.46196321119601447</v>
      </c>
      <c r="AF191" s="11">
        <f>-'OddsRatio_working_3-way'!U191/(3*'OddsRatio_working_3-way'!X191^(1/3))*COS(('OddsRatio_working_3-way'!Y191)/3)</f>
        <v>0.52513213827634886</v>
      </c>
      <c r="AG191" s="11">
        <f>-'OddsRatio_working_3-way'!U191/(3*'OddsRatio_working_3-way'!X191^(1/3))*COS(('OddsRatio_working_3-way'!Y191+2*PI())/3)</f>
        <v>-0.27501161474281977</v>
      </c>
      <c r="AH191" s="11">
        <f>-'OddsRatio_working_3-way'!U191/(3*'OddsRatio_working_3-way'!X191^(1/3))*COS(('OddsRatio_working_3-way'!Y191+4*PI())/3)</f>
        <v>-0.25012052353352898</v>
      </c>
      <c r="AI191" s="11">
        <f>'OddsRatio_working_3-way'!U191/(3*'OddsRatio_working_3-way'!X191^(1/3))*SIN(('OddsRatio_working_3-way'!Y191)/3)</f>
        <v>-1.4370878210107471E-2</v>
      </c>
      <c r="AJ191" s="11">
        <f>'OddsRatio_working_3-way'!U191/(3*'OddsRatio_working_3-way'!X191^(1/3))*SIN(('OddsRatio_working_3-way'!Y191+2*PI())/3)</f>
        <v>-0.44759233298590695</v>
      </c>
      <c r="AK191" s="11">
        <f>'OddsRatio_working_3-way'!U191/(3*'OddsRatio_working_3-way'!X191^(1/3))*SIN(('OddsRatio_working_3-way'!Y191+4*PI())/3)</f>
        <v>0.46196321119601447</v>
      </c>
      <c r="AL191" s="11">
        <f>'OddsRatio_working_3-way'!Z191+'OddsRatio_working_3-way'!AF191</f>
        <v>1.0502642765526977</v>
      </c>
      <c r="AM191" s="11">
        <f>'OddsRatio_working_3-way'!AA191+'OddsRatio_working_3-way'!AG191</f>
        <v>-0.55002322948563953</v>
      </c>
      <c r="AN191" s="11">
        <f>'OddsRatio_working_3-way'!AB191+'OddsRatio_working_3-way'!AH191</f>
        <v>-0.50024104706705796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1.0502642765526977</v>
      </c>
      <c r="AS191" s="11">
        <f>IF(('OddsRatio_working_3-way'!X191=0),IF(Q191&gt;0,-Q191^(1/3),(-Q191)^(1/3)),'OddsRatio_working_3-way'!AM191-'OddsRatio_working_3-way'!R191/3)</f>
        <v>-0.55002322948563953</v>
      </c>
      <c r="AT191" s="11">
        <f>IF(('OddsRatio_working_3-way'!X191=0),IF(Q191&gt;0,-Q191^(1/3),(-Q191)^(1/3)),'OddsRatio_working_3-way'!AN191-'OddsRatio_working_3-way'!R191/3)</f>
        <v>-0.50024104706705796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1.89</v>
      </c>
      <c r="B192" s="4">
        <f>IF('True_Odds_Calculator_3-way'!B193="","",'True_Odds_Calculator_3-way'!B193)</f>
        <v>3.82</v>
      </c>
      <c r="C192" s="4">
        <f>IF('True_Odds_Calculator_3-way'!C193="","",'True_Odds_Calculator_3-way'!C193)</f>
        <v>4.2699999999999996</v>
      </c>
      <c r="D192" s="9">
        <f t="shared" si="39"/>
        <v>0.51898491504000788</v>
      </c>
      <c r="E192" s="9">
        <f t="shared" si="40"/>
        <v>0.25401834590112765</v>
      </c>
      <c r="F192" s="9">
        <f t="shared" si="41"/>
        <v>0.22699673905886458</v>
      </c>
      <c r="G192" s="9">
        <f t="shared" si="42"/>
        <v>1.0413913235875714</v>
      </c>
      <c r="H192" s="9">
        <f t="shared" si="43"/>
        <v>1.9268382779929381</v>
      </c>
      <c r="I192" s="9">
        <f t="shared" si="44"/>
        <v>3.9367235325169512</v>
      </c>
      <c r="J192" s="9">
        <f t="shared" si="45"/>
        <v>4.4053496281313578</v>
      </c>
      <c r="K192" s="11">
        <f t="shared" si="46"/>
        <v>0.52910052910052918</v>
      </c>
      <c r="L192" s="11">
        <f t="shared" si="47"/>
        <v>0.26178010471204188</v>
      </c>
      <c r="M192" s="11">
        <f t="shared" si="48"/>
        <v>0.23419203747072601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-0.26621579882489421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0.22641353244489706</v>
      </c>
      <c r="Q192" s="11">
        <f>2*'OddsRatio_working_3-way'!K192*'OddsRatio_working_3-way'!L192*'OddsRatio_working_3-way'!M192</f>
        <v>6.4874937663294288E-2</v>
      </c>
      <c r="R192" s="11">
        <f t="shared" si="49"/>
        <v>0</v>
      </c>
      <c r="S192" s="11">
        <f t="shared" si="50"/>
        <v>-0.85048871420971739</v>
      </c>
      <c r="T192" s="11">
        <f t="shared" si="51"/>
        <v>-0.24369304132083591</v>
      </c>
      <c r="U192" s="11">
        <f>'OddsRatio_working_3-way'!S192-'OddsRatio_working_3-way'!R192^2/3</f>
        <v>-0.85048871420971739</v>
      </c>
      <c r="V192" s="11">
        <f>'OddsRatio_working_3-way'!S192*'OddsRatio_working_3-way'!R192/3-2*'OddsRatio_working_3-way'!R192^3/27-'OddsRatio_working_3-way'!T192</f>
        <v>0.24369304132083591</v>
      </c>
      <c r="W192" s="11">
        <f>'OddsRatio_working_3-way'!V192^2+4*'OddsRatio_working_3-way'!U192^3/27</f>
        <v>-3.1752204902514493E-2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0.15094577113214627</v>
      </c>
      <c r="Y192" s="11">
        <f>IF('OddsRatio_working_3-way'!W192&gt;=0,IF('OddsRatio_working_3-way'!V192+SQRT('OddsRatio_working_3-way'!W192)&gt;0,0,PI()),ACOS('OddsRatio_working_3-way'!V192/(2*'OddsRatio_working_3-way'!X192)))</f>
        <v>0.63136851450145737</v>
      </c>
      <c r="Z192" s="11">
        <f>'OddsRatio_working_3-way'!X192^(1/3)*COS('OddsRatio_working_3-way'!Y192/3)</f>
        <v>0.52069566179378579</v>
      </c>
      <c r="AA192" s="11">
        <f>'OddsRatio_working_3-way'!X192^(1/3)*COS(('OddsRatio_working_3-way'!Y192+2*PI())/3)</f>
        <v>-0.35667643201970561</v>
      </c>
      <c r="AB192" s="11">
        <f>'OddsRatio_working_3-way'!X192^(1/3)*COS(('OddsRatio_working_3-way'!Y192+4*PI())/3)</f>
        <v>-0.16401922977408057</v>
      </c>
      <c r="AC192" s="11">
        <f>'OddsRatio_working_3-way'!X192^(1/3)*SIN('OddsRatio_working_3-way'!Y192/3)</f>
        <v>0.111230687577832</v>
      </c>
      <c r="AD192" s="11">
        <f>'OddsRatio_working_3-way'!X192^(1/3)*SIN(('OddsRatio_working_3-way'!Y192+2*PI())/3)</f>
        <v>0.39532032696485292</v>
      </c>
      <c r="AE192" s="11">
        <f>'OddsRatio_working_3-way'!X192^(1/3)*SIN(('OddsRatio_working_3-way'!Y192+4*PI())/3)</f>
        <v>-0.50655101454268481</v>
      </c>
      <c r="AF192" s="11">
        <f>-'OddsRatio_working_3-way'!U192/(3*'OddsRatio_working_3-way'!X192^(1/3))*COS(('OddsRatio_working_3-way'!Y192)/3)</f>
        <v>0.52069566179378568</v>
      </c>
      <c r="AG192" s="11">
        <f>-'OddsRatio_working_3-way'!U192/(3*'OddsRatio_working_3-way'!X192^(1/3))*COS(('OddsRatio_working_3-way'!Y192+2*PI())/3)</f>
        <v>-0.3566764320197055</v>
      </c>
      <c r="AH192" s="11">
        <f>-'OddsRatio_working_3-way'!U192/(3*'OddsRatio_working_3-way'!X192^(1/3))*COS(('OddsRatio_working_3-way'!Y192+4*PI())/3)</f>
        <v>-0.16401922977408048</v>
      </c>
      <c r="AI192" s="11">
        <f>'OddsRatio_working_3-way'!U192/(3*'OddsRatio_working_3-way'!X192^(1/3))*SIN(('OddsRatio_working_3-way'!Y192)/3)</f>
        <v>-0.11123068757783196</v>
      </c>
      <c r="AJ192" s="11">
        <f>'OddsRatio_working_3-way'!U192/(3*'OddsRatio_working_3-way'!X192^(1/3))*SIN(('OddsRatio_working_3-way'!Y192+2*PI())/3)</f>
        <v>-0.39532032696485275</v>
      </c>
      <c r="AK192" s="11">
        <f>'OddsRatio_working_3-way'!U192/(3*'OddsRatio_working_3-way'!X192^(1/3))*SIN(('OddsRatio_working_3-way'!Y192+4*PI())/3)</f>
        <v>0.50655101454268459</v>
      </c>
      <c r="AL192" s="11">
        <f>'OddsRatio_working_3-way'!Z192+'OddsRatio_working_3-way'!AF192</f>
        <v>1.0413913235875714</v>
      </c>
      <c r="AM192" s="11">
        <f>'OddsRatio_working_3-way'!AA192+'OddsRatio_working_3-way'!AG192</f>
        <v>-0.71335286403941112</v>
      </c>
      <c r="AN192" s="11">
        <f>'OddsRatio_working_3-way'!AB192+'OddsRatio_working_3-way'!AH192</f>
        <v>-0.32803845954816102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1.0413913235875714</v>
      </c>
      <c r="AS192" s="11">
        <f>IF(('OddsRatio_working_3-way'!X192=0),IF(Q192&gt;0,-Q192^(1/3),(-Q192)^(1/3)),'OddsRatio_working_3-way'!AM192-'OddsRatio_working_3-way'!R192/3)</f>
        <v>-0.71335286403941112</v>
      </c>
      <c r="AT192" s="11">
        <f>IF(('OddsRatio_working_3-way'!X192=0),IF(Q192&gt;0,-Q192^(1/3),(-Q192)^(1/3)),'OddsRatio_working_3-way'!AN192-'OddsRatio_working_3-way'!R192/3)</f>
        <v>-0.32803845954816102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2.37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3.64</v>
      </c>
      <c r="D193" s="9">
        <f t="shared" si="39"/>
        <v>0.41009543750034988</v>
      </c>
      <c r="E193" s="9">
        <f t="shared" si="40"/>
        <v>0.32478736197514452</v>
      </c>
      <c r="F193" s="9">
        <f t="shared" si="41"/>
        <v>0.26511720052450577</v>
      </c>
      <c r="G193" s="9">
        <f t="shared" si="42"/>
        <v>1.0499684525195123</v>
      </c>
      <c r="H193" s="9">
        <f t="shared" si="43"/>
        <v>2.438456779951732</v>
      </c>
      <c r="I193" s="9">
        <f t="shared" si="44"/>
        <v>3.0789375359886337</v>
      </c>
      <c r="J193" s="9">
        <f t="shared" si="45"/>
        <v>3.7719167146515122</v>
      </c>
      <c r="K193" s="11">
        <f t="shared" si="46"/>
        <v>0.42194092827004215</v>
      </c>
      <c r="L193" s="11">
        <f t="shared" si="47"/>
        <v>0.33557046979865773</v>
      </c>
      <c r="M193" s="11">
        <f t="shared" si="48"/>
        <v>0.27472527472527469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-0.27856316650811608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0.23300263296865112</v>
      </c>
      <c r="Q193" s="11">
        <f>2*'OddsRatio_working_3-way'!K193*'OddsRatio_working_3-way'!L193*'OddsRatio_working_3-way'!M193</f>
        <v>7.7797206333439436E-2</v>
      </c>
      <c r="R193" s="11">
        <f t="shared" si="49"/>
        <v>0</v>
      </c>
      <c r="S193" s="11">
        <f t="shared" si="50"/>
        <v>-0.8364445159402023</v>
      </c>
      <c r="T193" s="11">
        <f t="shared" si="51"/>
        <v>-0.27928030582310592</v>
      </c>
      <c r="U193" s="11">
        <f>'OddsRatio_working_3-way'!S193-'OddsRatio_working_3-way'!R193^2/3</f>
        <v>-0.8364445159402023</v>
      </c>
      <c r="V193" s="11">
        <f>'OddsRatio_working_3-way'!S193*'OddsRatio_working_3-way'!R193/3-2*'OddsRatio_working_3-way'!R193^3/27-'OddsRatio_working_3-way'!T193</f>
        <v>0.27928030582310592</v>
      </c>
      <c r="W193" s="11">
        <f>'OddsRatio_working_3-way'!V193^2+4*'OddsRatio_working_3-way'!U193^3/27</f>
        <v>-8.700223800429896E-3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0.14722237688364281</v>
      </c>
      <c r="Y193" s="11">
        <f>IF('OddsRatio_working_3-way'!W193&gt;=0,IF('OddsRatio_working_3-way'!V193+SQRT('OddsRatio_working_3-way'!W193)&gt;0,0,PI()),ACOS('OddsRatio_working_3-way'!V193/(2*'OddsRatio_working_3-way'!X193)))</f>
        <v>0.32233551354993772</v>
      </c>
      <c r="Z193" s="11">
        <f>'OddsRatio_working_3-way'!X193^(1/3)*COS('OddsRatio_working_3-way'!Y193/3)</f>
        <v>0.52498422625975627</v>
      </c>
      <c r="AA193" s="11">
        <f>'OddsRatio_working_3-way'!X193^(1/3)*COS(('OddsRatio_working_3-way'!Y193+2*PI())/3)</f>
        <v>-0.31153087962011961</v>
      </c>
      <c r="AB193" s="11">
        <f>'OddsRatio_working_3-way'!X193^(1/3)*COS(('OddsRatio_working_3-way'!Y193+4*PI())/3)</f>
        <v>-0.2134533466396365</v>
      </c>
      <c r="AC193" s="11">
        <f>'OddsRatio_working_3-way'!X193^(1/3)*SIN('OddsRatio_working_3-way'!Y193/3)</f>
        <v>5.6625090067736347E-2</v>
      </c>
      <c r="AD193" s="11">
        <f>'OddsRatio_working_3-way'!X193^(1/3)*SIN(('OddsRatio_working_3-way'!Y193+2*PI())/3)</f>
        <v>0.42633713149319841</v>
      </c>
      <c r="AE193" s="11">
        <f>'OddsRatio_working_3-way'!X193^(1/3)*SIN(('OddsRatio_working_3-way'!Y193+4*PI())/3)</f>
        <v>-0.48296222156093471</v>
      </c>
      <c r="AF193" s="11">
        <f>-'OddsRatio_working_3-way'!U193/(3*'OddsRatio_working_3-way'!X193^(1/3))*COS(('OddsRatio_working_3-way'!Y193)/3)</f>
        <v>0.52498422625975605</v>
      </c>
      <c r="AG193" s="11">
        <f>-'OddsRatio_working_3-way'!U193/(3*'OddsRatio_working_3-way'!X193^(1/3))*COS(('OddsRatio_working_3-way'!Y193+2*PI())/3)</f>
        <v>-0.31153087962011944</v>
      </c>
      <c r="AH193" s="11">
        <f>-'OddsRatio_working_3-way'!U193/(3*'OddsRatio_working_3-way'!X193^(1/3))*COS(('OddsRatio_working_3-way'!Y193+4*PI())/3)</f>
        <v>-0.21345334663963642</v>
      </c>
      <c r="AI193" s="11">
        <f>'OddsRatio_working_3-way'!U193/(3*'OddsRatio_working_3-way'!X193^(1/3))*SIN(('OddsRatio_working_3-way'!Y193)/3)</f>
        <v>-5.6625090067736319E-2</v>
      </c>
      <c r="AJ193" s="11">
        <f>'OddsRatio_working_3-way'!U193/(3*'OddsRatio_working_3-way'!X193^(1/3))*SIN(('OddsRatio_working_3-way'!Y193+2*PI())/3)</f>
        <v>-0.42633713149319818</v>
      </c>
      <c r="AK193" s="11">
        <f>'OddsRatio_working_3-way'!U193/(3*'OddsRatio_working_3-way'!X193^(1/3))*SIN(('OddsRatio_working_3-way'!Y193+4*PI())/3)</f>
        <v>0.48296222156093449</v>
      </c>
      <c r="AL193" s="11">
        <f>'OddsRatio_working_3-way'!Z193+'OddsRatio_working_3-way'!AF193</f>
        <v>1.0499684525195123</v>
      </c>
      <c r="AM193" s="11">
        <f>'OddsRatio_working_3-way'!AA193+'OddsRatio_working_3-way'!AG193</f>
        <v>-0.62306175924023899</v>
      </c>
      <c r="AN193" s="11">
        <f>'OddsRatio_working_3-way'!AB193+'OddsRatio_working_3-way'!AH193</f>
        <v>-0.42690669327927289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1.0499684525195123</v>
      </c>
      <c r="AS193" s="11">
        <f>IF(('OddsRatio_working_3-way'!X193=0),IF(Q193&gt;0,-Q193^(1/3),(-Q193)^(1/3)),'OddsRatio_working_3-way'!AM193-'OddsRatio_working_3-way'!R193/3)</f>
        <v>-0.62306175924023899</v>
      </c>
      <c r="AT193" s="11">
        <f>IF(('OddsRatio_working_3-way'!X193=0),IF(Q193&gt;0,-Q193^(1/3),(-Q193)^(1/3)),'OddsRatio_working_3-way'!AN193-'OddsRatio_working_3-way'!R193/3)</f>
        <v>-0.42690669327927289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3.12</v>
      </c>
      <c r="B194" s="4">
        <f>IF('True_Odds_Calculator_3-way'!B195="","",'True_Odds_Calculator_3-way'!B195)</f>
        <v>3.72</v>
      </c>
      <c r="C194" s="4">
        <f>IF('True_Odds_Calculator_3-way'!C195="","",'True_Odds_Calculator_3-way'!C195)</f>
        <v>2.25</v>
      </c>
      <c r="D194" s="9">
        <f t="shared" si="39"/>
        <v>0.30940685077622709</v>
      </c>
      <c r="E194" s="9">
        <f t="shared" si="40"/>
        <v>0.25882021004009165</v>
      </c>
      <c r="F194" s="9">
        <f t="shared" si="41"/>
        <v>0.43177293918368131</v>
      </c>
      <c r="G194" s="9">
        <f t="shared" si="42"/>
        <v>1.0528257039741682</v>
      </c>
      <c r="H194" s="9">
        <f t="shared" si="43"/>
        <v>3.2319904924252367</v>
      </c>
      <c r="I194" s="9">
        <f t="shared" si="44"/>
        <v>3.863685914809738</v>
      </c>
      <c r="J194" s="9">
        <f t="shared" si="45"/>
        <v>2.3160321299677102</v>
      </c>
      <c r="K194" s="11">
        <f t="shared" si="46"/>
        <v>0.32051282051282048</v>
      </c>
      <c r="L194" s="11">
        <f t="shared" si="47"/>
        <v>0.26881720430107525</v>
      </c>
      <c r="M194" s="11">
        <f t="shared" si="48"/>
        <v>0.44444444444444442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-0.27601629752167389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0.23320466868853965</v>
      </c>
      <c r="Q194" s="11">
        <f>2*'OddsRatio_working_3-way'!K194*'OddsRatio_working_3-way'!L194*'OddsRatio_working_3-way'!M194</f>
        <v>7.6586098091474417E-2</v>
      </c>
      <c r="R194" s="11">
        <f t="shared" si="49"/>
        <v>0</v>
      </c>
      <c r="S194" s="11">
        <f t="shared" si="50"/>
        <v>-0.84489456159822407</v>
      </c>
      <c r="T194" s="11">
        <f t="shared" si="51"/>
        <v>-0.27746947835738062</v>
      </c>
      <c r="U194" s="11">
        <f>'OddsRatio_working_3-way'!S194-'OddsRatio_working_3-way'!R194^2/3</f>
        <v>-0.84489456159822407</v>
      </c>
      <c r="V194" s="11">
        <f>'OddsRatio_working_3-way'!S194*'OddsRatio_working_3-way'!R194/3-2*'OddsRatio_working_3-way'!R194^3/27-'OddsRatio_working_3-way'!T194</f>
        <v>0.27746947835738062</v>
      </c>
      <c r="W194" s="11">
        <f>'OddsRatio_working_3-way'!V194^2+4*'OddsRatio_working_3-way'!U194^3/27</f>
        <v>-1.2362584315874059E-2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0.14945893728361562</v>
      </c>
      <c r="Y194" s="11">
        <f>IF('OddsRatio_working_3-way'!W194&gt;=0,IF('OddsRatio_working_3-way'!V194+SQRT('OddsRatio_working_3-way'!W194)&gt;0,0,PI()),ACOS('OddsRatio_working_3-way'!V194/(2*'OddsRatio_working_3-way'!X194)))</f>
        <v>0.38112563813934197</v>
      </c>
      <c r="Z194" s="11">
        <f>'OddsRatio_working_3-way'!X194^(1/3)*COS('OddsRatio_working_3-way'!Y194/3)</f>
        <v>0.52641285198708421</v>
      </c>
      <c r="AA194" s="11">
        <f>'OddsRatio_working_3-way'!X194^(1/3)*COS(('OddsRatio_working_3-way'!Y194+2*PI())/3)</f>
        <v>-0.32143676470691557</v>
      </c>
      <c r="AB194" s="11">
        <f>'OddsRatio_working_3-way'!X194^(1/3)*COS(('OddsRatio_working_3-way'!Y194+4*PI())/3)</f>
        <v>-0.2049760872801687</v>
      </c>
      <c r="AC194" s="11">
        <f>'OddsRatio_working_3-way'!X194^(1/3)*SIN('OddsRatio_working_3-way'!Y194/3)</f>
        <v>6.7238603462338606E-2</v>
      </c>
      <c r="AD194" s="11">
        <f>'OddsRatio_working_3-way'!X194^(1/3)*SIN(('OddsRatio_working_3-way'!Y194+2*PI())/3)</f>
        <v>0.42226760096826327</v>
      </c>
      <c r="AE194" s="11">
        <f>'OddsRatio_working_3-way'!X194^(1/3)*SIN(('OddsRatio_working_3-way'!Y194+4*PI())/3)</f>
        <v>-0.48950620443060172</v>
      </c>
      <c r="AF194" s="11">
        <f>-'OddsRatio_working_3-way'!U194/(3*'OddsRatio_working_3-way'!X194^(1/3))*COS(('OddsRatio_working_3-way'!Y194)/3)</f>
        <v>0.5264128519870841</v>
      </c>
      <c r="AG194" s="11">
        <f>-'OddsRatio_working_3-way'!U194/(3*'OddsRatio_working_3-way'!X194^(1/3))*COS(('OddsRatio_working_3-way'!Y194+2*PI())/3)</f>
        <v>-0.32143676470691551</v>
      </c>
      <c r="AH194" s="11">
        <f>-'OddsRatio_working_3-way'!U194/(3*'OddsRatio_working_3-way'!X194^(1/3))*COS(('OddsRatio_working_3-way'!Y194+4*PI())/3)</f>
        <v>-0.20497608728016867</v>
      </c>
      <c r="AI194" s="11">
        <f>'OddsRatio_working_3-way'!U194/(3*'OddsRatio_working_3-way'!X194^(1/3))*SIN(('OddsRatio_working_3-way'!Y194)/3)</f>
        <v>-6.7238603462338592E-2</v>
      </c>
      <c r="AJ194" s="11">
        <f>'OddsRatio_working_3-way'!U194/(3*'OddsRatio_working_3-way'!X194^(1/3))*SIN(('OddsRatio_working_3-way'!Y194+2*PI())/3)</f>
        <v>-0.42226760096826316</v>
      </c>
      <c r="AK194" s="11">
        <f>'OddsRatio_working_3-way'!U194/(3*'OddsRatio_working_3-way'!X194^(1/3))*SIN(('OddsRatio_working_3-way'!Y194+4*PI())/3)</f>
        <v>0.48950620443060161</v>
      </c>
      <c r="AL194" s="11">
        <f>'OddsRatio_working_3-way'!Z194+'OddsRatio_working_3-way'!AF194</f>
        <v>1.0528257039741682</v>
      </c>
      <c r="AM194" s="11">
        <f>'OddsRatio_working_3-way'!AA194+'OddsRatio_working_3-way'!AG194</f>
        <v>-0.64287352941383102</v>
      </c>
      <c r="AN194" s="11">
        <f>'OddsRatio_working_3-way'!AB194+'OddsRatio_working_3-way'!AH194</f>
        <v>-0.40995217456033739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1.0528257039741682</v>
      </c>
      <c r="AS194" s="11">
        <f>IF(('OddsRatio_working_3-way'!X194=0),IF(Q194&gt;0,-Q194^(1/3),(-Q194)^(1/3)),'OddsRatio_working_3-way'!AM194-'OddsRatio_working_3-way'!R194/3)</f>
        <v>-0.64287352941383102</v>
      </c>
      <c r="AT194" s="11">
        <f>IF(('OddsRatio_working_3-way'!X194=0),IF(Q194&gt;0,-Q194^(1/3),(-Q194)^(1/3)),'OddsRatio_working_3-way'!AN194-'OddsRatio_working_3-way'!R194/3)</f>
        <v>-0.40995217456033739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4.53</v>
      </c>
      <c r="B195" s="4">
        <f>IF('True_Odds_Calculator_3-way'!B196="","",'True_Odds_Calculator_3-way'!B196)</f>
        <v>3.86</v>
      </c>
      <c r="C195" s="4">
        <f>IF('True_Odds_Calculator_3-way'!C196="","",'True_Odds_Calculator_3-way'!C196)</f>
        <v>1.83</v>
      </c>
      <c r="D195" s="9">
        <f t="shared" si="39"/>
        <v>0.21341117862168493</v>
      </c>
      <c r="E195" s="9">
        <f t="shared" si="40"/>
        <v>0.2508641693822154</v>
      </c>
      <c r="F195" s="9">
        <f t="shared" si="41"/>
        <v>0.53572465199609975</v>
      </c>
      <c r="G195" s="9">
        <f t="shared" si="42"/>
        <v>1.044133188713888</v>
      </c>
      <c r="H195" s="9">
        <f t="shared" si="43"/>
        <v>4.6857901561600253</v>
      </c>
      <c r="I195" s="9">
        <f t="shared" si="44"/>
        <v>3.98622091972172</v>
      </c>
      <c r="J195" s="9">
        <f t="shared" si="45"/>
        <v>1.866630546632527</v>
      </c>
      <c r="K195" s="11">
        <f t="shared" si="46"/>
        <v>0.22075055187637968</v>
      </c>
      <c r="L195" s="11">
        <f t="shared" si="47"/>
        <v>0.2590673575129534</v>
      </c>
      <c r="M195" s="11">
        <f t="shared" si="48"/>
        <v>0.54644808743169393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-0.26186788130409278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0.22563195228452976</v>
      </c>
      <c r="Q195" s="11">
        <f>2*'OddsRatio_working_3-way'!K195*'OddsRatio_working_3-way'!L195*'OddsRatio_working_3-way'!M195</f>
        <v>6.2501925840589959E-2</v>
      </c>
      <c r="R195" s="11">
        <f t="shared" si="49"/>
        <v>0</v>
      </c>
      <c r="S195" s="11">
        <f t="shared" si="50"/>
        <v>-0.86162514914349408</v>
      </c>
      <c r="T195" s="11">
        <f t="shared" si="51"/>
        <v>-0.23867732663254684</v>
      </c>
      <c r="U195" s="11">
        <f>'OddsRatio_working_3-way'!S195-'OddsRatio_working_3-way'!R195^2/3</f>
        <v>-0.86162514914349408</v>
      </c>
      <c r="V195" s="11">
        <f>'OddsRatio_working_3-way'!S195*'OddsRatio_working_3-way'!R195/3-2*'OddsRatio_working_3-way'!R195^3/27-'OddsRatio_working_3-way'!T195</f>
        <v>0.23867732663254684</v>
      </c>
      <c r="W195" s="11">
        <f>'OddsRatio_working_3-way'!V195^2+4*'OddsRatio_working_3-way'!U195^3/27</f>
        <v>-3.7798866977452758E-2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0.15392021734157618</v>
      </c>
      <c r="Y195" s="11">
        <f>IF('OddsRatio_working_3-way'!W195&gt;=0,IF('OddsRatio_working_3-way'!V195+SQRT('OddsRatio_working_3-way'!W195)&gt;0,0,PI()),ACOS('OddsRatio_working_3-way'!V195/(2*'OddsRatio_working_3-way'!X195)))</f>
        <v>0.68356195426280342</v>
      </c>
      <c r="Z195" s="11">
        <f>'OddsRatio_working_3-way'!X195^(1/3)*COS('OddsRatio_working_3-way'!Y195/3)</f>
        <v>0.52206659435694402</v>
      </c>
      <c r="AA195" s="11">
        <f>'OddsRatio_working_3-way'!X195^(1/3)*COS(('OddsRatio_working_3-way'!Y195+2*PI())/3)</f>
        <v>-0.3658719378520332</v>
      </c>
      <c r="AB195" s="11">
        <f>'OddsRatio_working_3-way'!X195^(1/3)*COS(('OddsRatio_working_3-way'!Y195+4*PI())/3)</f>
        <v>-0.15619465650491091</v>
      </c>
      <c r="AC195" s="11">
        <f>'OddsRatio_working_3-way'!X195^(1/3)*SIN('OddsRatio_working_3-way'!Y195/3)</f>
        <v>0.12105723482871003</v>
      </c>
      <c r="AD195" s="11">
        <f>'OddsRatio_working_3-way'!X195^(1/3)*SIN(('OddsRatio_working_3-way'!Y195+2*PI())/3)</f>
        <v>0.39159431576598414</v>
      </c>
      <c r="AE195" s="11">
        <f>'OddsRatio_working_3-way'!X195^(1/3)*SIN(('OddsRatio_working_3-way'!Y195+4*PI())/3)</f>
        <v>-0.51265155059469403</v>
      </c>
      <c r="AF195" s="11">
        <f>-'OddsRatio_working_3-way'!U195/(3*'OddsRatio_working_3-way'!X195^(1/3))*COS(('OddsRatio_working_3-way'!Y195)/3)</f>
        <v>0.52206659435694402</v>
      </c>
      <c r="AG195" s="11">
        <f>-'OddsRatio_working_3-way'!U195/(3*'OddsRatio_working_3-way'!X195^(1/3))*COS(('OddsRatio_working_3-way'!Y195+2*PI())/3)</f>
        <v>-0.36587193785203326</v>
      </c>
      <c r="AH195" s="11">
        <f>-'OddsRatio_working_3-way'!U195/(3*'OddsRatio_working_3-way'!X195^(1/3))*COS(('OddsRatio_working_3-way'!Y195+4*PI())/3)</f>
        <v>-0.15619465650491093</v>
      </c>
      <c r="AI195" s="11">
        <f>'OddsRatio_working_3-way'!U195/(3*'OddsRatio_working_3-way'!X195^(1/3))*SIN(('OddsRatio_working_3-way'!Y195)/3)</f>
        <v>-0.12105723482871006</v>
      </c>
      <c r="AJ195" s="11">
        <f>'OddsRatio_working_3-way'!U195/(3*'OddsRatio_working_3-way'!X195^(1/3))*SIN(('OddsRatio_working_3-way'!Y195+2*PI())/3)</f>
        <v>-0.39159431576598419</v>
      </c>
      <c r="AK195" s="11">
        <f>'OddsRatio_working_3-way'!U195/(3*'OddsRatio_working_3-way'!X195^(1/3))*SIN(('OddsRatio_working_3-way'!Y195+4*PI())/3)</f>
        <v>0.51265155059469414</v>
      </c>
      <c r="AL195" s="11">
        <f>'OddsRatio_working_3-way'!Z195+'OddsRatio_working_3-way'!AF195</f>
        <v>1.044133188713888</v>
      </c>
      <c r="AM195" s="11">
        <f>'OddsRatio_working_3-way'!AA195+'OddsRatio_working_3-way'!AG195</f>
        <v>-0.7317438757040664</v>
      </c>
      <c r="AN195" s="11">
        <f>'OddsRatio_working_3-way'!AB195+'OddsRatio_working_3-way'!AH195</f>
        <v>-0.31238931300982187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1.044133188713888</v>
      </c>
      <c r="AS195" s="11">
        <f>IF(('OddsRatio_working_3-way'!X195=0),IF(Q195&gt;0,-Q195^(1/3),(-Q195)^(1/3)),'OddsRatio_working_3-way'!AM195-'OddsRatio_working_3-way'!R195/3)</f>
        <v>-0.7317438757040664</v>
      </c>
      <c r="AT195" s="11">
        <f>IF(('OddsRatio_working_3-way'!X195=0),IF(Q195&gt;0,-Q195^(1/3),(-Q195)^(1/3)),'OddsRatio_working_3-way'!AN195-'OddsRatio_working_3-way'!R195/3)</f>
        <v>-0.31238931300982187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2.67</v>
      </c>
      <c r="B196" s="4">
        <f>IF('True_Odds_Calculator_3-way'!B197="","",'True_Odds_Calculator_3-way'!B197)</f>
        <v>3.4</v>
      </c>
      <c r="C196" s="4">
        <f>IF('True_Odds_Calculator_3-way'!C197="","",'True_Odds_Calculator_3-way'!C197)</f>
        <v>2.79</v>
      </c>
      <c r="D196" s="9">
        <f t="shared" ref="D196:D259" si="52">(K196/(AR196+K196-(AR196*K196)))</f>
        <v>0.36508045901542396</v>
      </c>
      <c r="E196" s="9">
        <f t="shared" ref="E196:E259" si="53">(L196/(AR196+L196-(AR196*L196)))</f>
        <v>0.28576839126593723</v>
      </c>
      <c r="F196" s="9">
        <f t="shared" ref="F196:F259" si="54">(M196/(AR196+M196-(AR196*M196)))</f>
        <v>0.3491511497186387</v>
      </c>
      <c r="G196" s="9">
        <f t="shared" ref="G196:G259" si="55">AR196</f>
        <v>1.0413905552005165</v>
      </c>
      <c r="H196" s="9">
        <f t="shared" ref="H196:H259" si="56">IF(A196="","",1/D196)</f>
        <v>2.7391222271848625</v>
      </c>
      <c r="I196" s="9">
        <f t="shared" ref="I196:I259" si="57">IF(B196="","",1/E196)</f>
        <v>3.4993373324812396</v>
      </c>
      <c r="J196" s="9">
        <f t="shared" ref="J196:J259" si="58">IF(C196="","",1/F196)</f>
        <v>2.8640890938089245</v>
      </c>
      <c r="K196" s="11">
        <f t="shared" ref="K196:K259" si="59">1/A196</f>
        <v>0.37453183520599254</v>
      </c>
      <c r="L196" s="11">
        <f t="shared" ref="L196:L259" si="60">1/B196</f>
        <v>0.29411764705882354</v>
      </c>
      <c r="M196" s="11">
        <f t="shared" ref="M196:M259" si="61">1/C196</f>
        <v>0.35842293906810035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-0.28326072485294707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0.2313679690393334</v>
      </c>
      <c r="Q196" s="11">
        <f>2*'OddsRatio_working_3-way'!K196*'OddsRatio_working_3-way'!L196*'OddsRatio_working_3-way'!M196</f>
        <v>7.8965177146530161E-2</v>
      </c>
      <c r="R196" s="11">
        <f t="shared" ref="R196:R259" si="62">O196/N196</f>
        <v>0</v>
      </c>
      <c r="S196" s="11">
        <f t="shared" ref="S196:S259" si="63">P196/N196</f>
        <v>-0.81680214989016409</v>
      </c>
      <c r="T196" s="11">
        <f t="shared" ref="T196:T259" si="64">Q196/N196</f>
        <v>-0.27877206480892969</v>
      </c>
      <c r="U196" s="11">
        <f>'OddsRatio_working_3-way'!S196-'OddsRatio_working_3-way'!R196^2/3</f>
        <v>-0.81680214989016409</v>
      </c>
      <c r="V196" s="11">
        <f>'OddsRatio_working_3-way'!S196*'OddsRatio_working_3-way'!R196/3-2*'OddsRatio_working_3-way'!R196^3/27-'OddsRatio_working_3-way'!T196</f>
        <v>0.27877206480892969</v>
      </c>
      <c r="W196" s="11">
        <f>'OddsRatio_working_3-way'!V196^2+4*'OddsRatio_working_3-way'!U196^3/27</f>
        <v>-3.0183463443790443E-3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0.14206707083470568</v>
      </c>
      <c r="Y196" s="11">
        <f>IF('OddsRatio_working_3-way'!W196&gt;=0,IF('OddsRatio_working_3-way'!V196+SQRT('OddsRatio_working_3-way'!W196)&gt;0,0,PI()),ACOS('OddsRatio_working_3-way'!V196/(2*'OddsRatio_working_3-way'!X196)))</f>
        <v>0.19458312196847372</v>
      </c>
      <c r="Z196" s="11">
        <f>'OddsRatio_working_3-way'!X196^(1/3)*COS('OddsRatio_working_3-way'!Y196/3)</f>
        <v>0.52069527760025824</v>
      </c>
      <c r="AA196" s="11">
        <f>'OddsRatio_working_3-way'!X196^(1/3)*COS(('OddsRatio_working_3-way'!Y196+2*PI())/3)</f>
        <v>-0.28963685842328624</v>
      </c>
      <c r="AB196" s="11">
        <f>'OddsRatio_working_3-way'!X196^(1/3)*COS(('OddsRatio_working_3-way'!Y196+4*PI())/3)</f>
        <v>-0.23105841917697209</v>
      </c>
      <c r="AC196" s="11">
        <f>'OddsRatio_working_3-way'!X196^(1/3)*SIN('OddsRatio_working_3-way'!Y196/3)</f>
        <v>3.3820277667567712E-2</v>
      </c>
      <c r="AD196" s="11">
        <f>'OddsRatio_working_3-way'!X196^(1/3)*SIN(('OddsRatio_working_3-way'!Y196+2*PI())/3)</f>
        <v>0.43402519919863014</v>
      </c>
      <c r="AE196" s="11">
        <f>'OddsRatio_working_3-way'!X196^(1/3)*SIN(('OddsRatio_working_3-way'!Y196+4*PI())/3)</f>
        <v>-0.46784547686619776</v>
      </c>
      <c r="AF196" s="11">
        <f>-'OddsRatio_working_3-way'!U196/(3*'OddsRatio_working_3-way'!X196^(1/3))*COS(('OddsRatio_working_3-way'!Y196)/3)</f>
        <v>0.52069527760025824</v>
      </c>
      <c r="AG196" s="11">
        <f>-'OddsRatio_working_3-way'!U196/(3*'OddsRatio_working_3-way'!X196^(1/3))*COS(('OddsRatio_working_3-way'!Y196+2*PI())/3)</f>
        <v>-0.28963685842328624</v>
      </c>
      <c r="AH196" s="11">
        <f>-'OddsRatio_working_3-way'!U196/(3*'OddsRatio_working_3-way'!X196^(1/3))*COS(('OddsRatio_working_3-way'!Y196+4*PI())/3)</f>
        <v>-0.23105841917697209</v>
      </c>
      <c r="AI196" s="11">
        <f>'OddsRatio_working_3-way'!U196/(3*'OddsRatio_working_3-way'!X196^(1/3))*SIN(('OddsRatio_working_3-way'!Y196)/3)</f>
        <v>-3.3820277667567712E-2</v>
      </c>
      <c r="AJ196" s="11">
        <f>'OddsRatio_working_3-way'!U196/(3*'OddsRatio_working_3-way'!X196^(1/3))*SIN(('OddsRatio_working_3-way'!Y196+2*PI())/3)</f>
        <v>-0.43402519919863014</v>
      </c>
      <c r="AK196" s="11">
        <f>'OddsRatio_working_3-way'!U196/(3*'OddsRatio_working_3-way'!X196^(1/3))*SIN(('OddsRatio_working_3-way'!Y196+4*PI())/3)</f>
        <v>0.46784547686619776</v>
      </c>
      <c r="AL196" s="11">
        <f>'OddsRatio_working_3-way'!Z196+'OddsRatio_working_3-way'!AF196</f>
        <v>1.0413905552005165</v>
      </c>
      <c r="AM196" s="11">
        <f>'OddsRatio_working_3-way'!AA196+'OddsRatio_working_3-way'!AG196</f>
        <v>-0.57927371684657247</v>
      </c>
      <c r="AN196" s="11">
        <f>'OddsRatio_working_3-way'!AB196+'OddsRatio_working_3-way'!AH196</f>
        <v>-0.46211683835394418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1.0413905552005165</v>
      </c>
      <c r="AS196" s="11">
        <f>IF(('OddsRatio_working_3-way'!X196=0),IF(Q196&gt;0,-Q196^(1/3),(-Q196)^(1/3)),'OddsRatio_working_3-way'!AM196-'OddsRatio_working_3-way'!R196/3)</f>
        <v>-0.57927371684657247</v>
      </c>
      <c r="AT196" s="11">
        <f>IF(('OddsRatio_working_3-way'!X196=0),IF(Q196&gt;0,-Q196^(1/3),(-Q196)^(1/3)),'OddsRatio_working_3-way'!AN196-'OddsRatio_working_3-way'!R196/3)</f>
        <v>-0.46211683835394418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2.8</v>
      </c>
      <c r="B197" s="4">
        <f>IF('True_Odds_Calculator_3-way'!B198="","",'True_Odds_Calculator_3-way'!B198)</f>
        <v>3.39</v>
      </c>
      <c r="C197" s="4">
        <f>IF('True_Odds_Calculator_3-way'!C198="","",'True_Odds_Calculator_3-way'!C198)</f>
        <v>2.67</v>
      </c>
      <c r="D197" s="9">
        <f t="shared" si="52"/>
        <v>0.34802715582378452</v>
      </c>
      <c r="E197" s="9">
        <f t="shared" si="53"/>
        <v>0.28674839095299526</v>
      </c>
      <c r="F197" s="9">
        <f t="shared" si="54"/>
        <v>0.36522445322322011</v>
      </c>
      <c r="G197" s="9">
        <f t="shared" si="55"/>
        <v>1.0407438890683811</v>
      </c>
      <c r="H197" s="9">
        <f t="shared" si="56"/>
        <v>2.8733390003230865</v>
      </c>
      <c r="I197" s="9">
        <f t="shared" si="57"/>
        <v>3.4873778948734304</v>
      </c>
      <c r="J197" s="9">
        <f t="shared" si="58"/>
        <v>2.7380422947441962</v>
      </c>
      <c r="K197" s="11">
        <f t="shared" si="59"/>
        <v>0.35714285714285715</v>
      </c>
      <c r="L197" s="11">
        <f t="shared" si="60"/>
        <v>0.29498525073746312</v>
      </c>
      <c r="M197" s="11">
        <f t="shared" si="61"/>
        <v>0.37453183520599254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-0.28347703802610835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0.2312217187428483</v>
      </c>
      <c r="Q197" s="11">
        <f>2*'OddsRatio_working_3-way'!K197*'OddsRatio_working_3-way'!L197*'OddsRatio_working_3-way'!M197</f>
        <v>7.8915262369572803E-2</v>
      </c>
      <c r="R197" s="11">
        <f t="shared" si="62"/>
        <v>0</v>
      </c>
      <c r="S197" s="11">
        <f t="shared" si="63"/>
        <v>-0.81566295581779247</v>
      </c>
      <c r="T197" s="11">
        <f t="shared" si="64"/>
        <v>-0.27838326137126024</v>
      </c>
      <c r="U197" s="11">
        <f>'OddsRatio_working_3-way'!S197-'OddsRatio_working_3-way'!R197^2/3</f>
        <v>-0.81566295581779247</v>
      </c>
      <c r="V197" s="11">
        <f>'OddsRatio_working_3-way'!S197*'OddsRatio_working_3-way'!R197/3-2*'OddsRatio_working_3-way'!R197^3/27-'OddsRatio_working_3-way'!T197</f>
        <v>0.27838326137126024</v>
      </c>
      <c r="W197" s="11">
        <f>'OddsRatio_working_3-way'!V197^2+4*'OddsRatio_working_3-way'!U197^3/27</f>
        <v>-2.8976494740137332E-3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0.14176996304375719</v>
      </c>
      <c r="Y197" s="11">
        <f>IF('OddsRatio_working_3-way'!W197&gt;=0,IF('OddsRatio_working_3-way'!V197+SQRT('OddsRatio_working_3-way'!W197)&gt;0,0,PI()),ACOS('OddsRatio_working_3-way'!V197/(2*'OddsRatio_working_3-way'!X197)))</f>
        <v>0.1910085200867162</v>
      </c>
      <c r="Z197" s="11">
        <f>'OddsRatio_working_3-way'!X197^(1/3)*COS('OddsRatio_working_3-way'!Y197/3)</f>
        <v>0.52037194453419044</v>
      </c>
      <c r="AA197" s="11">
        <f>'OddsRatio_working_3-way'!X197^(1/3)*COS(('OddsRatio_working_3-way'!Y197+2*PI())/3)</f>
        <v>-0.28891780932509059</v>
      </c>
      <c r="AB197" s="11">
        <f>'OddsRatio_working_3-way'!X197^(1/3)*COS(('OddsRatio_working_3-way'!Y197+4*PI())/3)</f>
        <v>-0.23145413520909974</v>
      </c>
      <c r="AC197" s="11">
        <f>'OddsRatio_working_3-way'!X197^(1/3)*SIN('OddsRatio_working_3-way'!Y197/3)</f>
        <v>3.3176667719492257E-2</v>
      </c>
      <c r="AD197" s="11">
        <f>'OddsRatio_working_3-way'!X197^(1/3)*SIN(('OddsRatio_working_3-way'!Y197+2*PI())/3)</f>
        <v>0.43406698952356965</v>
      </c>
      <c r="AE197" s="11">
        <f>'OddsRatio_working_3-way'!X197^(1/3)*SIN(('OddsRatio_working_3-way'!Y197+4*PI())/3)</f>
        <v>-0.46724365724306194</v>
      </c>
      <c r="AF197" s="11">
        <f>-'OddsRatio_working_3-way'!U197/(3*'OddsRatio_working_3-way'!X197^(1/3))*COS(('OddsRatio_working_3-way'!Y197)/3)</f>
        <v>0.52037194453419056</v>
      </c>
      <c r="AG197" s="11">
        <f>-'OddsRatio_working_3-way'!U197/(3*'OddsRatio_working_3-way'!X197^(1/3))*COS(('OddsRatio_working_3-way'!Y197+2*PI())/3)</f>
        <v>-0.28891780932509065</v>
      </c>
      <c r="AH197" s="11">
        <f>-'OddsRatio_working_3-way'!U197/(3*'OddsRatio_working_3-way'!X197^(1/3))*COS(('OddsRatio_working_3-way'!Y197+4*PI())/3)</f>
        <v>-0.2314541352090998</v>
      </c>
      <c r="AI197" s="11">
        <f>'OddsRatio_working_3-way'!U197/(3*'OddsRatio_working_3-way'!X197^(1/3))*SIN(('OddsRatio_working_3-way'!Y197)/3)</f>
        <v>-3.3176667719492264E-2</v>
      </c>
      <c r="AJ197" s="11">
        <f>'OddsRatio_working_3-way'!U197/(3*'OddsRatio_working_3-way'!X197^(1/3))*SIN(('OddsRatio_working_3-way'!Y197+2*PI())/3)</f>
        <v>-0.43406698952356976</v>
      </c>
      <c r="AK197" s="11">
        <f>'OddsRatio_working_3-way'!U197/(3*'OddsRatio_working_3-way'!X197^(1/3))*SIN(('OddsRatio_working_3-way'!Y197+4*PI())/3)</f>
        <v>0.46724365724306199</v>
      </c>
      <c r="AL197" s="11">
        <f>'OddsRatio_working_3-way'!Z197+'OddsRatio_working_3-way'!AF197</f>
        <v>1.0407438890683811</v>
      </c>
      <c r="AM197" s="11">
        <f>'OddsRatio_working_3-way'!AA197+'OddsRatio_working_3-way'!AG197</f>
        <v>-0.57783561865018118</v>
      </c>
      <c r="AN197" s="11">
        <f>'OddsRatio_working_3-way'!AB197+'OddsRatio_working_3-way'!AH197</f>
        <v>-0.46290827041819954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1.0407438890683811</v>
      </c>
      <c r="AS197" s="11">
        <f>IF(('OddsRatio_working_3-way'!X197=0),IF(Q197&gt;0,-Q197^(1/3),(-Q197)^(1/3)),'OddsRatio_working_3-way'!AM197-'OddsRatio_working_3-way'!R197/3)</f>
        <v>-0.57783561865018118</v>
      </c>
      <c r="AT197" s="11">
        <f>IF(('OddsRatio_working_3-way'!X197=0),IF(Q197&gt;0,-Q197^(1/3),(-Q197)^(1/3)),'OddsRatio_working_3-way'!AN197-'OddsRatio_working_3-way'!R197/3)</f>
        <v>-0.46290827041819954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2.72</v>
      </c>
      <c r="B198" s="4">
        <f>IF('True_Odds_Calculator_3-way'!B199="","",'True_Odds_Calculator_3-way'!B199)</f>
        <v>3.01</v>
      </c>
      <c r="C198" s="4">
        <f>IF('True_Odds_Calculator_3-way'!C199="","",'True_Odds_Calculator_3-way'!C199)</f>
        <v>3.05</v>
      </c>
      <c r="D198" s="9">
        <f t="shared" si="52"/>
        <v>0.3580783920809501</v>
      </c>
      <c r="E198" s="9">
        <f t="shared" si="53"/>
        <v>0.32310809043361738</v>
      </c>
      <c r="F198" s="9">
        <f t="shared" si="54"/>
        <v>0.31881351748543257</v>
      </c>
      <c r="G198" s="9">
        <f t="shared" si="55"/>
        <v>1.0422584702566113</v>
      </c>
      <c r="H198" s="9">
        <f t="shared" si="56"/>
        <v>2.7926845688413722</v>
      </c>
      <c r="I198" s="9">
        <f t="shared" si="57"/>
        <v>3.0949395252157892</v>
      </c>
      <c r="J198" s="9">
        <f t="shared" si="58"/>
        <v>3.136629864026053</v>
      </c>
      <c r="K198" s="11">
        <f t="shared" si="59"/>
        <v>0.36764705882352938</v>
      </c>
      <c r="L198" s="11">
        <f t="shared" si="60"/>
        <v>0.33222591362126247</v>
      </c>
      <c r="M198" s="11">
        <f t="shared" si="61"/>
        <v>0.32786885245901642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-0.28382008541121384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0.23146887424432222</v>
      </c>
      <c r="Q198" s="11">
        <f>2*'OddsRatio_working_3-way'!K198*'OddsRatio_working_3-way'!L198*'OddsRatio_working_3-way'!M198</f>
        <v>8.009303607069973E-2</v>
      </c>
      <c r="R198" s="11">
        <f t="shared" si="62"/>
        <v>0</v>
      </c>
      <c r="S198" s="11">
        <f t="shared" si="63"/>
        <v>-0.81554789862372723</v>
      </c>
      <c r="T198" s="11">
        <f t="shared" si="64"/>
        <v>-0.28219650471409247</v>
      </c>
      <c r="U198" s="11">
        <f>'OddsRatio_working_3-way'!S198-'OddsRatio_working_3-way'!R198^2/3</f>
        <v>-0.81554789862372723</v>
      </c>
      <c r="V198" s="11">
        <f>'OddsRatio_working_3-way'!S198*'OddsRatio_working_3-way'!R198/3-2*'OddsRatio_working_3-way'!R198^3/27-'OddsRatio_working_3-way'!T198</f>
        <v>0.28219650471409247</v>
      </c>
      <c r="W198" s="11">
        <f>'OddsRatio_working_3-way'!V198^2+4*'OddsRatio_working_3-way'!U198^3/27</f>
        <v>-7.2600576806119976E-4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0.14173996705314984</v>
      </c>
      <c r="Y198" s="11">
        <f>IF('OddsRatio_working_3-way'!W198&gt;=0,IF('OddsRatio_working_3-way'!V198+SQRT('OddsRatio_working_3-way'!W198)&gt;0,0,PI()),ACOS('OddsRatio_working_3-way'!V198/(2*'OddsRatio_working_3-way'!X198)))</f>
        <v>9.5192737300952901E-2</v>
      </c>
      <c r="Z198" s="11">
        <f>'OddsRatio_working_3-way'!X198^(1/3)*COS('OddsRatio_working_3-way'!Y198/3)</f>
        <v>0.52112923512830567</v>
      </c>
      <c r="AA198" s="11">
        <f>'OddsRatio_working_3-way'!X198^(1/3)*COS(('OddsRatio_working_3-way'!Y198+2*PI())/3)</f>
        <v>-0.27488994048798732</v>
      </c>
      <c r="AB198" s="11">
        <f>'OddsRatio_working_3-way'!X198^(1/3)*COS(('OddsRatio_working_3-way'!Y198+4*PI())/3)</f>
        <v>-0.24623929464031799</v>
      </c>
      <c r="AC198" s="11">
        <f>'OddsRatio_working_3-way'!X198^(1/3)*SIN('OddsRatio_working_3-way'!Y198/3)</f>
        <v>1.6541458092608517E-2</v>
      </c>
      <c r="AD198" s="11">
        <f>'OddsRatio_working_3-way'!X198^(1/3)*SIN(('OddsRatio_working_3-way'!Y198+2*PI())/3)</f>
        <v>0.44304042722956238</v>
      </c>
      <c r="AE198" s="11">
        <f>'OddsRatio_working_3-way'!X198^(1/3)*SIN(('OddsRatio_working_3-way'!Y198+4*PI())/3)</f>
        <v>-0.45958188532217092</v>
      </c>
      <c r="AF198" s="11">
        <f>-'OddsRatio_working_3-way'!U198/(3*'OddsRatio_working_3-way'!X198^(1/3))*COS(('OddsRatio_working_3-way'!Y198)/3)</f>
        <v>0.52112923512830578</v>
      </c>
      <c r="AG198" s="11">
        <f>-'OddsRatio_working_3-way'!U198/(3*'OddsRatio_working_3-way'!X198^(1/3))*COS(('OddsRatio_working_3-way'!Y198+2*PI())/3)</f>
        <v>-0.27488994048798737</v>
      </c>
      <c r="AH198" s="11">
        <f>-'OddsRatio_working_3-way'!U198/(3*'OddsRatio_working_3-way'!X198^(1/3))*COS(('OddsRatio_working_3-way'!Y198+4*PI())/3)</f>
        <v>-0.24623929464031802</v>
      </c>
      <c r="AI198" s="11">
        <f>'OddsRatio_working_3-way'!U198/(3*'OddsRatio_working_3-way'!X198^(1/3))*SIN(('OddsRatio_working_3-way'!Y198)/3)</f>
        <v>-1.654145809260852E-2</v>
      </c>
      <c r="AJ198" s="11">
        <f>'OddsRatio_working_3-way'!U198/(3*'OddsRatio_working_3-way'!X198^(1/3))*SIN(('OddsRatio_working_3-way'!Y198+2*PI())/3)</f>
        <v>-0.44304042722956249</v>
      </c>
      <c r="AK198" s="11">
        <f>'OddsRatio_working_3-way'!U198/(3*'OddsRatio_working_3-way'!X198^(1/3))*SIN(('OddsRatio_working_3-way'!Y198+4*PI())/3)</f>
        <v>0.45958188532217104</v>
      </c>
      <c r="AL198" s="11">
        <f>'OddsRatio_working_3-way'!Z198+'OddsRatio_working_3-way'!AF198</f>
        <v>1.0422584702566113</v>
      </c>
      <c r="AM198" s="11">
        <f>'OddsRatio_working_3-way'!AA198+'OddsRatio_working_3-way'!AG198</f>
        <v>-0.54977988097597463</v>
      </c>
      <c r="AN198" s="11">
        <f>'OddsRatio_working_3-way'!AB198+'OddsRatio_working_3-way'!AH198</f>
        <v>-0.49247858928063604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1.0422584702566113</v>
      </c>
      <c r="AS198" s="11">
        <f>IF(('OddsRatio_working_3-way'!X198=0),IF(Q198&gt;0,-Q198^(1/3),(-Q198)^(1/3)),'OddsRatio_working_3-way'!AM198-'OddsRatio_working_3-way'!R198/3)</f>
        <v>-0.54977988097597463</v>
      </c>
      <c r="AT198" s="11">
        <f>IF(('OddsRatio_working_3-way'!X198=0),IF(Q198&gt;0,-Q198^(1/3),(-Q198)^(1/3)),'OddsRatio_working_3-way'!AN198-'OddsRatio_working_3-way'!R198/3)</f>
        <v>-0.49247858928063604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1.85</v>
      </c>
      <c r="B199" s="4">
        <f>IF('True_Odds_Calculator_3-way'!B200="","",'True_Odds_Calculator_3-way'!B200)</f>
        <v>3.54</v>
      </c>
      <c r="C199" s="4">
        <f>IF('True_Odds_Calculator_3-way'!C200="","",'True_Odds_Calculator_3-way'!C200)</f>
        <v>4.97</v>
      </c>
      <c r="D199" s="9">
        <f t="shared" si="52"/>
        <v>0.53063430962780456</v>
      </c>
      <c r="E199" s="9">
        <f t="shared" si="53"/>
        <v>0.27448361310286501</v>
      </c>
      <c r="F199" s="9">
        <f t="shared" si="54"/>
        <v>0.19488207726933052</v>
      </c>
      <c r="G199" s="9">
        <f t="shared" si="55"/>
        <v>1.0406317869588193</v>
      </c>
      <c r="H199" s="9">
        <f t="shared" si="56"/>
        <v>1.8845370189149964</v>
      </c>
      <c r="I199" s="9">
        <f t="shared" si="57"/>
        <v>3.6432047388754012</v>
      </c>
      <c r="J199" s="9">
        <f t="shared" si="58"/>
        <v>5.131308194226512</v>
      </c>
      <c r="K199" s="11">
        <f t="shared" si="59"/>
        <v>0.54054054054054046</v>
      </c>
      <c r="L199" s="11">
        <f t="shared" si="60"/>
        <v>0.2824858757062147</v>
      </c>
      <c r="M199" s="11">
        <f t="shared" si="61"/>
        <v>0.2012072434607646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-0.26333693103805311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0.22612388332130509</v>
      </c>
      <c r="Q199" s="11">
        <f>2*'OddsRatio_working_3-way'!K199*'OddsRatio_working_3-way'!L199*'OddsRatio_working_3-way'!M199</f>
        <v>6.1446707424267694E-2</v>
      </c>
      <c r="R199" s="11">
        <f t="shared" si="62"/>
        <v>0</v>
      </c>
      <c r="S199" s="11">
        <f t="shared" si="63"/>
        <v>-0.85868655957196294</v>
      </c>
      <c r="T199" s="11">
        <f t="shared" si="64"/>
        <v>-0.23333873901412039</v>
      </c>
      <c r="U199" s="11">
        <f>'OddsRatio_working_3-way'!S199-'OddsRatio_working_3-way'!R199^2/3</f>
        <v>-0.85868655957196294</v>
      </c>
      <c r="V199" s="11">
        <f>'OddsRatio_working_3-way'!S199*'OddsRatio_working_3-way'!R199/3-2*'OddsRatio_working_3-way'!R199^3/27-'OddsRatio_working_3-way'!T199</f>
        <v>0.23333873901412039</v>
      </c>
      <c r="W199" s="11">
        <f>'OddsRatio_working_3-way'!V199^2+4*'OddsRatio_working_3-way'!U199^3/27</f>
        <v>-3.9352467977059782E-2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0.1531334671959069</v>
      </c>
      <c r="Y199" s="11">
        <f>IF('OddsRatio_working_3-way'!W199&gt;=0,IF('OddsRatio_working_3-way'!V199+SQRT('OddsRatio_working_3-way'!W199)&gt;0,0,PI()),ACOS('OddsRatio_working_3-way'!V199/(2*'OddsRatio_working_3-way'!X199)))</f>
        <v>0.70458520998932905</v>
      </c>
      <c r="Z199" s="11">
        <f>'OddsRatio_working_3-way'!X199^(1/3)*COS('OddsRatio_working_3-way'!Y199/3)</f>
        <v>0.52031589347940965</v>
      </c>
      <c r="AA199" s="11">
        <f>'OddsRatio_working_3-way'!X199^(1/3)*COS(('OddsRatio_working_3-way'!Y199+2*PI())/3)</f>
        <v>-0.36797801972026561</v>
      </c>
      <c r="AB199" s="11">
        <f>'OddsRatio_working_3-way'!X199^(1/3)*COS(('OddsRatio_working_3-way'!Y199+4*PI())/3)</f>
        <v>-0.15233787375914418</v>
      </c>
      <c r="AC199" s="11">
        <f>'OddsRatio_working_3-way'!X199^(1/3)*SIN('OddsRatio_working_3-way'!Y199/3)</f>
        <v>0.12449989631874388</v>
      </c>
      <c r="AD199" s="11">
        <f>'OddsRatio_working_3-way'!X199^(1/3)*SIN(('OddsRatio_working_3-way'!Y199+2*PI())/3)</f>
        <v>0.3883568335865949</v>
      </c>
      <c r="AE199" s="11">
        <f>'OddsRatio_working_3-way'!X199^(1/3)*SIN(('OddsRatio_working_3-way'!Y199+4*PI())/3)</f>
        <v>-0.51285672990533848</v>
      </c>
      <c r="AF199" s="11">
        <f>-'OddsRatio_working_3-way'!U199/(3*'OddsRatio_working_3-way'!X199^(1/3))*COS(('OddsRatio_working_3-way'!Y199)/3)</f>
        <v>0.52031589347940965</v>
      </c>
      <c r="AG199" s="11">
        <f>-'OddsRatio_working_3-way'!U199/(3*'OddsRatio_working_3-way'!X199^(1/3))*COS(('OddsRatio_working_3-way'!Y199+2*PI())/3)</f>
        <v>-0.36797801972026561</v>
      </c>
      <c r="AH199" s="11">
        <f>-'OddsRatio_working_3-way'!U199/(3*'OddsRatio_working_3-way'!X199^(1/3))*COS(('OddsRatio_working_3-way'!Y199+4*PI())/3)</f>
        <v>-0.15233787375914418</v>
      </c>
      <c r="AI199" s="11">
        <f>'OddsRatio_working_3-way'!U199/(3*'OddsRatio_working_3-way'!X199^(1/3))*SIN(('OddsRatio_working_3-way'!Y199)/3)</f>
        <v>-0.12449989631874388</v>
      </c>
      <c r="AJ199" s="11">
        <f>'OddsRatio_working_3-way'!U199/(3*'OddsRatio_working_3-way'!X199^(1/3))*SIN(('OddsRatio_working_3-way'!Y199+2*PI())/3)</f>
        <v>-0.3883568335865949</v>
      </c>
      <c r="AK199" s="11">
        <f>'OddsRatio_working_3-way'!U199/(3*'OddsRatio_working_3-way'!X199^(1/3))*SIN(('OddsRatio_working_3-way'!Y199+4*PI())/3)</f>
        <v>0.51285672990533848</v>
      </c>
      <c r="AL199" s="11">
        <f>'OddsRatio_working_3-way'!Z199+'OddsRatio_working_3-way'!AF199</f>
        <v>1.0406317869588193</v>
      </c>
      <c r="AM199" s="11">
        <f>'OddsRatio_working_3-way'!AA199+'OddsRatio_working_3-way'!AG199</f>
        <v>-0.73595603944053123</v>
      </c>
      <c r="AN199" s="11">
        <f>'OddsRatio_working_3-way'!AB199+'OddsRatio_working_3-way'!AH199</f>
        <v>-0.30467574751828835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1.0406317869588193</v>
      </c>
      <c r="AS199" s="11">
        <f>IF(('OddsRatio_working_3-way'!X199=0),IF(Q199&gt;0,-Q199^(1/3),(-Q199)^(1/3)),'OddsRatio_working_3-way'!AM199-'OddsRatio_working_3-way'!R199/3)</f>
        <v>-0.73595603944053123</v>
      </c>
      <c r="AT199" s="11">
        <f>IF(('OddsRatio_working_3-way'!X199=0),IF(Q199&gt;0,-Q199^(1/3),(-Q199)^(1/3)),'OddsRatio_working_3-way'!AN199-'OddsRatio_working_3-way'!R199/3)</f>
        <v>-0.30467574751828835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3.08</v>
      </c>
      <c r="B200" s="4">
        <f>IF('True_Odds_Calculator_3-way'!B201="","",'True_Odds_Calculator_3-way'!B201)</f>
        <v>3</v>
      </c>
      <c r="C200" s="4">
        <f>IF('True_Odds_Calculator_3-way'!C201="","",'True_Odds_Calculator_3-way'!C201)</f>
        <v>2.71</v>
      </c>
      <c r="D200" s="9">
        <f t="shared" si="52"/>
        <v>0.31589844978659626</v>
      </c>
      <c r="E200" s="9">
        <f t="shared" si="53"/>
        <v>0.32443484914203147</v>
      </c>
      <c r="F200" s="9">
        <f t="shared" si="54"/>
        <v>0.35966670107137255</v>
      </c>
      <c r="G200" s="9">
        <f t="shared" si="55"/>
        <v>1.0411414689952416</v>
      </c>
      <c r="H200" s="9">
        <f t="shared" si="56"/>
        <v>3.1655742555101027</v>
      </c>
      <c r="I200" s="9">
        <f t="shared" si="57"/>
        <v>3.0822829379904833</v>
      </c>
      <c r="J200" s="9">
        <f t="shared" si="58"/>
        <v>2.7803519119818634</v>
      </c>
      <c r="K200" s="11">
        <f t="shared" si="59"/>
        <v>0.32467532467532467</v>
      </c>
      <c r="L200" s="11">
        <f t="shared" si="60"/>
        <v>0.33333333333333331</v>
      </c>
      <c r="M200" s="11">
        <f t="shared" si="61"/>
        <v>0.36900369003690037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-0.28408491877126585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0.23122633823740835</v>
      </c>
      <c r="Q200" s="11">
        <f>2*'OddsRatio_working_3-way'!K200*'OddsRatio_working_3-way'!L200*'OddsRatio_working_3-way'!M200</f>
        <v>7.9870928579415662E-2</v>
      </c>
      <c r="R200" s="11">
        <f t="shared" si="62"/>
        <v>0</v>
      </c>
      <c r="S200" s="11">
        <f t="shared" si="63"/>
        <v>-0.8139338731443988</v>
      </c>
      <c r="T200" s="11">
        <f t="shared" si="64"/>
        <v>-0.28115159694107039</v>
      </c>
      <c r="U200" s="11">
        <f>'OddsRatio_working_3-way'!S200-'OddsRatio_working_3-way'!R200^2/3</f>
        <v>-0.8139338731443988</v>
      </c>
      <c r="V200" s="11">
        <f>'OddsRatio_working_3-way'!S200*'OddsRatio_working_3-way'!R200/3-2*'OddsRatio_working_3-way'!R200^3/27-'OddsRatio_working_3-way'!T200</f>
        <v>0.28115159694107039</v>
      </c>
      <c r="W200" s="11">
        <f>'OddsRatio_working_3-way'!V200^2+4*'OddsRatio_working_3-way'!U200^3/27</f>
        <v>-8.3847709421945582E-4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0.14131940556478217</v>
      </c>
      <c r="Y200" s="11">
        <f>IF('OddsRatio_working_3-way'!W200&gt;=0,IF('OddsRatio_working_3-way'!V200+SQRT('OddsRatio_working_3-way'!W200)&gt;0,0,PI()),ACOS('OddsRatio_working_3-way'!V200/(2*'OddsRatio_working_3-way'!X200)))</f>
        <v>0.10263050766448423</v>
      </c>
      <c r="Z200" s="11">
        <f>'OddsRatio_working_3-way'!X200^(1/3)*COS('OddsRatio_working_3-way'!Y200/3)</f>
        <v>0.52057073449762081</v>
      </c>
      <c r="AA200" s="11">
        <f>'OddsRatio_working_3-way'!X200^(1/3)*COS(('OddsRatio_working_3-way'!Y200+2*PI())/3)</f>
        <v>-0.27571427111640023</v>
      </c>
      <c r="AB200" s="11">
        <f>'OddsRatio_working_3-way'!X200^(1/3)*COS(('OddsRatio_working_3-way'!Y200+4*PI())/3)</f>
        <v>-0.24485646338122058</v>
      </c>
      <c r="AC200" s="11">
        <f>'OddsRatio_working_3-way'!X200^(1/3)*SIN('OddsRatio_working_3-way'!Y200/3)</f>
        <v>1.7815763602507667E-2</v>
      </c>
      <c r="AD200" s="11">
        <f>'OddsRatio_working_3-way'!X200^(1/3)*SIN(('OddsRatio_working_3-way'!Y200+2*PI())/3)</f>
        <v>0.44191959874041015</v>
      </c>
      <c r="AE200" s="11">
        <f>'OddsRatio_working_3-way'!X200^(1/3)*SIN(('OddsRatio_working_3-way'!Y200+4*PI())/3)</f>
        <v>-0.45973536234291779</v>
      </c>
      <c r="AF200" s="11">
        <f>-'OddsRatio_working_3-way'!U200/(3*'OddsRatio_working_3-way'!X200^(1/3))*COS(('OddsRatio_working_3-way'!Y200)/3)</f>
        <v>0.52057073449762081</v>
      </c>
      <c r="AG200" s="11">
        <f>-'OddsRatio_working_3-way'!U200/(3*'OddsRatio_working_3-way'!X200^(1/3))*COS(('OddsRatio_working_3-way'!Y200+2*PI())/3)</f>
        <v>-0.27571427111640023</v>
      </c>
      <c r="AH200" s="11">
        <f>-'OddsRatio_working_3-way'!U200/(3*'OddsRatio_working_3-way'!X200^(1/3))*COS(('OddsRatio_working_3-way'!Y200+4*PI())/3)</f>
        <v>-0.24485646338122058</v>
      </c>
      <c r="AI200" s="11">
        <f>'OddsRatio_working_3-way'!U200/(3*'OddsRatio_working_3-way'!X200^(1/3))*SIN(('OddsRatio_working_3-way'!Y200)/3)</f>
        <v>-1.7815763602507667E-2</v>
      </c>
      <c r="AJ200" s="11">
        <f>'OddsRatio_working_3-way'!U200/(3*'OddsRatio_working_3-way'!X200^(1/3))*SIN(('OddsRatio_working_3-way'!Y200+2*PI())/3)</f>
        <v>-0.44191959874041015</v>
      </c>
      <c r="AK200" s="11">
        <f>'OddsRatio_working_3-way'!U200/(3*'OddsRatio_working_3-way'!X200^(1/3))*SIN(('OddsRatio_working_3-way'!Y200+4*PI())/3)</f>
        <v>0.45973536234291779</v>
      </c>
      <c r="AL200" s="11">
        <f>'OddsRatio_working_3-way'!Z200+'OddsRatio_working_3-way'!AF200</f>
        <v>1.0411414689952416</v>
      </c>
      <c r="AM200" s="11">
        <f>'OddsRatio_working_3-way'!AA200+'OddsRatio_working_3-way'!AG200</f>
        <v>-0.55142854223280047</v>
      </c>
      <c r="AN200" s="11">
        <f>'OddsRatio_working_3-way'!AB200+'OddsRatio_working_3-way'!AH200</f>
        <v>-0.48971292676244116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1.0411414689952416</v>
      </c>
      <c r="AS200" s="11">
        <f>IF(('OddsRatio_working_3-way'!X200=0),IF(Q200&gt;0,-Q200^(1/3),(-Q200)^(1/3)),'OddsRatio_working_3-way'!AM200-'OddsRatio_working_3-way'!R200/3)</f>
        <v>-0.55142854223280047</v>
      </c>
      <c r="AT200" s="11">
        <f>IF(('OddsRatio_working_3-way'!X200=0),IF(Q200&gt;0,-Q200^(1/3),(-Q200)^(1/3)),'OddsRatio_working_3-way'!AN200-'OddsRatio_working_3-way'!R200/3)</f>
        <v>-0.48971292676244116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2.2599999999999998</v>
      </c>
      <c r="B201" s="4">
        <f>IF('True_Odds_Calculator_3-way'!B202="","",'True_Odds_Calculator_3-way'!B202)</f>
        <v>3.26</v>
      </c>
      <c r="C201" s="4">
        <f>IF('True_Odds_Calculator_3-way'!C202="","",'True_Odds_Calculator_3-way'!C202)</f>
        <v>3.58</v>
      </c>
      <c r="D201" s="9">
        <f t="shared" si="52"/>
        <v>0.43177176733474021</v>
      </c>
      <c r="E201" s="9">
        <f t="shared" si="53"/>
        <v>0.29757358360485542</v>
      </c>
      <c r="F201" s="9">
        <f t="shared" si="54"/>
        <v>0.27065464906040432</v>
      </c>
      <c r="G201" s="9">
        <f t="shared" si="55"/>
        <v>1.0444749331651957</v>
      </c>
      <c r="H201" s="9">
        <f t="shared" si="56"/>
        <v>2.3160384157881468</v>
      </c>
      <c r="I201" s="9">
        <f t="shared" si="57"/>
        <v>3.3605133489533419</v>
      </c>
      <c r="J201" s="9">
        <f t="shared" si="58"/>
        <v>3.6947453275662059</v>
      </c>
      <c r="K201" s="11">
        <f t="shared" si="59"/>
        <v>0.44247787610619471</v>
      </c>
      <c r="L201" s="11">
        <f t="shared" si="60"/>
        <v>0.30674846625766872</v>
      </c>
      <c r="M201" s="11">
        <f t="shared" si="61"/>
        <v>0.27932960893854747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-0.27854131679062266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0.23127078214413641</v>
      </c>
      <c r="Q201" s="11">
        <f>2*'OddsRatio_working_3-way'!K201*'OddsRatio_working_3-way'!L201*'OddsRatio_working_3-way'!M201</f>
        <v>7.5826485948897196E-2</v>
      </c>
      <c r="R201" s="11">
        <f t="shared" si="62"/>
        <v>0</v>
      </c>
      <c r="S201" s="11">
        <f t="shared" si="63"/>
        <v>-0.83029255698529225</v>
      </c>
      <c r="T201" s="11">
        <f t="shared" si="64"/>
        <v>-0.27222706786403028</v>
      </c>
      <c r="U201" s="11">
        <f>'OddsRatio_working_3-way'!S201-'OddsRatio_working_3-way'!R201^2/3</f>
        <v>-0.83029255698529225</v>
      </c>
      <c r="V201" s="11">
        <f>'OddsRatio_working_3-way'!S201*'OddsRatio_working_3-way'!R201/3-2*'OddsRatio_working_3-way'!R201^3/27-'OddsRatio_working_3-way'!T201</f>
        <v>0.27222706786403028</v>
      </c>
      <c r="W201" s="11">
        <f>'OddsRatio_working_3-way'!V201^2+4*'OddsRatio_working_3-way'!U201^3/27</f>
        <v>-1.0691214731726212E-2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0.14560116003107046</v>
      </c>
      <c r="Y201" s="11">
        <f>IF('OddsRatio_working_3-way'!W201&gt;=0,IF('OddsRatio_working_3-way'!V201+SQRT('OddsRatio_working_3-way'!W201)&gt;0,0,PI()),ACOS('OddsRatio_working_3-way'!V201/(2*'OddsRatio_working_3-way'!X201)))</f>
        <v>0.3629930692091945</v>
      </c>
      <c r="Z201" s="11">
        <f>'OddsRatio_working_3-way'!X201^(1/3)*COS('OddsRatio_working_3-way'!Y201/3)</f>
        <v>0.52223746658259784</v>
      </c>
      <c r="AA201" s="11">
        <f>'OddsRatio_working_3-way'!X201^(1/3)*COS(('OddsRatio_working_3-way'!Y201+2*PI())/3)</f>
        <v>-0.31611110202883835</v>
      </c>
      <c r="AB201" s="11">
        <f>'OddsRatio_working_3-way'!X201^(1/3)*COS(('OddsRatio_working_3-way'!Y201+4*PI())/3)</f>
        <v>-0.20612636455375943</v>
      </c>
      <c r="AC201" s="11">
        <f>'OddsRatio_working_3-way'!X201^(1/3)*SIN('OddsRatio_working_3-way'!Y201/3)</f>
        <v>6.3499717787987173E-2</v>
      </c>
      <c r="AD201" s="11">
        <f>'OddsRatio_working_3-way'!X201^(1/3)*SIN(('OddsRatio_working_3-way'!Y201+2*PI())/3)</f>
        <v>0.42052105397456307</v>
      </c>
      <c r="AE201" s="11">
        <f>'OddsRatio_working_3-way'!X201^(1/3)*SIN(('OddsRatio_working_3-way'!Y201+4*PI())/3)</f>
        <v>-0.48402077176255021</v>
      </c>
      <c r="AF201" s="11">
        <f>-'OddsRatio_working_3-way'!U201/(3*'OddsRatio_working_3-way'!X201^(1/3))*COS(('OddsRatio_working_3-way'!Y201)/3)</f>
        <v>0.52223746658259784</v>
      </c>
      <c r="AG201" s="11">
        <f>-'OddsRatio_working_3-way'!U201/(3*'OddsRatio_working_3-way'!X201^(1/3))*COS(('OddsRatio_working_3-way'!Y201+2*PI())/3)</f>
        <v>-0.31611110202883835</v>
      </c>
      <c r="AH201" s="11">
        <f>-'OddsRatio_working_3-way'!U201/(3*'OddsRatio_working_3-way'!X201^(1/3))*COS(('OddsRatio_working_3-way'!Y201+4*PI())/3)</f>
        <v>-0.20612636455375943</v>
      </c>
      <c r="AI201" s="11">
        <f>'OddsRatio_working_3-way'!U201/(3*'OddsRatio_working_3-way'!X201^(1/3))*SIN(('OddsRatio_working_3-way'!Y201)/3)</f>
        <v>-6.3499717787987173E-2</v>
      </c>
      <c r="AJ201" s="11">
        <f>'OddsRatio_working_3-way'!U201/(3*'OddsRatio_working_3-way'!X201^(1/3))*SIN(('OddsRatio_working_3-way'!Y201+2*PI())/3)</f>
        <v>-0.42052105397456307</v>
      </c>
      <c r="AK201" s="11">
        <f>'OddsRatio_working_3-way'!U201/(3*'OddsRatio_working_3-way'!X201^(1/3))*SIN(('OddsRatio_working_3-way'!Y201+4*PI())/3)</f>
        <v>0.48402077176255021</v>
      </c>
      <c r="AL201" s="11">
        <f>'OddsRatio_working_3-way'!Z201+'OddsRatio_working_3-way'!AF201</f>
        <v>1.0444749331651957</v>
      </c>
      <c r="AM201" s="11">
        <f>'OddsRatio_working_3-way'!AA201+'OddsRatio_working_3-way'!AG201</f>
        <v>-0.63222220405767671</v>
      </c>
      <c r="AN201" s="11">
        <f>'OddsRatio_working_3-way'!AB201+'OddsRatio_working_3-way'!AH201</f>
        <v>-0.41225272910751887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1.0444749331651957</v>
      </c>
      <c r="AS201" s="11">
        <f>IF(('OddsRatio_working_3-way'!X201=0),IF(Q201&gt;0,-Q201^(1/3),(-Q201)^(1/3)),'OddsRatio_working_3-way'!AM201-'OddsRatio_working_3-way'!R201/3)</f>
        <v>-0.63222220405767671</v>
      </c>
      <c r="AT201" s="11">
        <f>IF(('OddsRatio_working_3-way'!X201=0),IF(Q201&gt;0,-Q201^(1/3),(-Q201)^(1/3)),'OddsRatio_working_3-way'!AN201-'OddsRatio_working_3-way'!R201/3)</f>
        <v>-0.41225272910751887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2.57</v>
      </c>
      <c r="B202" s="4">
        <f>IF('True_Odds_Calculator_3-way'!B203="","",'True_Odds_Calculator_3-way'!B203)</f>
        <v>3.5</v>
      </c>
      <c r="C202" s="4">
        <f>IF('True_Odds_Calculator_3-way'!C203="","",'True_Odds_Calculator_3-way'!C203)</f>
        <v>2.83</v>
      </c>
      <c r="D202" s="9">
        <f t="shared" si="52"/>
        <v>0.37909453451295505</v>
      </c>
      <c r="E202" s="9">
        <f t="shared" si="53"/>
        <v>0.27715691329880537</v>
      </c>
      <c r="F202" s="9">
        <f t="shared" si="54"/>
        <v>0.34374855218823941</v>
      </c>
      <c r="G202" s="9">
        <f t="shared" si="55"/>
        <v>1.0432257714198037</v>
      </c>
      <c r="H202" s="9">
        <f t="shared" si="56"/>
        <v>2.6378644611290918</v>
      </c>
      <c r="I202" s="9">
        <f t="shared" si="57"/>
        <v>3.6080644285495089</v>
      </c>
      <c r="J202" s="9">
        <f t="shared" si="58"/>
        <v>2.909103161698241</v>
      </c>
      <c r="K202" s="11">
        <f t="shared" si="59"/>
        <v>0.38910505836575876</v>
      </c>
      <c r="L202" s="11">
        <f t="shared" si="60"/>
        <v>0.2857142857142857</v>
      </c>
      <c r="M202" s="11">
        <f t="shared" si="61"/>
        <v>0.35335689045936397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-0.28216500332929351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0.23177383587662562</v>
      </c>
      <c r="Q202" s="11">
        <f>2*'OddsRatio_working_3-way'!K202*'OddsRatio_working_3-way'!L202*'OddsRatio_working_3-way'!M202</f>
        <v>7.8567401992076472E-2</v>
      </c>
      <c r="R202" s="11">
        <f t="shared" si="62"/>
        <v>0</v>
      </c>
      <c r="S202" s="11">
        <f t="shared" si="63"/>
        <v>-0.8214124116807634</v>
      </c>
      <c r="T202" s="11">
        <f t="shared" si="64"/>
        <v>-0.27844488531551298</v>
      </c>
      <c r="U202" s="11">
        <f>'OddsRatio_working_3-way'!S202-'OddsRatio_working_3-way'!R202^2/3</f>
        <v>-0.8214124116807634</v>
      </c>
      <c r="V202" s="11">
        <f>'OddsRatio_working_3-way'!S202*'OddsRatio_working_3-way'!R202/3-2*'OddsRatio_working_3-way'!R202^3/27-'OddsRatio_working_3-way'!T202</f>
        <v>0.27844488531551298</v>
      </c>
      <c r="W202" s="11">
        <f>'OddsRatio_working_3-way'!V202^2+4*'OddsRatio_working_3-way'!U202^3/27</f>
        <v>-4.5754128239545444E-3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0.14327156642398006</v>
      </c>
      <c r="Y202" s="11">
        <f>IF('OddsRatio_working_3-way'!W202&gt;=0,IF('OddsRatio_working_3-way'!V202+SQRT('OddsRatio_working_3-way'!W202)&gt;0,0,PI()),ACOS('OddsRatio_working_3-way'!V202/(2*'OddsRatio_working_3-way'!X202)))</f>
        <v>0.23831078209157908</v>
      </c>
      <c r="Z202" s="11">
        <f>'OddsRatio_working_3-way'!X202^(1/3)*COS('OddsRatio_working_3-way'!Y202/3)</f>
        <v>0.52161288570990183</v>
      </c>
      <c r="AA202" s="11">
        <f>'OddsRatio_working_3-way'!X202^(1/3)*COS(('OddsRatio_working_3-way'!Y202+2*PI())/3)</f>
        <v>-0.29676615665014855</v>
      </c>
      <c r="AB202" s="11">
        <f>'OddsRatio_working_3-way'!X202^(1/3)*COS(('OddsRatio_working_3-way'!Y202+4*PI())/3)</f>
        <v>-0.22484672905975331</v>
      </c>
      <c r="AC202" s="11">
        <f>'OddsRatio_working_3-way'!X202^(1/3)*SIN('OddsRatio_working_3-way'!Y202/3)</f>
        <v>4.1522700879278659E-2</v>
      </c>
      <c r="AD202" s="11">
        <f>'OddsRatio_working_3-way'!X202^(1/3)*SIN(('OddsRatio_working_3-way'!Y202+2*PI())/3)</f>
        <v>0.43096865952644464</v>
      </c>
      <c r="AE202" s="11">
        <f>'OddsRatio_working_3-way'!X202^(1/3)*SIN(('OddsRatio_working_3-way'!Y202+4*PI())/3)</f>
        <v>-0.47249136040572315</v>
      </c>
      <c r="AF202" s="11">
        <f>-'OddsRatio_working_3-way'!U202/(3*'OddsRatio_working_3-way'!X202^(1/3))*COS(('OddsRatio_working_3-way'!Y202)/3)</f>
        <v>0.52161288570990183</v>
      </c>
      <c r="AG202" s="11">
        <f>-'OddsRatio_working_3-way'!U202/(3*'OddsRatio_working_3-way'!X202^(1/3))*COS(('OddsRatio_working_3-way'!Y202+2*PI())/3)</f>
        <v>-0.29676615665014855</v>
      </c>
      <c r="AH202" s="11">
        <f>-'OddsRatio_working_3-way'!U202/(3*'OddsRatio_working_3-way'!X202^(1/3))*COS(('OddsRatio_working_3-way'!Y202+4*PI())/3)</f>
        <v>-0.22484672905975331</v>
      </c>
      <c r="AI202" s="11">
        <f>'OddsRatio_working_3-way'!U202/(3*'OddsRatio_working_3-way'!X202^(1/3))*SIN(('OddsRatio_working_3-way'!Y202)/3)</f>
        <v>-4.1522700879278659E-2</v>
      </c>
      <c r="AJ202" s="11">
        <f>'OddsRatio_working_3-way'!U202/(3*'OddsRatio_working_3-way'!X202^(1/3))*SIN(('OddsRatio_working_3-way'!Y202+2*PI())/3)</f>
        <v>-0.43096865952644464</v>
      </c>
      <c r="AK202" s="11">
        <f>'OddsRatio_working_3-way'!U202/(3*'OddsRatio_working_3-way'!X202^(1/3))*SIN(('OddsRatio_working_3-way'!Y202+4*PI())/3)</f>
        <v>0.47249136040572315</v>
      </c>
      <c r="AL202" s="11">
        <f>'OddsRatio_working_3-way'!Z202+'OddsRatio_working_3-way'!AF202</f>
        <v>1.0432257714198037</v>
      </c>
      <c r="AM202" s="11">
        <f>'OddsRatio_working_3-way'!AA202+'OddsRatio_working_3-way'!AG202</f>
        <v>-0.5935323133002971</v>
      </c>
      <c r="AN202" s="11">
        <f>'OddsRatio_working_3-way'!AB202+'OddsRatio_working_3-way'!AH202</f>
        <v>-0.44969345811950662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1.0432257714198037</v>
      </c>
      <c r="AS202" s="11">
        <f>IF(('OddsRatio_working_3-way'!X202=0),IF(Q202&gt;0,-Q202^(1/3),(-Q202)^(1/3)),'OddsRatio_working_3-way'!AM202-'OddsRatio_working_3-way'!R202/3)</f>
        <v>-0.5935323133002971</v>
      </c>
      <c r="AT202" s="11">
        <f>IF(('OddsRatio_working_3-way'!X202=0),IF(Q202&gt;0,-Q202^(1/3),(-Q202)^(1/3)),'OddsRatio_working_3-way'!AN202-'OddsRatio_working_3-way'!R202/3)</f>
        <v>-0.44969345811950662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2.08</v>
      </c>
      <c r="B203" s="4">
        <f>IF('True_Odds_Calculator_3-way'!B204="","",'True_Odds_Calculator_3-way'!B204)</f>
        <v>3.4</v>
      </c>
      <c r="C203" s="4">
        <f>IF('True_Odds_Calculator_3-way'!C204="","",'True_Odds_Calculator_3-way'!C204)</f>
        <v>3.94</v>
      </c>
      <c r="D203" s="9">
        <f t="shared" si="52"/>
        <v>0.46962975097942516</v>
      </c>
      <c r="E203" s="9">
        <f t="shared" si="53"/>
        <v>0.28492969079476616</v>
      </c>
      <c r="F203" s="9">
        <f t="shared" si="54"/>
        <v>0.24544055822580849</v>
      </c>
      <c r="G203" s="9">
        <f t="shared" si="55"/>
        <v>1.0456823974285532</v>
      </c>
      <c r="H203" s="9">
        <f t="shared" si="56"/>
        <v>2.1293369892228373</v>
      </c>
      <c r="I203" s="9">
        <f t="shared" si="57"/>
        <v>3.5096377538285277</v>
      </c>
      <c r="J203" s="9">
        <f t="shared" si="58"/>
        <v>4.0743062484399468</v>
      </c>
      <c r="K203" s="11">
        <f t="shared" si="59"/>
        <v>0.48076923076923073</v>
      </c>
      <c r="L203" s="11">
        <f t="shared" si="60"/>
        <v>0.29411764705882354</v>
      </c>
      <c r="M203" s="11">
        <f t="shared" si="61"/>
        <v>0.25380710659898476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-0.27349151296598284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0.23040746950869379</v>
      </c>
      <c r="Q203" s="11">
        <f>2*'OddsRatio_working_3-way'!K203*'OddsRatio_working_3-way'!L203*'OddsRatio_working_3-way'!M203</f>
        <v>7.1778027884328272E-2</v>
      </c>
      <c r="R203" s="11">
        <f t="shared" si="62"/>
        <v>0</v>
      </c>
      <c r="S203" s="11">
        <f t="shared" si="63"/>
        <v>-0.8424666162761405</v>
      </c>
      <c r="T203" s="11">
        <f t="shared" si="64"/>
        <v>-0.26245065927605621</v>
      </c>
      <c r="U203" s="11">
        <f>'OddsRatio_working_3-way'!S203-'OddsRatio_working_3-way'!R203^2/3</f>
        <v>-0.8424666162761405</v>
      </c>
      <c r="V203" s="11">
        <f>'OddsRatio_working_3-way'!S203*'OddsRatio_working_3-way'!R203/3-2*'OddsRatio_working_3-way'!R203^3/27-'OddsRatio_working_3-way'!T203</f>
        <v>0.26245065927605621</v>
      </c>
      <c r="W203" s="11">
        <f>'OddsRatio_working_3-way'!V203^2+4*'OddsRatio_working_3-way'!U203^3/27</f>
        <v>-1.9703455966194883E-2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0.14881515759544744</v>
      </c>
      <c r="Y203" s="11">
        <f>IF('OddsRatio_working_3-way'!W203&gt;=0,IF('OddsRatio_working_3-way'!V203+SQRT('OddsRatio_working_3-way'!W203)&gt;0,0,PI()),ACOS('OddsRatio_working_3-way'!V203/(2*'OddsRatio_working_3-way'!X203)))</f>
        <v>0.49112927295833964</v>
      </c>
      <c r="Z203" s="11">
        <f>'OddsRatio_working_3-way'!X203^(1/3)*COS('OddsRatio_working_3-way'!Y203/3)</f>
        <v>0.52284119871427659</v>
      </c>
      <c r="AA203" s="11">
        <f>'OddsRatio_working_3-way'!X203^(1/3)*COS(('OddsRatio_working_3-way'!Y203+2*PI())/3)</f>
        <v>-0.33621675409987173</v>
      </c>
      <c r="AB203" s="11">
        <f>'OddsRatio_working_3-way'!X203^(1/3)*COS(('OddsRatio_working_3-way'!Y203+4*PI())/3)</f>
        <v>-0.18662444461440469</v>
      </c>
      <c r="AC203" s="11">
        <f>'OddsRatio_working_3-way'!X203^(1/3)*SIN('OddsRatio_working_3-way'!Y203/3)</f>
        <v>8.6367160150132224E-2</v>
      </c>
      <c r="AD203" s="11">
        <f>'OddsRatio_working_3-way'!X203^(1/3)*SIN(('OddsRatio_working_3-way'!Y203+2*PI())/3)</f>
        <v>0.40961018015660522</v>
      </c>
      <c r="AE203" s="11">
        <f>'OddsRatio_working_3-way'!X203^(1/3)*SIN(('OddsRatio_working_3-way'!Y203+4*PI())/3)</f>
        <v>-0.4959773403067374</v>
      </c>
      <c r="AF203" s="11">
        <f>-'OddsRatio_working_3-way'!U203/(3*'OddsRatio_working_3-way'!X203^(1/3))*COS(('OddsRatio_working_3-way'!Y203)/3)</f>
        <v>0.52284119871427659</v>
      </c>
      <c r="AG203" s="11">
        <f>-'OddsRatio_working_3-way'!U203/(3*'OddsRatio_working_3-way'!X203^(1/3))*COS(('OddsRatio_working_3-way'!Y203+2*PI())/3)</f>
        <v>-0.33621675409987173</v>
      </c>
      <c r="AH203" s="11">
        <f>-'OddsRatio_working_3-way'!U203/(3*'OddsRatio_working_3-way'!X203^(1/3))*COS(('OddsRatio_working_3-way'!Y203+4*PI())/3)</f>
        <v>-0.18662444461440469</v>
      </c>
      <c r="AI203" s="11">
        <f>'OddsRatio_working_3-way'!U203/(3*'OddsRatio_working_3-way'!X203^(1/3))*SIN(('OddsRatio_working_3-way'!Y203)/3)</f>
        <v>-8.6367160150132224E-2</v>
      </c>
      <c r="AJ203" s="11">
        <f>'OddsRatio_working_3-way'!U203/(3*'OddsRatio_working_3-way'!X203^(1/3))*SIN(('OddsRatio_working_3-way'!Y203+2*PI())/3)</f>
        <v>-0.40961018015660522</v>
      </c>
      <c r="AK203" s="11">
        <f>'OddsRatio_working_3-way'!U203/(3*'OddsRatio_working_3-way'!X203^(1/3))*SIN(('OddsRatio_working_3-way'!Y203+4*PI())/3)</f>
        <v>0.4959773403067374</v>
      </c>
      <c r="AL203" s="11">
        <f>'OddsRatio_working_3-way'!Z203+'OddsRatio_working_3-way'!AF203</f>
        <v>1.0456823974285532</v>
      </c>
      <c r="AM203" s="11">
        <f>'OddsRatio_working_3-way'!AA203+'OddsRatio_working_3-way'!AG203</f>
        <v>-0.67243350819974346</v>
      </c>
      <c r="AN203" s="11">
        <f>'OddsRatio_working_3-way'!AB203+'OddsRatio_working_3-way'!AH203</f>
        <v>-0.37324888922880939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1.0456823974285532</v>
      </c>
      <c r="AS203" s="11">
        <f>IF(('OddsRatio_working_3-way'!X203=0),IF(Q203&gt;0,-Q203^(1/3),(-Q203)^(1/3)),'OddsRatio_working_3-way'!AM203-'OddsRatio_working_3-way'!R203/3)</f>
        <v>-0.67243350819974346</v>
      </c>
      <c r="AT203" s="11">
        <f>IF(('OddsRatio_working_3-way'!X203=0),IF(Q203&gt;0,-Q203^(1/3),(-Q203)^(1/3)),'OddsRatio_working_3-way'!AN203-'OddsRatio_working_3-way'!R203/3)</f>
        <v>-0.37324888922880939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4.51</v>
      </c>
      <c r="B204" s="4">
        <f>IF('True_Odds_Calculator_3-way'!B205="","",'True_Odds_Calculator_3-way'!B205)</f>
        <v>4.0199999999999996</v>
      </c>
      <c r="C204" s="4">
        <f>IF('True_Odds_Calculator_3-way'!C205="","",'True_Odds_Calculator_3-way'!C205)</f>
        <v>1.77</v>
      </c>
      <c r="D204" s="9">
        <f t="shared" si="52"/>
        <v>0.21170721780284366</v>
      </c>
      <c r="E204" s="9">
        <f t="shared" si="53"/>
        <v>0.23788572619745943</v>
      </c>
      <c r="F204" s="9">
        <f t="shared" si="54"/>
        <v>0.55040705599969686</v>
      </c>
      <c r="G204" s="9">
        <f t="shared" si="55"/>
        <v>1.0608274982951076</v>
      </c>
      <c r="H204" s="9">
        <f t="shared" si="56"/>
        <v>4.7235045190158269</v>
      </c>
      <c r="I204" s="9">
        <f t="shared" si="57"/>
        <v>4.2036990448512244</v>
      </c>
      <c r="J204" s="9">
        <f t="shared" si="58"/>
        <v>1.8168371736872333</v>
      </c>
      <c r="K204" s="11">
        <f t="shared" si="59"/>
        <v>0.22172949002217296</v>
      </c>
      <c r="L204" s="11">
        <f t="shared" si="60"/>
        <v>0.24875621890547267</v>
      </c>
      <c r="M204" s="11">
        <f t="shared" si="61"/>
        <v>0.56497175141242939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-0.25434834920066884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0.22748197953198171</v>
      </c>
      <c r="Q204" s="11">
        <f>2*'OddsRatio_working_3-way'!K204*'OddsRatio_working_3-way'!L204*'OddsRatio_working_3-way'!M204</f>
        <v>6.232383000876212E-2</v>
      </c>
      <c r="R204" s="11">
        <f t="shared" si="62"/>
        <v>0</v>
      </c>
      <c r="S204" s="11">
        <f t="shared" si="63"/>
        <v>-0.89437175529890767</v>
      </c>
      <c r="T204" s="11">
        <f t="shared" si="64"/>
        <v>-0.24503335761613912</v>
      </c>
      <c r="U204" s="11">
        <f>'OddsRatio_working_3-way'!S204-'OddsRatio_working_3-way'!R204^2/3</f>
        <v>-0.89437175529890767</v>
      </c>
      <c r="V204" s="11">
        <f>'OddsRatio_working_3-way'!S204*'OddsRatio_working_3-way'!R204/3-2*'OddsRatio_working_3-way'!R204^3/27-'OddsRatio_working_3-way'!T204</f>
        <v>0.24503335761613912</v>
      </c>
      <c r="W204" s="11">
        <f>'OddsRatio_working_3-way'!V204^2+4*'OddsRatio_working_3-way'!U204^3/27</f>
        <v>-4.5945130005491754E-2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0.16277782123966589</v>
      </c>
      <c r="Y204" s="11">
        <f>IF('OddsRatio_working_3-way'!W204&gt;=0,IF('OddsRatio_working_3-way'!V204+SQRT('OddsRatio_working_3-way'!W204)&gt;0,0,PI()),ACOS('OddsRatio_working_3-way'!V204/(2*'OddsRatio_working_3-way'!X204)))</f>
        <v>0.71870046176496438</v>
      </c>
      <c r="Z204" s="11">
        <f>'OddsRatio_working_3-way'!X204^(1/3)*COS('OddsRatio_working_3-way'!Y204/3)</f>
        <v>0.5304137491475539</v>
      </c>
      <c r="AA204" s="11">
        <f>'OddsRatio_working_3-way'!X204^(1/3)*COS(('OddsRatio_working_3-way'!Y204+2*PI())/3)</f>
        <v>-0.37740705220801152</v>
      </c>
      <c r="AB204" s="11">
        <f>'OddsRatio_working_3-way'!X204^(1/3)*COS(('OddsRatio_working_3-way'!Y204+4*PI())/3)</f>
        <v>-0.15300669693954247</v>
      </c>
      <c r="AC204" s="11">
        <f>'OddsRatio_working_3-way'!X204^(1/3)*SIN('OddsRatio_working_3-way'!Y204/3)</f>
        <v>0.12955760552049836</v>
      </c>
      <c r="AD204" s="11">
        <f>'OddsRatio_working_3-way'!X204^(1/3)*SIN(('OddsRatio_working_3-way'!Y204+2*PI())/3)</f>
        <v>0.39457297851807915</v>
      </c>
      <c r="AE204" s="11">
        <f>'OddsRatio_working_3-way'!X204^(1/3)*SIN(('OddsRatio_working_3-way'!Y204+4*PI())/3)</f>
        <v>-0.52413058403857749</v>
      </c>
      <c r="AF204" s="11">
        <f>-'OddsRatio_working_3-way'!U204/(3*'OddsRatio_working_3-way'!X204^(1/3))*COS(('OddsRatio_working_3-way'!Y204)/3)</f>
        <v>0.53041374914755379</v>
      </c>
      <c r="AG204" s="11">
        <f>-'OddsRatio_working_3-way'!U204/(3*'OddsRatio_working_3-way'!X204^(1/3))*COS(('OddsRatio_working_3-way'!Y204+2*PI())/3)</f>
        <v>-0.37740705220801146</v>
      </c>
      <c r="AH204" s="11">
        <f>-'OddsRatio_working_3-way'!U204/(3*'OddsRatio_working_3-way'!X204^(1/3))*COS(('OddsRatio_working_3-way'!Y204+4*PI())/3)</f>
        <v>-0.15300669693954244</v>
      </c>
      <c r="AI204" s="11">
        <f>'OddsRatio_working_3-way'!U204/(3*'OddsRatio_working_3-way'!X204^(1/3))*SIN(('OddsRatio_working_3-way'!Y204)/3)</f>
        <v>-0.12955760552049833</v>
      </c>
      <c r="AJ204" s="11">
        <f>'OddsRatio_working_3-way'!U204/(3*'OddsRatio_working_3-way'!X204^(1/3))*SIN(('OddsRatio_working_3-way'!Y204+2*PI())/3)</f>
        <v>-0.39457297851807904</v>
      </c>
      <c r="AK204" s="11">
        <f>'OddsRatio_working_3-way'!U204/(3*'OddsRatio_working_3-way'!X204^(1/3))*SIN(('OddsRatio_working_3-way'!Y204+4*PI())/3)</f>
        <v>0.52413058403857737</v>
      </c>
      <c r="AL204" s="11">
        <f>'OddsRatio_working_3-way'!Z204+'OddsRatio_working_3-way'!AF204</f>
        <v>1.0608274982951076</v>
      </c>
      <c r="AM204" s="11">
        <f>'OddsRatio_working_3-way'!AA204+'OddsRatio_working_3-way'!AG204</f>
        <v>-0.75481410441602304</v>
      </c>
      <c r="AN204" s="11">
        <f>'OddsRatio_working_3-way'!AB204+'OddsRatio_working_3-way'!AH204</f>
        <v>-0.30601339387908488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1.0608274982951076</v>
      </c>
      <c r="AS204" s="11">
        <f>IF(('OddsRatio_working_3-way'!X204=0),IF(Q204&gt;0,-Q204^(1/3),(-Q204)^(1/3)),'OddsRatio_working_3-way'!AM204-'OddsRatio_working_3-way'!R204/3)</f>
        <v>-0.75481410441602304</v>
      </c>
      <c r="AT204" s="11">
        <f>IF(('OddsRatio_working_3-way'!X204=0),IF(Q204&gt;0,-Q204^(1/3),(-Q204)^(1/3)),'OddsRatio_working_3-way'!AN204-'OddsRatio_working_3-way'!R204/3)</f>
        <v>-0.30601339387908488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3.47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2.29</v>
      </c>
      <c r="D205" s="9">
        <f t="shared" si="52"/>
        <v>0.2814813002222783</v>
      </c>
      <c r="E205" s="9">
        <f t="shared" si="53"/>
        <v>0.28991487341634031</v>
      </c>
      <c r="F205" s="9">
        <f t="shared" si="54"/>
        <v>0.42860382636138139</v>
      </c>
      <c r="G205" s="9">
        <f t="shared" si="55"/>
        <v>1.0334550067432753</v>
      </c>
      <c r="H205" s="9">
        <f t="shared" si="56"/>
        <v>3.5526338666558899</v>
      </c>
      <c r="I205" s="9">
        <f t="shared" si="57"/>
        <v>3.4492883659815625</v>
      </c>
      <c r="J205" s="9">
        <f t="shared" si="58"/>
        <v>2.3331569586988254</v>
      </c>
      <c r="K205" s="11">
        <f t="shared" si="59"/>
        <v>0.28818443804034583</v>
      </c>
      <c r="L205" s="11">
        <f t="shared" si="60"/>
        <v>0.29673590504451036</v>
      </c>
      <c r="M205" s="11">
        <f t="shared" si="61"/>
        <v>0.4366812227074236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-0.28199418418089883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0.22891044862676319</v>
      </c>
      <c r="Q205" s="11">
        <f>2*'OddsRatio_working_3-way'!K205*'OddsRatio_working_3-way'!L205*'OddsRatio_working_3-way'!M205</f>
        <v>7.4685301346415406E-2</v>
      </c>
      <c r="R205" s="11">
        <f t="shared" si="62"/>
        <v>0</v>
      </c>
      <c r="S205" s="11">
        <f t="shared" si="63"/>
        <v>-0.81175592075302339</v>
      </c>
      <c r="T205" s="11">
        <f t="shared" si="64"/>
        <v>-0.26484695620000764</v>
      </c>
      <c r="U205" s="11">
        <f>'OddsRatio_working_3-way'!S205-'OddsRatio_working_3-way'!R205^2/3</f>
        <v>-0.81175592075302339</v>
      </c>
      <c r="V205" s="11">
        <f>'OddsRatio_working_3-way'!S205*'OddsRatio_working_3-way'!R205/3-2*'OddsRatio_working_3-way'!R205^3/27-'OddsRatio_working_3-way'!T205</f>
        <v>0.26484695620000764</v>
      </c>
      <c r="W205" s="11">
        <f>'OddsRatio_working_3-way'!V205^2+4*'OddsRatio_working_3-way'!U205^3/27</f>
        <v>-9.1012270580091564E-3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0.1407525641564106</v>
      </c>
      <c r="Y205" s="11">
        <f>IF('OddsRatio_working_3-way'!W205&gt;=0,IF('OddsRatio_working_3-way'!V205+SQRT('OddsRatio_working_3-way'!W205)&gt;0,0,PI()),ACOS('OddsRatio_working_3-way'!V205/(2*'OddsRatio_working_3-way'!X205)))</f>
        <v>0.34574090436636928</v>
      </c>
      <c r="Z205" s="11">
        <f>'OddsRatio_working_3-way'!X205^(1/3)*COS('OddsRatio_working_3-way'!Y205/3)</f>
        <v>0.51672750337163764</v>
      </c>
      <c r="AA205" s="11">
        <f>'OddsRatio_working_3-way'!X205^(1/3)*COS(('OddsRatio_working_3-way'!Y205+2*PI())/3)</f>
        <v>-0.31016621912455661</v>
      </c>
      <c r="AB205" s="11">
        <f>'OddsRatio_working_3-way'!X205^(1/3)*COS(('OddsRatio_working_3-way'!Y205+4*PI())/3)</f>
        <v>-0.2065612842470809</v>
      </c>
      <c r="AC205" s="11">
        <f>'OddsRatio_working_3-way'!X205^(1/3)*SIN('OddsRatio_working_3-way'!Y205/3)</f>
        <v>5.9816337040884189E-2</v>
      </c>
      <c r="AD205" s="11">
        <f>'OddsRatio_working_3-way'!X205^(1/3)*SIN(('OddsRatio_working_3-way'!Y205+2*PI())/3)</f>
        <v>0.41759097623350522</v>
      </c>
      <c r="AE205" s="11">
        <f>'OddsRatio_working_3-way'!X205^(1/3)*SIN(('OddsRatio_working_3-way'!Y205+4*PI())/3)</f>
        <v>-0.47740731327438951</v>
      </c>
      <c r="AF205" s="11">
        <f>-'OddsRatio_working_3-way'!U205/(3*'OddsRatio_working_3-way'!X205^(1/3))*COS(('OddsRatio_working_3-way'!Y205)/3)</f>
        <v>0.51672750337163775</v>
      </c>
      <c r="AG205" s="11">
        <f>-'OddsRatio_working_3-way'!U205/(3*'OddsRatio_working_3-way'!X205^(1/3))*COS(('OddsRatio_working_3-way'!Y205+2*PI())/3)</f>
        <v>-0.31016621912455666</v>
      </c>
      <c r="AH205" s="11">
        <f>-'OddsRatio_working_3-way'!U205/(3*'OddsRatio_working_3-way'!X205^(1/3))*COS(('OddsRatio_working_3-way'!Y205+4*PI())/3)</f>
        <v>-0.20656128424708095</v>
      </c>
      <c r="AI205" s="11">
        <f>'OddsRatio_working_3-way'!U205/(3*'OddsRatio_working_3-way'!X205^(1/3))*SIN(('OddsRatio_working_3-way'!Y205)/3)</f>
        <v>-5.9816337040884203E-2</v>
      </c>
      <c r="AJ205" s="11">
        <f>'OddsRatio_working_3-way'!U205/(3*'OddsRatio_working_3-way'!X205^(1/3))*SIN(('OddsRatio_working_3-way'!Y205+2*PI())/3)</f>
        <v>-0.41759097623350533</v>
      </c>
      <c r="AK205" s="11">
        <f>'OddsRatio_working_3-way'!U205/(3*'OddsRatio_working_3-way'!X205^(1/3))*SIN(('OddsRatio_working_3-way'!Y205+4*PI())/3)</f>
        <v>0.47740731327438962</v>
      </c>
      <c r="AL205" s="11">
        <f>'OddsRatio_working_3-way'!Z205+'OddsRatio_working_3-way'!AF205</f>
        <v>1.0334550067432753</v>
      </c>
      <c r="AM205" s="11">
        <f>'OddsRatio_working_3-way'!AA205+'OddsRatio_working_3-way'!AG205</f>
        <v>-0.62033243824911333</v>
      </c>
      <c r="AN205" s="11">
        <f>'OddsRatio_working_3-way'!AB205+'OddsRatio_working_3-way'!AH205</f>
        <v>-0.41312256849416185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1.0334550067432753</v>
      </c>
      <c r="AS205" s="11">
        <f>IF(('OddsRatio_working_3-way'!X205=0),IF(Q205&gt;0,-Q205^(1/3),(-Q205)^(1/3)),'OddsRatio_working_3-way'!AM205-'OddsRatio_working_3-way'!R205/3)</f>
        <v>-0.62033243824911333</v>
      </c>
      <c r="AT205" s="11">
        <f>IF(('OddsRatio_working_3-way'!X205=0),IF(Q205&gt;0,-Q205^(1/3),(-Q205)^(1/3)),'OddsRatio_working_3-way'!AN205-'OddsRatio_working_3-way'!R205/3)</f>
        <v>-0.41312256849416185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2.1800000000000002</v>
      </c>
      <c r="B206" s="4">
        <f>IF('True_Odds_Calculator_3-way'!B207="","",'True_Odds_Calculator_3-way'!B207)</f>
        <v>3.19</v>
      </c>
      <c r="C206" s="4">
        <f>IF('True_Odds_Calculator_3-way'!C207="","",'True_Odds_Calculator_3-way'!C207)</f>
        <v>3.89</v>
      </c>
      <c r="D206" s="9">
        <f t="shared" si="52"/>
        <v>0.44756040091299509</v>
      </c>
      <c r="E206" s="9">
        <f t="shared" si="53"/>
        <v>0.30387354086335372</v>
      </c>
      <c r="F206" s="9">
        <f t="shared" si="54"/>
        <v>0.24856605822365116</v>
      </c>
      <c r="G206" s="9">
        <f t="shared" si="55"/>
        <v>1.0460468594040326</v>
      </c>
      <c r="H206" s="9">
        <f t="shared" si="56"/>
        <v>2.2343352940967582</v>
      </c>
      <c r="I206" s="9">
        <f t="shared" si="57"/>
        <v>3.2908426220948317</v>
      </c>
      <c r="J206" s="9">
        <f t="shared" si="58"/>
        <v>4.0230754236776551</v>
      </c>
      <c r="K206" s="11">
        <f t="shared" si="59"/>
        <v>0.4587155963302752</v>
      </c>
      <c r="L206" s="11">
        <f t="shared" si="60"/>
        <v>0.31347962382445144</v>
      </c>
      <c r="M206" s="11">
        <f t="shared" si="61"/>
        <v>0.25706940874035988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-0.27607506743164734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0.23140756646553923</v>
      </c>
      <c r="Q206" s="11">
        <f>2*'OddsRatio_working_3-way'!K206*'OddsRatio_working_3-way'!L206*'OddsRatio_working_3-way'!M206</f>
        <v>7.3932129861194643E-2</v>
      </c>
      <c r="R206" s="11">
        <f t="shared" si="62"/>
        <v>0</v>
      </c>
      <c r="S206" s="11">
        <f t="shared" si="63"/>
        <v>-0.83820523388202295</v>
      </c>
      <c r="T206" s="11">
        <f t="shared" si="64"/>
        <v>-0.26779719932333002</v>
      </c>
      <c r="U206" s="11">
        <f>'OddsRatio_working_3-way'!S206-'OddsRatio_working_3-way'!R206^2/3</f>
        <v>-0.83820523388202295</v>
      </c>
      <c r="V206" s="11">
        <f>'OddsRatio_working_3-way'!S206*'OddsRatio_working_3-way'!R206/3-2*'OddsRatio_working_3-way'!R206^3/27-'OddsRatio_working_3-way'!T206</f>
        <v>0.26779719932333002</v>
      </c>
      <c r="W206" s="11">
        <f>'OddsRatio_working_3-way'!V206^2+4*'OddsRatio_working_3-way'!U206^3/27</f>
        <v>-1.5531023099387434E-2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0.14768747667355447</v>
      </c>
      <c r="Y206" s="11">
        <f>IF('OddsRatio_working_3-way'!W206&gt;=0,IF('OddsRatio_working_3-way'!V206+SQRT('OddsRatio_working_3-way'!W206)&gt;0,0,PI()),ACOS('OddsRatio_working_3-way'!V206/(2*'OddsRatio_working_3-way'!X206)))</f>
        <v>0.43555799100478443</v>
      </c>
      <c r="Z206" s="11">
        <f>'OddsRatio_working_3-way'!X206^(1/3)*COS('OddsRatio_working_3-way'!Y206/3)</f>
        <v>0.52302342970201632</v>
      </c>
      <c r="AA206" s="11">
        <f>'OddsRatio_working_3-way'!X206^(1/3)*COS(('OddsRatio_working_3-way'!Y206+2*PI())/3)</f>
        <v>-0.32773993736649409</v>
      </c>
      <c r="AB206" s="11">
        <f>'OddsRatio_working_3-way'!X206^(1/3)*COS(('OddsRatio_working_3-way'!Y206+4*PI())/3)</f>
        <v>-0.19528349233552192</v>
      </c>
      <c r="AC206" s="11">
        <f>'OddsRatio_working_3-way'!X206^(1/3)*SIN('OddsRatio_working_3-way'!Y206/3)</f>
        <v>7.647376419453264E-2</v>
      </c>
      <c r="AD206" s="11">
        <f>'OddsRatio_working_3-way'!X206^(1/3)*SIN(('OddsRatio_working_3-way'!Y206+2*PI())/3)</f>
        <v>0.41471469479914447</v>
      </c>
      <c r="AE206" s="11">
        <f>'OddsRatio_working_3-way'!X206^(1/3)*SIN(('OddsRatio_working_3-way'!Y206+4*PI())/3)</f>
        <v>-0.49118845899367702</v>
      </c>
      <c r="AF206" s="11">
        <f>-'OddsRatio_working_3-way'!U206/(3*'OddsRatio_working_3-way'!X206^(1/3))*COS(('OddsRatio_working_3-way'!Y206)/3)</f>
        <v>0.52302342970201632</v>
      </c>
      <c r="AG206" s="11">
        <f>-'OddsRatio_working_3-way'!U206/(3*'OddsRatio_working_3-way'!X206^(1/3))*COS(('OddsRatio_working_3-way'!Y206+2*PI())/3)</f>
        <v>-0.32773993736649409</v>
      </c>
      <c r="AH206" s="11">
        <f>-'OddsRatio_working_3-way'!U206/(3*'OddsRatio_working_3-way'!X206^(1/3))*COS(('OddsRatio_working_3-way'!Y206+4*PI())/3)</f>
        <v>-0.19528349233552192</v>
      </c>
      <c r="AI206" s="11">
        <f>'OddsRatio_working_3-way'!U206/(3*'OddsRatio_working_3-way'!X206^(1/3))*SIN(('OddsRatio_working_3-way'!Y206)/3)</f>
        <v>-7.647376419453264E-2</v>
      </c>
      <c r="AJ206" s="11">
        <f>'OddsRatio_working_3-way'!U206/(3*'OddsRatio_working_3-way'!X206^(1/3))*SIN(('OddsRatio_working_3-way'!Y206+2*PI())/3)</f>
        <v>-0.41471469479914447</v>
      </c>
      <c r="AK206" s="11">
        <f>'OddsRatio_working_3-way'!U206/(3*'OddsRatio_working_3-way'!X206^(1/3))*SIN(('OddsRatio_working_3-way'!Y206+4*PI())/3)</f>
        <v>0.49118845899367702</v>
      </c>
      <c r="AL206" s="11">
        <f>'OddsRatio_working_3-way'!Z206+'OddsRatio_working_3-way'!AF206</f>
        <v>1.0460468594040326</v>
      </c>
      <c r="AM206" s="11">
        <f>'OddsRatio_working_3-way'!AA206+'OddsRatio_working_3-way'!AG206</f>
        <v>-0.65547987473298819</v>
      </c>
      <c r="AN206" s="11">
        <f>'OddsRatio_working_3-way'!AB206+'OddsRatio_working_3-way'!AH206</f>
        <v>-0.39056698467104384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1.0460468594040326</v>
      </c>
      <c r="AS206" s="11">
        <f>IF(('OddsRatio_working_3-way'!X206=0),IF(Q206&gt;0,-Q206^(1/3),(-Q206)^(1/3)),'OddsRatio_working_3-way'!AM206-'OddsRatio_working_3-way'!R206/3)</f>
        <v>-0.65547987473298819</v>
      </c>
      <c r="AT206" s="11">
        <f>IF(('OddsRatio_working_3-way'!X206=0),IF(Q206&gt;0,-Q206^(1/3),(-Q206)^(1/3)),'OddsRatio_working_3-way'!AN206-'OddsRatio_working_3-way'!R206/3)</f>
        <v>-0.39056698467104384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3.96</v>
      </c>
      <c r="B207" s="4">
        <f>IF('True_Odds_Calculator_3-way'!B208="","",'True_Odds_Calculator_3-way'!B208)</f>
        <v>3.17</v>
      </c>
      <c r="C207" s="4">
        <f>IF('True_Odds_Calculator_3-way'!C208="","",'True_Odds_Calculator_3-way'!C208)</f>
        <v>2.17</v>
      </c>
      <c r="D207" s="9">
        <f t="shared" si="52"/>
        <v>0.24423563234156592</v>
      </c>
      <c r="E207" s="9">
        <f t="shared" si="53"/>
        <v>0.30594750196434284</v>
      </c>
      <c r="F207" s="9">
        <f t="shared" si="54"/>
        <v>0.44981686569409096</v>
      </c>
      <c r="G207" s="9">
        <f t="shared" si="55"/>
        <v>1.0454076558637868</v>
      </c>
      <c r="H207" s="9">
        <f t="shared" si="56"/>
        <v>4.0944066613568086</v>
      </c>
      <c r="I207" s="9">
        <f t="shared" si="57"/>
        <v>3.2685346132244173</v>
      </c>
      <c r="J207" s="9">
        <f t="shared" si="58"/>
        <v>2.2231269573606309</v>
      </c>
      <c r="K207" s="11">
        <f t="shared" si="59"/>
        <v>0.25252525252525254</v>
      </c>
      <c r="L207" s="11">
        <f t="shared" si="60"/>
        <v>0.31545741324921134</v>
      </c>
      <c r="M207" s="11">
        <f t="shared" si="61"/>
        <v>0.46082949308755761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-0.27588184685976469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0.2312737633791872</v>
      </c>
      <c r="Q207" s="11">
        <f>2*'OddsRatio_working_3-way'!K207*'OddsRatio_working_3-way'!L207*'OddsRatio_working_3-way'!M207</f>
        <v>7.3420242342599112E-2</v>
      </c>
      <c r="R207" s="11">
        <f t="shared" si="62"/>
        <v>0</v>
      </c>
      <c r="S207" s="11">
        <f t="shared" si="63"/>
        <v>-0.83830728992019354</v>
      </c>
      <c r="T207" s="11">
        <f t="shared" si="64"/>
        <v>-0.26612929838736304</v>
      </c>
      <c r="U207" s="11">
        <f>'OddsRatio_working_3-way'!S207-'OddsRatio_working_3-way'!R207^2/3</f>
        <v>-0.83830728992019354</v>
      </c>
      <c r="V207" s="11">
        <f>'OddsRatio_working_3-way'!S207*'OddsRatio_working_3-way'!R207/3-2*'OddsRatio_working_3-way'!R207^3/27-'OddsRatio_working_3-way'!T207</f>
        <v>0.26612929838736304</v>
      </c>
      <c r="W207" s="11">
        <f>'OddsRatio_working_3-way'!V207^2+4*'OddsRatio_working_3-way'!U207^3/27</f>
        <v>-1.6453431640128802E-2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0.14771445012276127</v>
      </c>
      <c r="Y207" s="11">
        <f>IF('OddsRatio_working_3-way'!W207&gt;=0,IF('OddsRatio_working_3-way'!V207+SQRT('OddsRatio_working_3-way'!W207)&gt;0,0,PI()),ACOS('OddsRatio_working_3-way'!V207/(2*'OddsRatio_working_3-way'!X207)))</f>
        <v>0.44913385365609115</v>
      </c>
      <c r="Z207" s="11">
        <f>'OddsRatio_working_3-way'!X207^(1/3)*COS('OddsRatio_working_3-way'!Y207/3)</f>
        <v>0.52270382793189341</v>
      </c>
      <c r="AA207" s="11">
        <f>'OddsRatio_working_3-way'!X207^(1/3)*COS(('OddsRatio_working_3-way'!Y207+2*PI())/3)</f>
        <v>-0.32963334393821381</v>
      </c>
      <c r="AB207" s="11">
        <f>'OddsRatio_working_3-way'!X207^(1/3)*COS(('OddsRatio_working_3-way'!Y207+4*PI())/3)</f>
        <v>-0.19307048399367976</v>
      </c>
      <c r="AC207" s="11">
        <f>'OddsRatio_working_3-way'!X207^(1/3)*SIN('OddsRatio_working_3-way'!Y207/3)</f>
        <v>7.8844603950281866E-2</v>
      </c>
      <c r="AD207" s="11">
        <f>'OddsRatio_working_3-way'!X207^(1/3)*SIN(('OddsRatio_working_3-way'!Y207+2*PI())/3)</f>
        <v>0.41325249166924877</v>
      </c>
      <c r="AE207" s="11">
        <f>'OddsRatio_working_3-way'!X207^(1/3)*SIN(('OddsRatio_working_3-way'!Y207+4*PI())/3)</f>
        <v>-0.49209709561953069</v>
      </c>
      <c r="AF207" s="11">
        <f>-'OddsRatio_working_3-way'!U207/(3*'OddsRatio_working_3-way'!X207^(1/3))*COS(('OddsRatio_working_3-way'!Y207)/3)</f>
        <v>0.52270382793189329</v>
      </c>
      <c r="AG207" s="11">
        <f>-'OddsRatio_working_3-way'!U207/(3*'OddsRatio_working_3-way'!X207^(1/3))*COS(('OddsRatio_working_3-way'!Y207+2*PI())/3)</f>
        <v>-0.3296333439382137</v>
      </c>
      <c r="AH207" s="11">
        <f>-'OddsRatio_working_3-way'!U207/(3*'OddsRatio_working_3-way'!X207^(1/3))*COS(('OddsRatio_working_3-way'!Y207+4*PI())/3)</f>
        <v>-0.19307048399367971</v>
      </c>
      <c r="AI207" s="11">
        <f>'OddsRatio_working_3-way'!U207/(3*'OddsRatio_working_3-way'!X207^(1/3))*SIN(('OddsRatio_working_3-way'!Y207)/3)</f>
        <v>-7.8844603950281852E-2</v>
      </c>
      <c r="AJ207" s="11">
        <f>'OddsRatio_working_3-way'!U207/(3*'OddsRatio_working_3-way'!X207^(1/3))*SIN(('OddsRatio_working_3-way'!Y207+2*PI())/3)</f>
        <v>-0.41325249166924866</v>
      </c>
      <c r="AK207" s="11">
        <f>'OddsRatio_working_3-way'!U207/(3*'OddsRatio_working_3-way'!X207^(1/3))*SIN(('OddsRatio_working_3-way'!Y207+4*PI())/3)</f>
        <v>0.49209709561953058</v>
      </c>
      <c r="AL207" s="11">
        <f>'OddsRatio_working_3-way'!Z207+'OddsRatio_working_3-way'!AF207</f>
        <v>1.0454076558637868</v>
      </c>
      <c r="AM207" s="11">
        <f>'OddsRatio_working_3-way'!AA207+'OddsRatio_working_3-way'!AG207</f>
        <v>-0.6592666878764275</v>
      </c>
      <c r="AN207" s="11">
        <f>'OddsRatio_working_3-way'!AB207+'OddsRatio_working_3-way'!AH207</f>
        <v>-0.38614096798735947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1.0454076558637868</v>
      </c>
      <c r="AS207" s="11">
        <f>IF(('OddsRatio_working_3-way'!X207=0),IF(Q207&gt;0,-Q207^(1/3),(-Q207)^(1/3)),'OddsRatio_working_3-way'!AM207-'OddsRatio_working_3-way'!R207/3)</f>
        <v>-0.6592666878764275</v>
      </c>
      <c r="AT207" s="11">
        <f>IF(('OddsRatio_working_3-way'!X207=0),IF(Q207&gt;0,-Q207^(1/3),(-Q207)^(1/3)),'OddsRatio_working_3-way'!AN207-'OddsRatio_working_3-way'!R207/3)</f>
        <v>-0.38614096798735947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3.14</v>
      </c>
      <c r="B208" s="4">
        <f>IF('True_Odds_Calculator_3-way'!B209="","",'True_Odds_Calculator_3-way'!B209)</f>
        <v>3.31</v>
      </c>
      <c r="C208" s="4">
        <f>IF('True_Odds_Calculator_3-way'!C209="","",'True_Odds_Calculator_3-way'!C209)</f>
        <v>2.42</v>
      </c>
      <c r="D208" s="9">
        <f t="shared" si="52"/>
        <v>0.30754076307235362</v>
      </c>
      <c r="E208" s="9">
        <f t="shared" si="53"/>
        <v>0.2915054991316457</v>
      </c>
      <c r="F208" s="9">
        <f t="shared" si="54"/>
        <v>0.40095373779600058</v>
      </c>
      <c r="G208" s="9">
        <f t="shared" si="55"/>
        <v>1.052150223742351</v>
      </c>
      <c r="H208" s="9">
        <f t="shared" si="56"/>
        <v>3.2516014788086314</v>
      </c>
      <c r="I208" s="9">
        <f t="shared" si="57"/>
        <v>3.4304670168448306</v>
      </c>
      <c r="J208" s="9">
        <f t="shared" si="58"/>
        <v>2.4940533177141386</v>
      </c>
      <c r="K208" s="11">
        <f t="shared" si="59"/>
        <v>0.31847133757961782</v>
      </c>
      <c r="L208" s="11">
        <f t="shared" si="60"/>
        <v>0.30211480362537763</v>
      </c>
      <c r="M208" s="11">
        <f t="shared" si="61"/>
        <v>0.41322314049586778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-0.27908795266926378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0.23338078345014565</v>
      </c>
      <c r="Q208" s="11">
        <f>2*'OddsRatio_working_3-way'!K208*'OddsRatio_working_3-way'!L208*'OddsRatio_working_3-way'!M208</f>
        <v>7.9516450919981468E-2</v>
      </c>
      <c r="R208" s="11">
        <f t="shared" si="62"/>
        <v>0</v>
      </c>
      <c r="S208" s="11">
        <f t="shared" si="63"/>
        <v>-0.83622664904749966</v>
      </c>
      <c r="T208" s="11">
        <f t="shared" si="64"/>
        <v>-0.28491538298040869</v>
      </c>
      <c r="U208" s="11">
        <f>'OddsRatio_working_3-way'!S208-'OddsRatio_working_3-way'!R208^2/3</f>
        <v>-0.83622664904749966</v>
      </c>
      <c r="V208" s="11">
        <f>'OddsRatio_working_3-way'!S208*'OddsRatio_working_3-way'!R208/3-2*'OddsRatio_working_3-way'!R208^3/27-'OddsRatio_working_3-way'!T208</f>
        <v>0.28491538298040869</v>
      </c>
      <c r="W208" s="11">
        <f>'OddsRatio_working_3-way'!V208^2+4*'OddsRatio_working_3-way'!U208^3/27</f>
        <v>-5.4532093093021539E-3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0.14716486058853784</v>
      </c>
      <c r="Y208" s="11">
        <f>IF('OddsRatio_working_3-way'!W208&gt;=0,IF('OddsRatio_working_3-way'!V208+SQRT('OddsRatio_working_3-way'!W208)&gt;0,0,PI()),ACOS('OddsRatio_working_3-way'!V208/(2*'OddsRatio_working_3-way'!X208)))</f>
        <v>0.25360469268642993</v>
      </c>
      <c r="Z208" s="11">
        <f>'OddsRatio_working_3-way'!X208^(1/3)*COS('OddsRatio_working_3-way'!Y208/3)</f>
        <v>0.5260751118711755</v>
      </c>
      <c r="AA208" s="11">
        <f>'OddsRatio_working_3-way'!X208^(1/3)*COS(('OddsRatio_working_3-way'!Y208+2*PI())/3)</f>
        <v>-0.30164318718508998</v>
      </c>
      <c r="AB208" s="11">
        <f>'OddsRatio_working_3-way'!X208^(1/3)*COS(('OddsRatio_working_3-way'!Y208+4*PI())/3)</f>
        <v>-0.22443192468608572</v>
      </c>
      <c r="AC208" s="11">
        <f>'OddsRatio_working_3-way'!X208^(1/3)*SIN('OddsRatio_working_3-way'!Y208/3)</f>
        <v>4.4577943188271074E-2</v>
      </c>
      <c r="AD208" s="11">
        <f>'OddsRatio_working_3-way'!X208^(1/3)*SIN(('OddsRatio_working_3-way'!Y208+2*PI())/3)</f>
        <v>0.43330543958504303</v>
      </c>
      <c r="AE208" s="11">
        <f>'OddsRatio_working_3-way'!X208^(1/3)*SIN(('OddsRatio_working_3-way'!Y208+4*PI())/3)</f>
        <v>-0.47788338277331399</v>
      </c>
      <c r="AF208" s="11">
        <f>-'OddsRatio_working_3-way'!U208/(3*'OddsRatio_working_3-way'!X208^(1/3))*COS(('OddsRatio_working_3-way'!Y208)/3)</f>
        <v>0.52607511187117539</v>
      </c>
      <c r="AG208" s="11">
        <f>-'OddsRatio_working_3-way'!U208/(3*'OddsRatio_working_3-way'!X208^(1/3))*COS(('OddsRatio_working_3-way'!Y208+2*PI())/3)</f>
        <v>-0.30164318718508992</v>
      </c>
      <c r="AH208" s="11">
        <f>-'OddsRatio_working_3-way'!U208/(3*'OddsRatio_working_3-way'!X208^(1/3))*COS(('OddsRatio_working_3-way'!Y208+4*PI())/3)</f>
        <v>-0.22443192468608567</v>
      </c>
      <c r="AI208" s="11">
        <f>'OddsRatio_working_3-way'!U208/(3*'OddsRatio_working_3-way'!X208^(1/3))*SIN(('OddsRatio_working_3-way'!Y208)/3)</f>
        <v>-4.4577943188271067E-2</v>
      </c>
      <c r="AJ208" s="11">
        <f>'OddsRatio_working_3-way'!U208/(3*'OddsRatio_working_3-way'!X208^(1/3))*SIN(('OddsRatio_working_3-way'!Y208+2*PI())/3)</f>
        <v>-0.43330543958504297</v>
      </c>
      <c r="AK208" s="11">
        <f>'OddsRatio_working_3-way'!U208/(3*'OddsRatio_working_3-way'!X208^(1/3))*SIN(('OddsRatio_working_3-way'!Y208+4*PI())/3)</f>
        <v>0.47788338277331388</v>
      </c>
      <c r="AL208" s="11">
        <f>'OddsRatio_working_3-way'!Z208+'OddsRatio_working_3-way'!AF208</f>
        <v>1.052150223742351</v>
      </c>
      <c r="AM208" s="11">
        <f>'OddsRatio_working_3-way'!AA208+'OddsRatio_working_3-way'!AG208</f>
        <v>-0.60328637437017996</v>
      </c>
      <c r="AN208" s="11">
        <f>'OddsRatio_working_3-way'!AB208+'OddsRatio_working_3-way'!AH208</f>
        <v>-0.44886384937217139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1.052150223742351</v>
      </c>
      <c r="AS208" s="11">
        <f>IF(('OddsRatio_working_3-way'!X208=0),IF(Q208&gt;0,-Q208^(1/3),(-Q208)^(1/3)),'OddsRatio_working_3-way'!AM208-'OddsRatio_working_3-way'!R208/3)</f>
        <v>-0.60328637437017996</v>
      </c>
      <c r="AT208" s="11">
        <f>IF(('OddsRatio_working_3-way'!X208=0),IF(Q208&gt;0,-Q208^(1/3),(-Q208)^(1/3)),'OddsRatio_working_3-way'!AN208-'OddsRatio_working_3-way'!R208/3)</f>
        <v>-0.44886384937217139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2.58</v>
      </c>
      <c r="B209" s="4">
        <f>IF('True_Odds_Calculator_3-way'!B210="","",'True_Odds_Calculator_3-way'!B210)</f>
        <v>2.97</v>
      </c>
      <c r="C209" s="4">
        <f>IF('True_Odds_Calculator_3-way'!C210="","",'True_Odds_Calculator_3-way'!C210)</f>
        <v>3.25</v>
      </c>
      <c r="D209" s="9">
        <f t="shared" si="52"/>
        <v>0.37630369399487112</v>
      </c>
      <c r="E209" s="9">
        <f t="shared" si="53"/>
        <v>0.32610041903963094</v>
      </c>
      <c r="F209" s="9">
        <f t="shared" si="54"/>
        <v>0.29759588696549799</v>
      </c>
      <c r="G209" s="9">
        <f t="shared" si="55"/>
        <v>1.0490051088283514</v>
      </c>
      <c r="H209" s="9">
        <f t="shared" si="56"/>
        <v>2.6574280719487957</v>
      </c>
      <c r="I209" s="9">
        <f t="shared" si="57"/>
        <v>3.0665400643918526</v>
      </c>
      <c r="J209" s="9">
        <f t="shared" si="58"/>
        <v>3.3602614948637908</v>
      </c>
      <c r="K209" s="11">
        <f t="shared" si="59"/>
        <v>0.38759689922480617</v>
      </c>
      <c r="L209" s="11">
        <f t="shared" si="60"/>
        <v>0.33670033670033667</v>
      </c>
      <c r="M209" s="11">
        <f t="shared" si="61"/>
        <v>0.30769230769230771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-0.28122007191774656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0.23289945770565923</v>
      </c>
      <c r="Q209" s="11">
        <f>2*'OddsRatio_working_3-way'!K209*'OddsRatio_working_3-way'!L209*'OddsRatio_working_3-way'!M209</f>
        <v>8.0310157829537668E-2</v>
      </c>
      <c r="R209" s="11">
        <f t="shared" si="62"/>
        <v>0</v>
      </c>
      <c r="S209" s="11">
        <f t="shared" si="63"/>
        <v>-0.82817508763663028</v>
      </c>
      <c r="T209" s="11">
        <f t="shared" si="64"/>
        <v>-0.28557761642642426</v>
      </c>
      <c r="U209" s="11">
        <f>'OddsRatio_working_3-way'!S209-'OddsRatio_working_3-way'!R209^2/3</f>
        <v>-0.82817508763663028</v>
      </c>
      <c r="V209" s="11">
        <f>'OddsRatio_working_3-way'!S209*'OddsRatio_working_3-way'!R209/3-2*'OddsRatio_working_3-way'!R209^3/27-'OddsRatio_working_3-way'!T209</f>
        <v>0.28557761642642426</v>
      </c>
      <c r="W209" s="11">
        <f>'OddsRatio_working_3-way'!V209^2+4*'OddsRatio_working_3-way'!U209^3/27</f>
        <v>-2.5970901815194763E-3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0.14504453211455215</v>
      </c>
      <c r="Y209" s="11">
        <f>IF('OddsRatio_working_3-way'!W209&gt;=0,IF('OddsRatio_working_3-way'!V209+SQRT('OddsRatio_working_3-way'!W209)&gt;0,0,PI()),ACOS('OddsRatio_working_3-way'!V209/(2*'OddsRatio_working_3-way'!X209)))</f>
        <v>0.17659229184411984</v>
      </c>
      <c r="Z209" s="11">
        <f>'OddsRatio_working_3-way'!X209^(1/3)*COS('OddsRatio_working_3-way'!Y209/3)</f>
        <v>0.5245025544141757</v>
      </c>
      <c r="AA209" s="11">
        <f>'OddsRatio_working_3-way'!X209^(1/3)*COS(('OddsRatio_working_3-way'!Y209+2*PI())/3)</f>
        <v>-0.28902019050051664</v>
      </c>
      <c r="AB209" s="11">
        <f>'OddsRatio_working_3-way'!X209^(1/3)*COS(('OddsRatio_working_3-way'!Y209+4*PI())/3)</f>
        <v>-0.23548236391365893</v>
      </c>
      <c r="AC209" s="11">
        <f>'OddsRatio_working_3-way'!X209^(1/3)*SIN('OddsRatio_working_3-way'!Y209/3)</f>
        <v>3.0910078591749771E-2</v>
      </c>
      <c r="AD209" s="11">
        <f>'OddsRatio_working_3-way'!X209^(1/3)*SIN(('OddsRatio_working_3-way'!Y209+2*PI())/3)</f>
        <v>0.43877749717663111</v>
      </c>
      <c r="AE209" s="11">
        <f>'OddsRatio_working_3-way'!X209^(1/3)*SIN(('OddsRatio_working_3-way'!Y209+4*PI())/3)</f>
        <v>-0.46968757576838088</v>
      </c>
      <c r="AF209" s="11">
        <f>-'OddsRatio_working_3-way'!U209/(3*'OddsRatio_working_3-way'!X209^(1/3))*COS(('OddsRatio_working_3-way'!Y209)/3)</f>
        <v>0.5245025544141757</v>
      </c>
      <c r="AG209" s="11">
        <f>-'OddsRatio_working_3-way'!U209/(3*'OddsRatio_working_3-way'!X209^(1/3))*COS(('OddsRatio_working_3-way'!Y209+2*PI())/3)</f>
        <v>-0.28902019050051664</v>
      </c>
      <c r="AH209" s="11">
        <f>-'OddsRatio_working_3-way'!U209/(3*'OddsRatio_working_3-way'!X209^(1/3))*COS(('OddsRatio_working_3-way'!Y209+4*PI())/3)</f>
        <v>-0.23548236391365893</v>
      </c>
      <c r="AI209" s="11">
        <f>'OddsRatio_working_3-way'!U209/(3*'OddsRatio_working_3-way'!X209^(1/3))*SIN(('OddsRatio_working_3-way'!Y209)/3)</f>
        <v>-3.0910078591749771E-2</v>
      </c>
      <c r="AJ209" s="11">
        <f>'OddsRatio_working_3-way'!U209/(3*'OddsRatio_working_3-way'!X209^(1/3))*SIN(('OddsRatio_working_3-way'!Y209+2*PI())/3)</f>
        <v>-0.43877749717663111</v>
      </c>
      <c r="AK209" s="11">
        <f>'OddsRatio_working_3-way'!U209/(3*'OddsRatio_working_3-way'!X209^(1/3))*SIN(('OddsRatio_working_3-way'!Y209+4*PI())/3)</f>
        <v>0.46968757576838088</v>
      </c>
      <c r="AL209" s="11">
        <f>'OddsRatio_working_3-way'!Z209+'OddsRatio_working_3-way'!AF209</f>
        <v>1.0490051088283514</v>
      </c>
      <c r="AM209" s="11">
        <f>'OddsRatio_working_3-way'!AA209+'OddsRatio_working_3-way'!AG209</f>
        <v>-0.57804038100103328</v>
      </c>
      <c r="AN209" s="11">
        <f>'OddsRatio_working_3-way'!AB209+'OddsRatio_working_3-way'!AH209</f>
        <v>-0.47096472782731785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1.0490051088283514</v>
      </c>
      <c r="AS209" s="11">
        <f>IF(('OddsRatio_working_3-way'!X209=0),IF(Q209&gt;0,-Q209^(1/3),(-Q209)^(1/3)),'OddsRatio_working_3-way'!AM209-'OddsRatio_working_3-way'!R209/3)</f>
        <v>-0.57804038100103328</v>
      </c>
      <c r="AT209" s="11">
        <f>IF(('OddsRatio_working_3-way'!X209=0),IF(Q209&gt;0,-Q209^(1/3),(-Q209)^(1/3)),'OddsRatio_working_3-way'!AN209-'OddsRatio_working_3-way'!R209/3)</f>
        <v>-0.47096472782731785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1.32</v>
      </c>
      <c r="B210" s="4">
        <f>IF('True_Odds_Calculator_3-way'!B211="","",'True_Odds_Calculator_3-way'!B211)</f>
        <v>5.63</v>
      </c>
      <c r="C210" s="4">
        <f>IF('True_Odds_Calculator_3-way'!C211="","",'True_Odds_Calculator_3-way'!C211)</f>
        <v>9.7200000000000006</v>
      </c>
      <c r="D210" s="9">
        <f t="shared" si="52"/>
        <v>0.74048842654267166</v>
      </c>
      <c r="E210" s="9">
        <f t="shared" si="53"/>
        <v>0.16472515788858136</v>
      </c>
      <c r="F210" s="9">
        <f t="shared" si="54"/>
        <v>9.478641556874684E-2</v>
      </c>
      <c r="G210" s="9">
        <f t="shared" si="55"/>
        <v>1.0951874978526996</v>
      </c>
      <c r="H210" s="9">
        <f t="shared" si="56"/>
        <v>1.3504599993128639</v>
      </c>
      <c r="I210" s="9">
        <f t="shared" si="57"/>
        <v>6.0707181150579999</v>
      </c>
      <c r="J210" s="9">
        <f t="shared" si="58"/>
        <v>10.550034981275545</v>
      </c>
      <c r="K210" s="11">
        <f t="shared" si="59"/>
        <v>0.75757575757575757</v>
      </c>
      <c r="L210" s="11">
        <f t="shared" si="60"/>
        <v>0.17761989342806395</v>
      </c>
      <c r="M210" s="11">
        <f t="shared" si="61"/>
        <v>0.10288065843621398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-0.17885408478132636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0.18924304333159014</v>
      </c>
      <c r="Q210" s="11">
        <f>2*'OddsRatio_working_3-way'!K210*'OddsRatio_working_3-way'!L210*'OddsRatio_working_3-way'!M210</f>
        <v>2.768735088977178E-2</v>
      </c>
      <c r="R210" s="11">
        <f t="shared" si="62"/>
        <v>0</v>
      </c>
      <c r="S210" s="11">
        <f t="shared" si="63"/>
        <v>-1.0580862246616605</v>
      </c>
      <c r="T210" s="11">
        <f t="shared" si="64"/>
        <v>-0.15480412943111344</v>
      </c>
      <c r="U210" s="11">
        <f>'OddsRatio_working_3-way'!S210-'OddsRatio_working_3-way'!R210^2/3</f>
        <v>-1.0580862246616605</v>
      </c>
      <c r="V210" s="11">
        <f>'OddsRatio_working_3-way'!S210*'OddsRatio_working_3-way'!R210/3-2*'OddsRatio_working_3-way'!R210^3/27-'OddsRatio_working_3-way'!T210</f>
        <v>0.15480412943111344</v>
      </c>
      <c r="W210" s="11">
        <f>'OddsRatio_working_3-way'!V210^2+4*'OddsRatio_working_3-way'!U210^3/27</f>
        <v>-0.15152852387327939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0.20945932920390792</v>
      </c>
      <c r="Y210" s="11">
        <f>IF('OddsRatio_working_3-way'!W210&gt;=0,IF('OddsRatio_working_3-way'!V210+SQRT('OddsRatio_working_3-way'!W210)&gt;0,0,PI()),ACOS('OddsRatio_working_3-way'!V210/(2*'OddsRatio_working_3-way'!X210)))</f>
        <v>1.1922902872060652</v>
      </c>
      <c r="Z210" s="11">
        <f>'OddsRatio_working_3-way'!X210^(1/3)*COS('OddsRatio_working_3-way'!Y210/3)</f>
        <v>0.54759374892634982</v>
      </c>
      <c r="AA210" s="11">
        <f>'OddsRatio_working_3-way'!X210^(1/3)*COS(('OddsRatio_working_3-way'!Y210+2*PI())/3)</f>
        <v>-0.47286312164738359</v>
      </c>
      <c r="AB210" s="11">
        <f>'OddsRatio_working_3-way'!X210^(1/3)*COS(('OddsRatio_working_3-way'!Y210+4*PI())/3)</f>
        <v>-7.4730627278966122E-2</v>
      </c>
      <c r="AC210" s="11">
        <f>'OddsRatio_working_3-way'!X210^(1/3)*SIN('OddsRatio_working_3-way'!Y210/3)</f>
        <v>0.22986190279674301</v>
      </c>
      <c r="AD210" s="11">
        <f>'OddsRatio_working_3-way'!X210^(1/3)*SIN(('OddsRatio_working_3-way'!Y210+2*PI())/3)</f>
        <v>0.35929914612540514</v>
      </c>
      <c r="AE210" s="11">
        <f>'OddsRatio_working_3-way'!X210^(1/3)*SIN(('OddsRatio_working_3-way'!Y210+4*PI())/3)</f>
        <v>-0.58916104892214805</v>
      </c>
      <c r="AF210" s="11">
        <f>-'OddsRatio_working_3-way'!U210/(3*'OddsRatio_working_3-way'!X210^(1/3))*COS(('OddsRatio_working_3-way'!Y210)/3)</f>
        <v>0.54759374892634971</v>
      </c>
      <c r="AG210" s="11">
        <f>-'OddsRatio_working_3-way'!U210/(3*'OddsRatio_working_3-way'!X210^(1/3))*COS(('OddsRatio_working_3-way'!Y210+2*PI())/3)</f>
        <v>-0.47286312164738348</v>
      </c>
      <c r="AH210" s="11">
        <f>-'OddsRatio_working_3-way'!U210/(3*'OddsRatio_working_3-way'!X210^(1/3))*COS(('OddsRatio_working_3-way'!Y210+4*PI())/3)</f>
        <v>-7.4730627278966108E-2</v>
      </c>
      <c r="AI210" s="11">
        <f>'OddsRatio_working_3-way'!U210/(3*'OddsRatio_working_3-way'!X210^(1/3))*SIN(('OddsRatio_working_3-way'!Y210)/3)</f>
        <v>-0.22986190279674298</v>
      </c>
      <c r="AJ210" s="11">
        <f>'OddsRatio_working_3-way'!U210/(3*'OddsRatio_working_3-way'!X210^(1/3))*SIN(('OddsRatio_working_3-way'!Y210+2*PI())/3)</f>
        <v>-0.35929914612540509</v>
      </c>
      <c r="AK210" s="11">
        <f>'OddsRatio_working_3-way'!U210/(3*'OddsRatio_working_3-way'!X210^(1/3))*SIN(('OddsRatio_working_3-way'!Y210+4*PI())/3)</f>
        <v>0.58916104892214793</v>
      </c>
      <c r="AL210" s="11">
        <f>'OddsRatio_working_3-way'!Z210+'OddsRatio_working_3-way'!AF210</f>
        <v>1.0951874978526996</v>
      </c>
      <c r="AM210" s="11">
        <f>'OddsRatio_working_3-way'!AA210+'OddsRatio_working_3-way'!AG210</f>
        <v>-0.94572624329476707</v>
      </c>
      <c r="AN210" s="11">
        <f>'OddsRatio_working_3-way'!AB210+'OddsRatio_working_3-way'!AH210</f>
        <v>-0.14946125455793224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1.0951874978526996</v>
      </c>
      <c r="AS210" s="11">
        <f>IF(('OddsRatio_working_3-way'!X210=0),IF(Q210&gt;0,-Q210^(1/3),(-Q210)^(1/3)),'OddsRatio_working_3-way'!AM210-'OddsRatio_working_3-way'!R210/3)</f>
        <v>-0.94572624329476707</v>
      </c>
      <c r="AT210" s="11">
        <f>IF(('OddsRatio_working_3-way'!X210=0),IF(Q210&gt;0,-Q210^(1/3),(-Q210)^(1/3)),'OddsRatio_working_3-way'!AN210-'OddsRatio_working_3-way'!R210/3)</f>
        <v>-0.14946125455793224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1.79</v>
      </c>
      <c r="B211" s="4">
        <f>IF('True_Odds_Calculator_3-way'!B212="","",'True_Odds_Calculator_3-way'!B212)</f>
        <v>4.17</v>
      </c>
      <c r="C211" s="4">
        <f>IF('True_Odds_Calculator_3-way'!C212="","",'True_Odds_Calculator_3-way'!C212)</f>
        <v>4.12</v>
      </c>
      <c r="D211" s="9">
        <f t="shared" si="52"/>
        <v>0.54187234941967355</v>
      </c>
      <c r="E211" s="9">
        <f t="shared" si="53"/>
        <v>0.22766004500532466</v>
      </c>
      <c r="F211" s="9">
        <f t="shared" si="54"/>
        <v>0.23046760557500182</v>
      </c>
      <c r="G211" s="9">
        <f t="shared" si="55"/>
        <v>1.0701937810208819</v>
      </c>
      <c r="H211" s="9">
        <f t="shared" si="56"/>
        <v>1.8454530870064974</v>
      </c>
      <c r="I211" s="9">
        <f t="shared" si="57"/>
        <v>4.3925142858361967</v>
      </c>
      <c r="J211" s="9">
        <f t="shared" si="58"/>
        <v>4.3390045967851512</v>
      </c>
      <c r="K211" s="11">
        <f t="shared" si="59"/>
        <v>0.55865921787709494</v>
      </c>
      <c r="L211" s="11">
        <f t="shared" si="60"/>
        <v>0.23980815347721823</v>
      </c>
      <c r="M211" s="11">
        <f t="shared" si="61"/>
        <v>0.24271844660194175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-0.25407073592631035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0.23022207064851996</v>
      </c>
      <c r="Q211" s="11">
        <f>2*'OddsRatio_working_3-way'!K211*'OddsRatio_working_3-way'!L211*'OddsRatio_working_3-way'!M211</f>
        <v>6.5034483234045176E-2</v>
      </c>
      <c r="R211" s="11">
        <f t="shared" si="62"/>
        <v>0</v>
      </c>
      <c r="S211" s="11">
        <f t="shared" si="63"/>
        <v>-0.90613375762918491</v>
      </c>
      <c r="T211" s="11">
        <f t="shared" si="64"/>
        <v>-0.25596998803084314</v>
      </c>
      <c r="U211" s="11">
        <f>'OddsRatio_working_3-way'!S211-'OddsRatio_working_3-way'!R211^2/3</f>
        <v>-0.90613375762918491</v>
      </c>
      <c r="V211" s="11">
        <f>'OddsRatio_working_3-way'!S211*'OddsRatio_working_3-way'!R211/3-2*'OddsRatio_working_3-way'!R211^3/27-'OddsRatio_working_3-way'!T211</f>
        <v>0.25596998803084314</v>
      </c>
      <c r="W211" s="11">
        <f>'OddsRatio_working_3-way'!V211^2+4*'OddsRatio_working_3-way'!U211^3/27</f>
        <v>-4.4702601355244218E-2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0.16599942479399907</v>
      </c>
      <c r="Y211" s="11">
        <f>IF('OddsRatio_working_3-way'!W211&gt;=0,IF('OddsRatio_working_3-way'!V211+SQRT('OddsRatio_working_3-way'!W211)&gt;0,0,PI()),ACOS('OddsRatio_working_3-way'!V211/(2*'OddsRatio_working_3-way'!X211)))</f>
        <v>0.69039172008981686</v>
      </c>
      <c r="Z211" s="11">
        <f>'OddsRatio_working_3-way'!X211^(1/3)*COS('OddsRatio_working_3-way'!Y211/3)</f>
        <v>0.53509689051044107</v>
      </c>
      <c r="AA211" s="11">
        <f>'OddsRatio_working_3-way'!X211^(1/3)*COS(('OddsRatio_working_3-way'!Y211+2*PI())/3)</f>
        <v>-0.37611606350227905</v>
      </c>
      <c r="AB211" s="11">
        <f>'OddsRatio_working_3-way'!X211^(1/3)*COS(('OddsRatio_working_3-way'!Y211+4*PI())/3)</f>
        <v>-0.15898082700816216</v>
      </c>
      <c r="AC211" s="11">
        <f>'OddsRatio_working_3-way'!X211^(1/3)*SIN('OddsRatio_working_3-way'!Y211/3)</f>
        <v>0.12536308724043158</v>
      </c>
      <c r="AD211" s="11">
        <f>'OddsRatio_working_3-way'!X211^(1/3)*SIN(('OddsRatio_working_3-way'!Y211+2*PI())/3)</f>
        <v>0.40072595704788655</v>
      </c>
      <c r="AE211" s="11">
        <f>'OddsRatio_working_3-way'!X211^(1/3)*SIN(('OddsRatio_working_3-way'!Y211+4*PI())/3)</f>
        <v>-0.52608904428831804</v>
      </c>
      <c r="AF211" s="11">
        <f>-'OddsRatio_working_3-way'!U211/(3*'OddsRatio_working_3-way'!X211^(1/3))*COS(('OddsRatio_working_3-way'!Y211)/3)</f>
        <v>0.53509689051044096</v>
      </c>
      <c r="AG211" s="11">
        <f>-'OddsRatio_working_3-way'!U211/(3*'OddsRatio_working_3-way'!X211^(1/3))*COS(('OddsRatio_working_3-way'!Y211+2*PI())/3)</f>
        <v>-0.376116063502279</v>
      </c>
      <c r="AH211" s="11">
        <f>-'OddsRatio_working_3-way'!U211/(3*'OddsRatio_working_3-way'!X211^(1/3))*COS(('OddsRatio_working_3-way'!Y211+4*PI())/3)</f>
        <v>-0.15898082700816213</v>
      </c>
      <c r="AI211" s="11">
        <f>'OddsRatio_working_3-way'!U211/(3*'OddsRatio_working_3-way'!X211^(1/3))*SIN(('OddsRatio_working_3-way'!Y211)/3)</f>
        <v>-0.12536308724043155</v>
      </c>
      <c r="AJ211" s="11">
        <f>'OddsRatio_working_3-way'!U211/(3*'OddsRatio_working_3-way'!X211^(1/3))*SIN(('OddsRatio_working_3-way'!Y211+2*PI())/3)</f>
        <v>-0.40072595704788649</v>
      </c>
      <c r="AK211" s="11">
        <f>'OddsRatio_working_3-way'!U211/(3*'OddsRatio_working_3-way'!X211^(1/3))*SIN(('OddsRatio_working_3-way'!Y211+4*PI())/3)</f>
        <v>0.52608904428831793</v>
      </c>
      <c r="AL211" s="11">
        <f>'OddsRatio_working_3-way'!Z211+'OddsRatio_working_3-way'!AF211</f>
        <v>1.0701937810208819</v>
      </c>
      <c r="AM211" s="11">
        <f>'OddsRatio_working_3-way'!AA211+'OddsRatio_working_3-way'!AG211</f>
        <v>-0.75223212700455799</v>
      </c>
      <c r="AN211" s="11">
        <f>'OddsRatio_working_3-way'!AB211+'OddsRatio_working_3-way'!AH211</f>
        <v>-0.31796165401632426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1.0701937810208819</v>
      </c>
      <c r="AS211" s="11">
        <f>IF(('OddsRatio_working_3-way'!X211=0),IF(Q211&gt;0,-Q211^(1/3),(-Q211)^(1/3)),'OddsRatio_working_3-way'!AM211-'OddsRatio_working_3-way'!R211/3)</f>
        <v>-0.75223212700455799</v>
      </c>
      <c r="AT211" s="11">
        <f>IF(('OddsRatio_working_3-way'!X211=0),IF(Q211&gt;0,-Q211^(1/3),(-Q211)^(1/3)),'OddsRatio_working_3-way'!AN211-'OddsRatio_working_3-way'!R211/3)</f>
        <v>-0.31796165401632426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2.46</v>
      </c>
      <c r="B212" s="4">
        <f>IF('True_Odds_Calculator_3-way'!B213="","",'True_Odds_Calculator_3-way'!B213)</f>
        <v>3.66</v>
      </c>
      <c r="C212" s="4">
        <f>IF('True_Odds_Calculator_3-way'!C213="","",'True_Odds_Calculator_3-way'!C213)</f>
        <v>2.78</v>
      </c>
      <c r="D212" s="9">
        <f t="shared" si="52"/>
        <v>0.39225884113067538</v>
      </c>
      <c r="E212" s="9">
        <f t="shared" si="53"/>
        <v>0.26159077484157245</v>
      </c>
      <c r="F212" s="9">
        <f t="shared" si="54"/>
        <v>0.34615038402775206</v>
      </c>
      <c r="G212" s="9">
        <f t="shared" si="55"/>
        <v>1.0611897657140228</v>
      </c>
      <c r="H212" s="9">
        <f t="shared" si="56"/>
        <v>2.5493370579424735</v>
      </c>
      <c r="I212" s="9">
        <f t="shared" si="57"/>
        <v>3.8227647767993012</v>
      </c>
      <c r="J212" s="9">
        <f t="shared" si="58"/>
        <v>2.8889177829709602</v>
      </c>
      <c r="K212" s="11">
        <f t="shared" si="59"/>
        <v>0.4065040650406504</v>
      </c>
      <c r="L212" s="11">
        <f t="shared" si="60"/>
        <v>0.27322404371584696</v>
      </c>
      <c r="M212" s="11">
        <f t="shared" si="61"/>
        <v>0.35971223021582738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-0.27618081464456579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0.23571706409362714</v>
      </c>
      <c r="Q212" s="11">
        <f>2*'OddsRatio_working_3-way'!K212*'OddsRatio_working_3-way'!L212*'OddsRatio_working_3-way'!M212</f>
        <v>7.9904089523263444E-2</v>
      </c>
      <c r="R212" s="11">
        <f t="shared" si="62"/>
        <v>0</v>
      </c>
      <c r="S212" s="11">
        <f t="shared" si="63"/>
        <v>-0.85348819177387847</v>
      </c>
      <c r="T212" s="11">
        <f t="shared" si="64"/>
        <v>-0.28931803110978932</v>
      </c>
      <c r="U212" s="11">
        <f>'OddsRatio_working_3-way'!S212-'OddsRatio_working_3-way'!R212^2/3</f>
        <v>-0.85348819177387847</v>
      </c>
      <c r="V212" s="11">
        <f>'OddsRatio_working_3-way'!S212*'OddsRatio_working_3-way'!R212/3-2*'OddsRatio_working_3-way'!R212^3/27-'OddsRatio_working_3-way'!T212</f>
        <v>0.28931803110978932</v>
      </c>
      <c r="W212" s="11">
        <f>'OddsRatio_working_3-way'!V212^2+4*'OddsRatio_working_3-way'!U212^3/27</f>
        <v>-8.4012583845494426E-3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0.1517450011613187</v>
      </c>
      <c r="Y212" s="11">
        <f>IF('OddsRatio_working_3-way'!W212&gt;=0,IF('OddsRatio_working_3-way'!V212+SQRT('OddsRatio_working_3-way'!W212)&gt;0,0,PI()),ACOS('OddsRatio_working_3-way'!V212/(2*'OddsRatio_working_3-way'!X212)))</f>
        <v>0.30680511805750821</v>
      </c>
      <c r="Z212" s="11">
        <f>'OddsRatio_working_3-way'!X212^(1/3)*COS('OddsRatio_working_3-way'!Y212/3)</f>
        <v>0.5305948828570114</v>
      </c>
      <c r="AA212" s="11">
        <f>'OddsRatio_working_3-way'!X212^(1/3)*COS(('OddsRatio_working_3-way'!Y212+2*PI())/3)</f>
        <v>-0.31245516251355598</v>
      </c>
      <c r="AB212" s="11">
        <f>'OddsRatio_working_3-way'!X212^(1/3)*COS(('OddsRatio_working_3-way'!Y212+4*PI())/3)</f>
        <v>-0.21813972034345544</v>
      </c>
      <c r="AC212" s="11">
        <f>'OddsRatio_working_3-way'!X212^(1/3)*SIN('OddsRatio_working_3-way'!Y212/3)</f>
        <v>5.4453045925646114E-2</v>
      </c>
      <c r="AD212" s="11">
        <f>'OddsRatio_working_3-way'!X212^(1/3)*SIN(('OddsRatio_working_3-way'!Y212+2*PI())/3)</f>
        <v>0.4322821247093771</v>
      </c>
      <c r="AE212" s="11">
        <f>'OddsRatio_working_3-way'!X212^(1/3)*SIN(('OddsRatio_working_3-way'!Y212+4*PI())/3)</f>
        <v>-0.4867351706350232</v>
      </c>
      <c r="AF212" s="11">
        <f>-'OddsRatio_working_3-way'!U212/(3*'OddsRatio_working_3-way'!X212^(1/3))*COS(('OddsRatio_working_3-way'!Y212)/3)</f>
        <v>0.5305948828570114</v>
      </c>
      <c r="AG212" s="11">
        <f>-'OddsRatio_working_3-way'!U212/(3*'OddsRatio_working_3-way'!X212^(1/3))*COS(('OddsRatio_working_3-way'!Y212+2*PI())/3)</f>
        <v>-0.31245516251355598</v>
      </c>
      <c r="AH212" s="11">
        <f>-'OddsRatio_working_3-way'!U212/(3*'OddsRatio_working_3-way'!X212^(1/3))*COS(('OddsRatio_working_3-way'!Y212+4*PI())/3)</f>
        <v>-0.21813972034345544</v>
      </c>
      <c r="AI212" s="11">
        <f>'OddsRatio_working_3-way'!U212/(3*'OddsRatio_working_3-way'!X212^(1/3))*SIN(('OddsRatio_working_3-way'!Y212)/3)</f>
        <v>-5.4453045925646114E-2</v>
      </c>
      <c r="AJ212" s="11">
        <f>'OddsRatio_working_3-way'!U212/(3*'OddsRatio_working_3-way'!X212^(1/3))*SIN(('OddsRatio_working_3-way'!Y212+2*PI())/3)</f>
        <v>-0.4322821247093771</v>
      </c>
      <c r="AK212" s="11">
        <f>'OddsRatio_working_3-way'!U212/(3*'OddsRatio_working_3-way'!X212^(1/3))*SIN(('OddsRatio_working_3-way'!Y212+4*PI())/3)</f>
        <v>0.4867351706350232</v>
      </c>
      <c r="AL212" s="11">
        <f>'OddsRatio_working_3-way'!Z212+'OddsRatio_working_3-way'!AF212</f>
        <v>1.0611897657140228</v>
      </c>
      <c r="AM212" s="11">
        <f>'OddsRatio_working_3-way'!AA212+'OddsRatio_working_3-way'!AG212</f>
        <v>-0.62491032502711197</v>
      </c>
      <c r="AN212" s="11">
        <f>'OddsRatio_working_3-way'!AB212+'OddsRatio_working_3-way'!AH212</f>
        <v>-0.43627944068691088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1.0611897657140228</v>
      </c>
      <c r="AS212" s="11">
        <f>IF(('OddsRatio_working_3-way'!X212=0),IF(Q212&gt;0,-Q212^(1/3),(-Q212)^(1/3)),'OddsRatio_working_3-way'!AM212-'OddsRatio_working_3-way'!R212/3)</f>
        <v>-0.62491032502711197</v>
      </c>
      <c r="AT212" s="11">
        <f>IF(('OddsRatio_working_3-way'!X212=0),IF(Q212&gt;0,-Q212^(1/3),(-Q212)^(1/3)),'OddsRatio_working_3-way'!AN212-'OddsRatio_working_3-way'!R212/3)</f>
        <v>-0.43627944068691088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1.96</v>
      </c>
      <c r="B213" s="4">
        <f>IF('True_Odds_Calculator_3-way'!B214="","",'True_Odds_Calculator_3-way'!B214)</f>
        <v>4.08</v>
      </c>
      <c r="C213" s="4">
        <f>IF('True_Odds_Calculator_3-way'!C214="","",'True_Odds_Calculator_3-way'!C214)</f>
        <v>3.5</v>
      </c>
      <c r="D213" s="9">
        <f t="shared" si="52"/>
        <v>0.49401036981586072</v>
      </c>
      <c r="E213" s="9">
        <f t="shared" si="53"/>
        <v>0.23331058095816615</v>
      </c>
      <c r="F213" s="9">
        <f t="shared" si="54"/>
        <v>0.27267904922597319</v>
      </c>
      <c r="G213" s="9">
        <f t="shared" si="55"/>
        <v>1.0669260478039662</v>
      </c>
      <c r="H213" s="9">
        <f t="shared" si="56"/>
        <v>2.0242490058918072</v>
      </c>
      <c r="I213" s="9">
        <f t="shared" si="57"/>
        <v>4.286132227236215</v>
      </c>
      <c r="J213" s="9">
        <f t="shared" si="58"/>
        <v>3.6673151195099156</v>
      </c>
      <c r="K213" s="11">
        <f t="shared" si="59"/>
        <v>0.51020408163265307</v>
      </c>
      <c r="L213" s="11">
        <f t="shared" si="60"/>
        <v>0.24509803921568626</v>
      </c>
      <c r="M213" s="11">
        <f t="shared" si="61"/>
        <v>0.2857142857142857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-0.2641056422569027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0.23366489452924022</v>
      </c>
      <c r="Q213" s="11">
        <f>2*'OddsRatio_working_3-way'!K213*'OddsRatio_working_3-way'!L213*'OddsRatio_working_3-way'!M213</f>
        <v>7.1457154290287539E-2</v>
      </c>
      <c r="R213" s="11">
        <f t="shared" si="62"/>
        <v>0</v>
      </c>
      <c r="S213" s="11">
        <f t="shared" si="63"/>
        <v>-0.88474025974025983</v>
      </c>
      <c r="T213" s="11">
        <f t="shared" si="64"/>
        <v>-0.27056277056277062</v>
      </c>
      <c r="U213" s="11">
        <f>'OddsRatio_working_3-way'!S213-'OddsRatio_working_3-way'!R213^2/3</f>
        <v>-0.88474025974025983</v>
      </c>
      <c r="V213" s="11">
        <f>'OddsRatio_working_3-way'!S213*'OddsRatio_working_3-way'!R213/3-2*'OddsRatio_working_3-way'!R213^3/27-'OddsRatio_working_3-way'!T213</f>
        <v>0.27056277056277062</v>
      </c>
      <c r="W213" s="11">
        <f>'OddsRatio_working_3-way'!V213^2+4*'OddsRatio_working_3-way'!U213^3/27</f>
        <v>-2.9394898134620248E-2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0.16015547988534665</v>
      </c>
      <c r="Y213" s="11">
        <f>IF('OddsRatio_working_3-way'!W213&gt;=0,IF('OddsRatio_working_3-way'!V213+SQRT('OddsRatio_working_3-way'!W213)&gt;0,0,PI()),ACOS('OddsRatio_working_3-way'!V213/(2*'OddsRatio_working_3-way'!X213)))</f>
        <v>0.56481463509973961</v>
      </c>
      <c r="Z213" s="11">
        <f>'OddsRatio_working_3-way'!X213^(1/3)*COS('OddsRatio_working_3-way'!Y213/3)</f>
        <v>0.53346302390198308</v>
      </c>
      <c r="AA213" s="11">
        <f>'OddsRatio_working_3-way'!X213^(1/3)*COS(('OddsRatio_working_3-way'!Y213+2*PI())/3)</f>
        <v>-0.35475404617989886</v>
      </c>
      <c r="AB213" s="11">
        <f>'OddsRatio_working_3-way'!X213^(1/3)*COS(('OddsRatio_working_3-way'!Y213+4*PI())/3)</f>
        <v>-0.17870897772208411</v>
      </c>
      <c r="AC213" s="11">
        <f>'OddsRatio_working_3-way'!X213^(1/3)*SIN('OddsRatio_working_3-way'!Y213/3)</f>
        <v>0.10163966766362535</v>
      </c>
      <c r="AD213" s="11">
        <f>'OddsRatio_working_3-way'!X213^(1/3)*SIN(('OddsRatio_working_3-way'!Y213+2*PI())/3)</f>
        <v>0.41117269684696989</v>
      </c>
      <c r="AE213" s="11">
        <f>'OddsRatio_working_3-way'!X213^(1/3)*SIN(('OddsRatio_working_3-way'!Y213+4*PI())/3)</f>
        <v>-0.51281236451059531</v>
      </c>
      <c r="AF213" s="11">
        <f>-'OddsRatio_working_3-way'!U213/(3*'OddsRatio_working_3-way'!X213^(1/3))*COS(('OddsRatio_working_3-way'!Y213)/3)</f>
        <v>0.53346302390198297</v>
      </c>
      <c r="AG213" s="11">
        <f>-'OddsRatio_working_3-way'!U213/(3*'OddsRatio_working_3-way'!X213^(1/3))*COS(('OddsRatio_working_3-way'!Y213+2*PI())/3)</f>
        <v>-0.35475404617989881</v>
      </c>
      <c r="AH213" s="11">
        <f>-'OddsRatio_working_3-way'!U213/(3*'OddsRatio_working_3-way'!X213^(1/3))*COS(('OddsRatio_working_3-way'!Y213+4*PI())/3)</f>
        <v>-0.17870897772208408</v>
      </c>
      <c r="AI213" s="11">
        <f>'OddsRatio_working_3-way'!U213/(3*'OddsRatio_working_3-way'!X213^(1/3))*SIN(('OddsRatio_working_3-way'!Y213)/3)</f>
        <v>-0.10163966766362534</v>
      </c>
      <c r="AJ213" s="11">
        <f>'OddsRatio_working_3-way'!U213/(3*'OddsRatio_working_3-way'!X213^(1/3))*SIN(('OddsRatio_working_3-way'!Y213+2*PI())/3)</f>
        <v>-0.41117269684696978</v>
      </c>
      <c r="AK213" s="11">
        <f>'OddsRatio_working_3-way'!U213/(3*'OddsRatio_working_3-way'!X213^(1/3))*SIN(('OddsRatio_working_3-way'!Y213+4*PI())/3)</f>
        <v>0.5128123645105952</v>
      </c>
      <c r="AL213" s="11">
        <f>'OddsRatio_working_3-way'!Z213+'OddsRatio_working_3-way'!AF213</f>
        <v>1.0669260478039662</v>
      </c>
      <c r="AM213" s="11">
        <f>'OddsRatio_working_3-way'!AA213+'OddsRatio_working_3-way'!AG213</f>
        <v>-0.70950809235979762</v>
      </c>
      <c r="AN213" s="11">
        <f>'OddsRatio_working_3-way'!AB213+'OddsRatio_working_3-way'!AH213</f>
        <v>-0.35741795544416821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1.0669260478039662</v>
      </c>
      <c r="AS213" s="11">
        <f>IF(('OddsRatio_working_3-way'!X213=0),IF(Q213&gt;0,-Q213^(1/3),(-Q213)^(1/3)),'OddsRatio_working_3-way'!AM213-'OddsRatio_working_3-way'!R213/3)</f>
        <v>-0.70950809235979762</v>
      </c>
      <c r="AT213" s="11">
        <f>IF(('OddsRatio_working_3-way'!X213=0),IF(Q213&gt;0,-Q213^(1/3),(-Q213)^(1/3)),'OddsRatio_working_3-way'!AN213-'OddsRatio_working_3-way'!R213/3)</f>
        <v>-0.35741795544416821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1.19</v>
      </c>
      <c r="B214" s="4">
        <f>IF('True_Odds_Calculator_3-way'!B215="","",'True_Odds_Calculator_3-way'!B215)</f>
        <v>7.7</v>
      </c>
      <c r="C214" s="4">
        <f>IF('True_Odds_Calculator_3-way'!C215="","",'True_Odds_Calculator_3-way'!C215)</f>
        <v>15.39</v>
      </c>
      <c r="D214" s="9">
        <f t="shared" si="52"/>
        <v>0.82427484416559516</v>
      </c>
      <c r="E214" s="9">
        <f t="shared" si="53"/>
        <v>0.1174030380285588</v>
      </c>
      <c r="F214" s="9">
        <f t="shared" si="54"/>
        <v>5.8322117805846029E-2</v>
      </c>
      <c r="G214" s="9">
        <f t="shared" si="55"/>
        <v>1.1220398727198151</v>
      </c>
      <c r="H214" s="9">
        <f t="shared" si="56"/>
        <v>1.213187575816765</v>
      </c>
      <c r="I214" s="9">
        <f t="shared" si="57"/>
        <v>8.5176671472227632</v>
      </c>
      <c r="J214" s="9">
        <f t="shared" si="58"/>
        <v>17.14615376843814</v>
      </c>
      <c r="K214" s="11">
        <f t="shared" si="59"/>
        <v>0.84033613445378152</v>
      </c>
      <c r="L214" s="11">
        <f t="shared" si="60"/>
        <v>0.12987012987012986</v>
      </c>
      <c r="M214" s="11">
        <f t="shared" si="61"/>
        <v>6.4977257959714096E-2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-0.1299011186966369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0.15090211168642542</v>
      </c>
      <c r="Q214" s="11">
        <f>2*'OddsRatio_working_3-way'!K214*'OddsRatio_working_3-way'!L214*'OddsRatio_working_3-way'!M214</f>
        <v>1.4182529293836973E-2</v>
      </c>
      <c r="R214" s="11">
        <f t="shared" si="62"/>
        <v>0</v>
      </c>
      <c r="S214" s="11">
        <f t="shared" si="63"/>
        <v>-1.1616690695238194</v>
      </c>
      <c r="T214" s="11">
        <f t="shared" si="64"/>
        <v>-0.10917942382742662</v>
      </c>
      <c r="U214" s="11">
        <f>'OddsRatio_working_3-way'!S214-'OddsRatio_working_3-way'!R214^2/3</f>
        <v>-1.1616690695238194</v>
      </c>
      <c r="V214" s="11">
        <f>'OddsRatio_working_3-way'!S214*'OddsRatio_working_3-way'!R214/3-2*'OddsRatio_working_3-way'!R214^3/27-'OddsRatio_working_3-way'!T214</f>
        <v>0.10917942382742662</v>
      </c>
      <c r="W214" s="11">
        <f>'OddsRatio_working_3-way'!V214^2+4*'OddsRatio_working_3-way'!U214^3/27</f>
        <v>-0.22032331994061319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0.24095822590643282</v>
      </c>
      <c r="Y214" s="11">
        <f>IF('OddsRatio_working_3-way'!W214&gt;=0,IF('OddsRatio_working_3-way'!V214+SQRT('OddsRatio_working_3-way'!W214)&gt;0,0,PI()),ACOS('OddsRatio_working_3-way'!V214/(2*'OddsRatio_working_3-way'!X214)))</f>
        <v>1.3422595412254887</v>
      </c>
      <c r="Z214" s="11">
        <f>'OddsRatio_working_3-way'!X214^(1/3)*COS('OddsRatio_working_3-way'!Y214/3)</f>
        <v>0.56101993635990755</v>
      </c>
      <c r="AA214" s="11">
        <f>'OddsRatio_working_3-way'!X214^(1/3)*COS(('OddsRatio_working_3-way'!Y214+2*PI())/3)</f>
        <v>-0.51366172270047794</v>
      </c>
      <c r="AB214" s="11">
        <f>'OddsRatio_working_3-way'!X214^(1/3)*COS(('OddsRatio_working_3-way'!Y214+4*PI())/3)</f>
        <v>-4.7358213659429764E-2</v>
      </c>
      <c r="AC214" s="11">
        <f>'OddsRatio_working_3-way'!X214^(1/3)*SIN('OddsRatio_working_3-way'!Y214/3)</f>
        <v>0.26922045646891651</v>
      </c>
      <c r="AD214" s="11">
        <f>'OddsRatio_working_3-way'!X214^(1/3)*SIN(('OddsRatio_working_3-way'!Y214+2*PI())/3)</f>
        <v>0.35124728868275085</v>
      </c>
      <c r="AE214" s="11">
        <f>'OddsRatio_working_3-way'!X214^(1/3)*SIN(('OddsRatio_working_3-way'!Y214+4*PI())/3)</f>
        <v>-0.62046774515166725</v>
      </c>
      <c r="AF214" s="11">
        <f>-'OddsRatio_working_3-way'!U214/(3*'OddsRatio_working_3-way'!X214^(1/3))*COS(('OddsRatio_working_3-way'!Y214)/3)</f>
        <v>0.56101993635990755</v>
      </c>
      <c r="AG214" s="11">
        <f>-'OddsRatio_working_3-way'!U214/(3*'OddsRatio_working_3-way'!X214^(1/3))*COS(('OddsRatio_working_3-way'!Y214+2*PI())/3)</f>
        <v>-0.51366172270047794</v>
      </c>
      <c r="AH214" s="11">
        <f>-'OddsRatio_working_3-way'!U214/(3*'OddsRatio_working_3-way'!X214^(1/3))*COS(('OddsRatio_working_3-way'!Y214+4*PI())/3)</f>
        <v>-4.7358213659429764E-2</v>
      </c>
      <c r="AI214" s="11">
        <f>'OddsRatio_working_3-way'!U214/(3*'OddsRatio_working_3-way'!X214^(1/3))*SIN(('OddsRatio_working_3-way'!Y214)/3)</f>
        <v>-0.26922045646891651</v>
      </c>
      <c r="AJ214" s="11">
        <f>'OddsRatio_working_3-way'!U214/(3*'OddsRatio_working_3-way'!X214^(1/3))*SIN(('OddsRatio_working_3-way'!Y214+2*PI())/3)</f>
        <v>-0.35124728868275085</v>
      </c>
      <c r="AK214" s="11">
        <f>'OddsRatio_working_3-way'!U214/(3*'OddsRatio_working_3-way'!X214^(1/3))*SIN(('OddsRatio_working_3-way'!Y214+4*PI())/3)</f>
        <v>0.62046774515166725</v>
      </c>
      <c r="AL214" s="11">
        <f>'OddsRatio_working_3-way'!Z214+'OddsRatio_working_3-way'!AF214</f>
        <v>1.1220398727198151</v>
      </c>
      <c r="AM214" s="11">
        <f>'OddsRatio_working_3-way'!AA214+'OddsRatio_working_3-way'!AG214</f>
        <v>-1.0273234454009559</v>
      </c>
      <c r="AN214" s="11">
        <f>'OddsRatio_working_3-way'!AB214+'OddsRatio_working_3-way'!AH214</f>
        <v>-9.4716427318859528E-2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1.1220398727198151</v>
      </c>
      <c r="AS214" s="11">
        <f>IF(('OddsRatio_working_3-way'!X214=0),IF(Q214&gt;0,-Q214^(1/3),(-Q214)^(1/3)),'OddsRatio_working_3-way'!AM214-'OddsRatio_working_3-way'!R214/3)</f>
        <v>-1.0273234454009559</v>
      </c>
      <c r="AT214" s="11">
        <f>IF(('OddsRatio_working_3-way'!X214=0),IF(Q214&gt;0,-Q214^(1/3),(-Q214)^(1/3)),'OddsRatio_working_3-way'!AN214-'OddsRatio_working_3-way'!R214/3)</f>
        <v>-9.4716427318859528E-2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1.2</v>
      </c>
      <c r="B215" s="4">
        <f>IF('True_Odds_Calculator_3-way'!B216="","",'True_Odds_Calculator_3-way'!B216)</f>
        <v>6.92</v>
      </c>
      <c r="C215" s="4">
        <f>IF('True_Odds_Calculator_3-way'!C216="","",'True_Odds_Calculator_3-way'!C216)</f>
        <v>16.010000000000002</v>
      </c>
      <c r="D215" s="9">
        <f t="shared" si="52"/>
        <v>0.81500231153482383</v>
      </c>
      <c r="E215" s="9">
        <f t="shared" si="53"/>
        <v>0.12955187985950142</v>
      </c>
      <c r="F215" s="9">
        <f t="shared" si="54"/>
        <v>5.5445808605674406E-2</v>
      </c>
      <c r="G215" s="9">
        <f t="shared" si="55"/>
        <v>1.1349519249631688</v>
      </c>
      <c r="H215" s="9">
        <f t="shared" si="56"/>
        <v>1.2269903849926338</v>
      </c>
      <c r="I215" s="9">
        <f t="shared" si="57"/>
        <v>7.7189153957819574</v>
      </c>
      <c r="J215" s="9">
        <f t="shared" si="58"/>
        <v>18.035628393697166</v>
      </c>
      <c r="K215" s="11">
        <f t="shared" si="59"/>
        <v>0.83333333333333337</v>
      </c>
      <c r="L215" s="11">
        <f t="shared" si="60"/>
        <v>0.14450867052023122</v>
      </c>
      <c r="M215" s="11">
        <f t="shared" si="61"/>
        <v>6.2460961898813235E-2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-0.13367608635739436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0.15893546783741858</v>
      </c>
      <c r="Q215" s="11">
        <f>2*'OddsRatio_working_3-way'!K215*'OddsRatio_working_3-way'!L215*'OddsRatio_working_3-way'!M215</f>
        <v>1.5043584272353864E-2</v>
      </c>
      <c r="R215" s="11">
        <f t="shared" si="62"/>
        <v>0</v>
      </c>
      <c r="S215" s="11">
        <f t="shared" si="63"/>
        <v>-1.188959612510581</v>
      </c>
      <c r="T215" s="11">
        <f t="shared" si="64"/>
        <v>-0.11253758755424335</v>
      </c>
      <c r="U215" s="11">
        <f>'OddsRatio_working_3-way'!S215-'OddsRatio_working_3-way'!R215^2/3</f>
        <v>-1.188959612510581</v>
      </c>
      <c r="V215" s="11">
        <f>'OddsRatio_working_3-way'!S215*'OddsRatio_working_3-way'!R215/3-2*'OddsRatio_working_3-way'!R215^3/27-'OddsRatio_working_3-way'!T215</f>
        <v>0.11253758755424335</v>
      </c>
      <c r="W215" s="11">
        <f>'OddsRatio_working_3-way'!V215^2+4*'OddsRatio_working_3-way'!U215^3/27</f>
        <v>-0.23633425211227943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0.24949897831695045</v>
      </c>
      <c r="Y215" s="11">
        <f>IF('OddsRatio_working_3-way'!W215&gt;=0,IF('OddsRatio_working_3-way'!V215+SQRT('OddsRatio_working_3-way'!W215)&gt;0,0,PI()),ACOS('OddsRatio_working_3-way'!V215/(2*'OddsRatio_working_3-way'!X215)))</f>
        <v>1.3433122331960605</v>
      </c>
      <c r="Z215" s="11">
        <f>'OddsRatio_working_3-way'!X215^(1/3)*COS('OddsRatio_working_3-way'!Y215/3)</f>
        <v>0.56747596248158438</v>
      </c>
      <c r="AA215" s="11">
        <f>'OddsRatio_working_3-way'!X215^(1/3)*COS(('OddsRatio_working_3-way'!Y215+2*PI())/3)</f>
        <v>-0.51978496201335955</v>
      </c>
      <c r="AB215" s="11">
        <f>'OddsRatio_working_3-way'!X215^(1/3)*COS(('OddsRatio_working_3-way'!Y215+4*PI())/3)</f>
        <v>-4.7691000468225039E-2</v>
      </c>
      <c r="AC215" s="11">
        <f>'OddsRatio_working_3-way'!X215^(1/3)*SIN('OddsRatio_working_3-way'!Y215/3)</f>
        <v>0.27256357578088042</v>
      </c>
      <c r="AD215" s="11">
        <f>'OddsRatio_working_3-way'!X215^(1/3)*SIN(('OddsRatio_working_3-way'!Y215+2*PI())/3)</f>
        <v>0.35516681165563696</v>
      </c>
      <c r="AE215" s="11">
        <f>'OddsRatio_working_3-way'!X215^(1/3)*SIN(('OddsRatio_working_3-way'!Y215+4*PI())/3)</f>
        <v>-0.62773038743651721</v>
      </c>
      <c r="AF215" s="11">
        <f>-'OddsRatio_working_3-way'!U215/(3*'OddsRatio_working_3-way'!X215^(1/3))*COS(('OddsRatio_working_3-way'!Y215)/3)</f>
        <v>0.56747596248158438</v>
      </c>
      <c r="AG215" s="11">
        <f>-'OddsRatio_working_3-way'!U215/(3*'OddsRatio_working_3-way'!X215^(1/3))*COS(('OddsRatio_working_3-way'!Y215+2*PI())/3)</f>
        <v>-0.51978496201335955</v>
      </c>
      <c r="AH215" s="11">
        <f>-'OddsRatio_working_3-way'!U215/(3*'OddsRatio_working_3-way'!X215^(1/3))*COS(('OddsRatio_working_3-way'!Y215+4*PI())/3)</f>
        <v>-4.7691000468225053E-2</v>
      </c>
      <c r="AI215" s="11">
        <f>'OddsRatio_working_3-way'!U215/(3*'OddsRatio_working_3-way'!X215^(1/3))*SIN(('OddsRatio_working_3-way'!Y215)/3)</f>
        <v>-0.27256357578088047</v>
      </c>
      <c r="AJ215" s="11">
        <f>'OddsRatio_working_3-way'!U215/(3*'OddsRatio_working_3-way'!X215^(1/3))*SIN(('OddsRatio_working_3-way'!Y215+2*PI())/3)</f>
        <v>-0.35516681165563702</v>
      </c>
      <c r="AK215" s="11">
        <f>'OddsRatio_working_3-way'!U215/(3*'OddsRatio_working_3-way'!X215^(1/3))*SIN(('OddsRatio_working_3-way'!Y215+4*PI())/3)</f>
        <v>0.62773038743651732</v>
      </c>
      <c r="AL215" s="11">
        <f>'OddsRatio_working_3-way'!Z215+'OddsRatio_working_3-way'!AF215</f>
        <v>1.1349519249631688</v>
      </c>
      <c r="AM215" s="11">
        <f>'OddsRatio_working_3-way'!AA215+'OddsRatio_working_3-way'!AG215</f>
        <v>-1.0395699240267191</v>
      </c>
      <c r="AN215" s="11">
        <f>'OddsRatio_working_3-way'!AB215+'OddsRatio_working_3-way'!AH215</f>
        <v>-9.5382000936450093E-2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1.1349519249631688</v>
      </c>
      <c r="AS215" s="11">
        <f>IF(('OddsRatio_working_3-way'!X215=0),IF(Q215&gt;0,-Q215^(1/3),(-Q215)^(1/3)),'OddsRatio_working_3-way'!AM215-'OddsRatio_working_3-way'!R215/3)</f>
        <v>-1.0395699240267191</v>
      </c>
      <c r="AT215" s="11">
        <f>IF(('OddsRatio_working_3-way'!X215=0),IF(Q215&gt;0,-Q215^(1/3),(-Q215)^(1/3)),'OddsRatio_working_3-way'!AN215-'OddsRatio_working_3-way'!R215/3)</f>
        <v>-9.5382000936450093E-2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1.51</v>
      </c>
      <c r="B216" s="4">
        <f>IF('True_Odds_Calculator_3-way'!B217="","",'True_Odds_Calculator_3-way'!B217)</f>
        <v>4.67</v>
      </c>
      <c r="C216" s="4">
        <f>IF('True_Odds_Calculator_3-way'!C217="","",'True_Odds_Calculator_3-way'!C217)</f>
        <v>6.67</v>
      </c>
      <c r="D216" s="9">
        <f t="shared" si="52"/>
        <v>0.65076584386670633</v>
      </c>
      <c r="E216" s="9">
        <f t="shared" si="53"/>
        <v>0.20568586253830848</v>
      </c>
      <c r="F216" s="9">
        <f t="shared" si="54"/>
        <v>0.14354829359498519</v>
      </c>
      <c r="G216" s="9">
        <f t="shared" si="55"/>
        <v>1.0522569087132059</v>
      </c>
      <c r="H216" s="9">
        <f t="shared" si="56"/>
        <v>1.5366510234437347</v>
      </c>
      <c r="I216" s="9">
        <f t="shared" si="57"/>
        <v>4.8617828549774655</v>
      </c>
      <c r="J216" s="9">
        <f t="shared" si="58"/>
        <v>6.9662966724038764</v>
      </c>
      <c r="K216" s="11">
        <f t="shared" si="59"/>
        <v>0.66225165562913912</v>
      </c>
      <c r="L216" s="11">
        <f t="shared" si="60"/>
        <v>0.21413276231263384</v>
      </c>
      <c r="M216" s="11">
        <f t="shared" si="61"/>
        <v>0.14992503748125938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-0.22563145161398335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0.20941923496325776</v>
      </c>
      <c r="Q216" s="11">
        <f>2*'OddsRatio_working_3-way'!K216*'OddsRatio_working_3-way'!L216*'OddsRatio_working_3-way'!M216</f>
        <v>4.2521672073757927E-2</v>
      </c>
      <c r="R216" s="11">
        <f t="shared" si="62"/>
        <v>0</v>
      </c>
      <c r="S216" s="11">
        <f t="shared" si="63"/>
        <v>-0.92814735474705934</v>
      </c>
      <c r="T216" s="11">
        <f t="shared" si="64"/>
        <v>-0.18845631568468213</v>
      </c>
      <c r="U216" s="11">
        <f>'OddsRatio_working_3-way'!S216-'OddsRatio_working_3-way'!R216^2/3</f>
        <v>-0.92814735474705934</v>
      </c>
      <c r="V216" s="11">
        <f>'OddsRatio_working_3-way'!S216*'OddsRatio_working_3-way'!R216/3-2*'OddsRatio_working_3-way'!R216^3/27-'OddsRatio_working_3-way'!T216</f>
        <v>0.18845631568468213</v>
      </c>
      <c r="W216" s="11">
        <f>'OddsRatio_working_3-way'!V216^2+4*'OddsRatio_working_3-way'!U216^3/27</f>
        <v>-8.2937477982976113E-2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0.17208519757987661</v>
      </c>
      <c r="Y216" s="11">
        <f>IF('OddsRatio_working_3-way'!W216&gt;=0,IF('OddsRatio_working_3-way'!V216+SQRT('OddsRatio_working_3-way'!W216)&gt;0,0,PI()),ACOS('OddsRatio_working_3-way'!V216/(2*'OddsRatio_working_3-way'!X216)))</f>
        <v>0.99134262371538173</v>
      </c>
      <c r="Z216" s="11">
        <f>'OddsRatio_working_3-way'!X216^(1/3)*COS('OddsRatio_working_3-way'!Y216/3)</f>
        <v>0.52612845435660294</v>
      </c>
      <c r="AA216" s="11">
        <f>'OddsRatio_working_3-way'!X216^(1/3)*COS(('OddsRatio_working_3-way'!Y216+2*PI())/3)</f>
        <v>-0.41936034300980202</v>
      </c>
      <c r="AB216" s="11">
        <f>'OddsRatio_working_3-way'!X216^(1/3)*COS(('OddsRatio_working_3-way'!Y216+4*PI())/3)</f>
        <v>-0.1067681113468011</v>
      </c>
      <c r="AC216" s="11">
        <f>'OddsRatio_working_3-way'!X216^(1/3)*SIN('OddsRatio_working_3-way'!Y216/3)</f>
        <v>0.18047520909721959</v>
      </c>
      <c r="AD216" s="11">
        <f>'OddsRatio_working_3-way'!X216^(1/3)*SIN(('OddsRatio_working_3-way'!Y216+2*PI())/3)</f>
        <v>0.36540300257804992</v>
      </c>
      <c r="AE216" s="11">
        <f>'OddsRatio_working_3-way'!X216^(1/3)*SIN(('OddsRatio_working_3-way'!Y216+4*PI())/3)</f>
        <v>-0.5458782116752694</v>
      </c>
      <c r="AF216" s="11">
        <f>-'OddsRatio_working_3-way'!U216/(3*'OddsRatio_working_3-way'!X216^(1/3))*COS(('OddsRatio_working_3-way'!Y216)/3)</f>
        <v>0.52612845435660283</v>
      </c>
      <c r="AG216" s="11">
        <f>-'OddsRatio_working_3-way'!U216/(3*'OddsRatio_working_3-way'!X216^(1/3))*COS(('OddsRatio_working_3-way'!Y216+2*PI())/3)</f>
        <v>-0.41936034300980191</v>
      </c>
      <c r="AH216" s="11">
        <f>-'OddsRatio_working_3-way'!U216/(3*'OddsRatio_working_3-way'!X216^(1/3))*COS(('OddsRatio_working_3-way'!Y216+4*PI())/3)</f>
        <v>-0.10676811134680107</v>
      </c>
      <c r="AI216" s="11">
        <f>'OddsRatio_working_3-way'!U216/(3*'OddsRatio_working_3-way'!X216^(1/3))*SIN(('OddsRatio_working_3-way'!Y216)/3)</f>
        <v>-0.18047520909721956</v>
      </c>
      <c r="AJ216" s="11">
        <f>'OddsRatio_working_3-way'!U216/(3*'OddsRatio_working_3-way'!X216^(1/3))*SIN(('OddsRatio_working_3-way'!Y216+2*PI())/3)</f>
        <v>-0.36540300257804981</v>
      </c>
      <c r="AK216" s="11">
        <f>'OddsRatio_working_3-way'!U216/(3*'OddsRatio_working_3-way'!X216^(1/3))*SIN(('OddsRatio_working_3-way'!Y216+4*PI())/3)</f>
        <v>0.54587821167526929</v>
      </c>
      <c r="AL216" s="11">
        <f>'OddsRatio_working_3-way'!Z216+'OddsRatio_working_3-way'!AF216</f>
        <v>1.0522569087132059</v>
      </c>
      <c r="AM216" s="11">
        <f>'OddsRatio_working_3-way'!AA216+'OddsRatio_working_3-way'!AG216</f>
        <v>-0.83872068601960392</v>
      </c>
      <c r="AN216" s="11">
        <f>'OddsRatio_working_3-way'!AB216+'OddsRatio_working_3-way'!AH216</f>
        <v>-0.21353622269360217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1.0522569087132059</v>
      </c>
      <c r="AS216" s="11">
        <f>IF(('OddsRatio_working_3-way'!X216=0),IF(Q216&gt;0,-Q216^(1/3),(-Q216)^(1/3)),'OddsRatio_working_3-way'!AM216-'OddsRatio_working_3-way'!R216/3)</f>
        <v>-0.83872068601960392</v>
      </c>
      <c r="AT216" s="11">
        <f>IF(('OddsRatio_working_3-way'!X216=0),IF(Q216&gt;0,-Q216^(1/3),(-Q216)^(1/3)),'OddsRatio_working_3-way'!AN216-'OddsRatio_working_3-way'!R216/3)</f>
        <v>-0.21353622269360217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1.76</v>
      </c>
      <c r="B217" s="4">
        <f>IF('True_Odds_Calculator_3-way'!B218="","",'True_Odds_Calculator_3-way'!B218)</f>
        <v>4.05</v>
      </c>
      <c r="C217" s="4">
        <f>IF('True_Odds_Calculator_3-way'!C218="","",'True_Odds_Calculator_3-way'!C218)</f>
        <v>4.8</v>
      </c>
      <c r="D217" s="9">
        <f t="shared" si="52"/>
        <v>0.55846493640013695</v>
      </c>
      <c r="E217" s="9">
        <f t="shared" si="53"/>
        <v>0.23964185319163539</v>
      </c>
      <c r="F217" s="9">
        <f t="shared" si="54"/>
        <v>0.20189321040822766</v>
      </c>
      <c r="G217" s="9">
        <f t="shared" si="55"/>
        <v>1.0402930445232617</v>
      </c>
      <c r="H217" s="9">
        <f t="shared" si="56"/>
        <v>1.7906227138376789</v>
      </c>
      <c r="I217" s="9">
        <f t="shared" si="57"/>
        <v>4.1728937857959476</v>
      </c>
      <c r="J217" s="9">
        <f t="shared" si="58"/>
        <v>4.9531135691883943</v>
      </c>
      <c r="K217" s="11">
        <f t="shared" si="59"/>
        <v>0.56818181818181823</v>
      </c>
      <c r="L217" s="11">
        <f t="shared" si="60"/>
        <v>0.24691358024691359</v>
      </c>
      <c r="M217" s="11">
        <f t="shared" si="61"/>
        <v>0.20833333333333334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-0.25744715675271235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0.22242096894874677</v>
      </c>
      <c r="Q217" s="11">
        <f>2*'OddsRatio_working_3-way'!K217*'OddsRatio_working_3-way'!L217*'OddsRatio_working_3-way'!M217</f>
        <v>5.8454919566030689E-2</v>
      </c>
      <c r="R217" s="11">
        <f t="shared" si="62"/>
        <v>0</v>
      </c>
      <c r="S217" s="11">
        <f t="shared" si="63"/>
        <v>-0.86394804958902871</v>
      </c>
      <c r="T217" s="11">
        <f t="shared" si="64"/>
        <v>-0.2270559920076291</v>
      </c>
      <c r="U217" s="11">
        <f>'OddsRatio_working_3-way'!S217-'OddsRatio_working_3-way'!R217^2/3</f>
        <v>-0.86394804958902871</v>
      </c>
      <c r="V217" s="11">
        <f>'OddsRatio_working_3-way'!S217*'OddsRatio_working_3-way'!R217/3-2*'OddsRatio_working_3-way'!R217^3/27-'OddsRatio_working_3-way'!T217</f>
        <v>0.2270559920076291</v>
      </c>
      <c r="W217" s="11">
        <f>'OddsRatio_working_3-way'!V217^2+4*'OddsRatio_working_3-way'!U217^3/27</f>
        <v>-4.3979829630216842E-2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0.15454307905628237</v>
      </c>
      <c r="Y217" s="11">
        <f>IF('OddsRatio_working_3-way'!W217&gt;=0,IF('OddsRatio_working_3-way'!V217+SQRT('OddsRatio_working_3-way'!W217)&gt;0,0,PI()),ACOS('OddsRatio_working_3-way'!V217/(2*'OddsRatio_working_3-way'!X217)))</f>
        <v>0.74571316933240706</v>
      </c>
      <c r="Z217" s="11">
        <f>'OddsRatio_working_3-way'!X217^(1/3)*COS('OddsRatio_working_3-way'!Y217/3)</f>
        <v>0.52014652226163083</v>
      </c>
      <c r="AA217" s="11">
        <f>'OddsRatio_working_3-way'!X217^(1/3)*COS(('OddsRatio_working_3-way'!Y217+2*PI())/3)</f>
        <v>-0.37440920880959772</v>
      </c>
      <c r="AB217" s="11">
        <f>'OddsRatio_working_3-way'!X217^(1/3)*COS(('OddsRatio_working_3-way'!Y217+4*PI())/3)</f>
        <v>-0.14573731345203281</v>
      </c>
      <c r="AC217" s="11">
        <f>'OddsRatio_working_3-way'!X217^(1/3)*SIN('OddsRatio_working_3-way'!Y217/3)</f>
        <v>0.13202378034079196</v>
      </c>
      <c r="AD217" s="11">
        <f>'OddsRatio_working_3-way'!X217^(1/3)*SIN(('OddsRatio_working_3-way'!Y217+2*PI())/3)</f>
        <v>0.38444821179830446</v>
      </c>
      <c r="AE217" s="11">
        <f>'OddsRatio_working_3-way'!X217^(1/3)*SIN(('OddsRatio_working_3-way'!Y217+4*PI())/3)</f>
        <v>-0.51647199213909634</v>
      </c>
      <c r="AF217" s="11">
        <f>-'OddsRatio_working_3-way'!U217/(3*'OddsRatio_working_3-way'!X217^(1/3))*COS(('OddsRatio_working_3-way'!Y217)/3)</f>
        <v>0.52014652226163083</v>
      </c>
      <c r="AG217" s="11">
        <f>-'OddsRatio_working_3-way'!U217/(3*'OddsRatio_working_3-way'!X217^(1/3))*COS(('OddsRatio_working_3-way'!Y217+2*PI())/3)</f>
        <v>-0.37440920880959772</v>
      </c>
      <c r="AH217" s="11">
        <f>-'OddsRatio_working_3-way'!U217/(3*'OddsRatio_working_3-way'!X217^(1/3))*COS(('OddsRatio_working_3-way'!Y217+4*PI())/3)</f>
        <v>-0.14573731345203281</v>
      </c>
      <c r="AI217" s="11">
        <f>'OddsRatio_working_3-way'!U217/(3*'OddsRatio_working_3-way'!X217^(1/3))*SIN(('OddsRatio_working_3-way'!Y217)/3)</f>
        <v>-0.13202378034079196</v>
      </c>
      <c r="AJ217" s="11">
        <f>'OddsRatio_working_3-way'!U217/(3*'OddsRatio_working_3-way'!X217^(1/3))*SIN(('OddsRatio_working_3-way'!Y217+2*PI())/3)</f>
        <v>-0.38444821179830446</v>
      </c>
      <c r="AK217" s="11">
        <f>'OddsRatio_working_3-way'!U217/(3*'OddsRatio_working_3-way'!X217^(1/3))*SIN(('OddsRatio_working_3-way'!Y217+4*PI())/3)</f>
        <v>0.51647199213909634</v>
      </c>
      <c r="AL217" s="11">
        <f>'OddsRatio_working_3-way'!Z217+'OddsRatio_working_3-way'!AF217</f>
        <v>1.0402930445232617</v>
      </c>
      <c r="AM217" s="11">
        <f>'OddsRatio_working_3-way'!AA217+'OddsRatio_working_3-way'!AG217</f>
        <v>-0.74881841761919543</v>
      </c>
      <c r="AN217" s="11">
        <f>'OddsRatio_working_3-way'!AB217+'OddsRatio_working_3-way'!AH217</f>
        <v>-0.29147462690406561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1.0402930445232617</v>
      </c>
      <c r="AS217" s="11">
        <f>IF(('OddsRatio_working_3-way'!X217=0),IF(Q217&gt;0,-Q217^(1/3),(-Q217)^(1/3)),'OddsRatio_working_3-way'!AM217-'OddsRatio_working_3-way'!R217/3)</f>
        <v>-0.74881841761919543</v>
      </c>
      <c r="AT217" s="11">
        <f>IF(('OddsRatio_working_3-way'!X217=0),IF(Q217&gt;0,-Q217^(1/3),(-Q217)^(1/3)),'OddsRatio_working_3-way'!AN217-'OddsRatio_working_3-way'!R217/3)</f>
        <v>-0.29147462690406561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1.65</v>
      </c>
      <c r="B218" s="4">
        <f>IF('True_Odds_Calculator_3-way'!B219="","",'True_Odds_Calculator_3-way'!B219)</f>
        <v>4.33</v>
      </c>
      <c r="C218" s="4">
        <f>IF('True_Odds_Calculator_3-way'!C219="","",'True_Odds_Calculator_3-way'!C219)</f>
        <v>5.32</v>
      </c>
      <c r="D218" s="9">
        <f t="shared" si="52"/>
        <v>0.59547436729350134</v>
      </c>
      <c r="E218" s="9">
        <f t="shared" si="53"/>
        <v>0.22320046932556692</v>
      </c>
      <c r="F218" s="9">
        <f t="shared" si="54"/>
        <v>0.1813251633809318</v>
      </c>
      <c r="G218" s="9">
        <f t="shared" si="55"/>
        <v>1.0451283236076234</v>
      </c>
      <c r="H218" s="9">
        <f t="shared" si="56"/>
        <v>1.6793334103449551</v>
      </c>
      <c r="I218" s="9">
        <f t="shared" si="57"/>
        <v>4.4802773176133872</v>
      </c>
      <c r="J218" s="9">
        <f t="shared" si="58"/>
        <v>5.5149543579849345</v>
      </c>
      <c r="K218" s="11">
        <f t="shared" si="59"/>
        <v>0.60606060606060608</v>
      </c>
      <c r="L218" s="11">
        <f t="shared" si="60"/>
        <v>0.23094688221709006</v>
      </c>
      <c r="M218" s="11">
        <f t="shared" si="61"/>
        <v>0.18796992481203006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-0.24601289071934518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0.21837082734129043</v>
      </c>
      <c r="Q218" s="11">
        <f>2*'OddsRatio_working_3-way'!K218*'OddsRatio_working_3-way'!L218*'OddsRatio_working_3-way'!M218</f>
        <v>5.2619476467780826E-2</v>
      </c>
      <c r="R218" s="11">
        <f t="shared" si="62"/>
        <v>0</v>
      </c>
      <c r="S218" s="11">
        <f t="shared" si="63"/>
        <v>-0.88763977652866499</v>
      </c>
      <c r="T218" s="11">
        <f t="shared" si="64"/>
        <v>-0.21388910277799156</v>
      </c>
      <c r="U218" s="11">
        <f>'OddsRatio_working_3-way'!S218-'OddsRatio_working_3-way'!R218^2/3</f>
        <v>-0.88763977652866499</v>
      </c>
      <c r="V218" s="11">
        <f>'OddsRatio_working_3-way'!S218*'OddsRatio_working_3-way'!R218/3-2*'OddsRatio_working_3-way'!R218^3/27-'OddsRatio_working_3-way'!T218</f>
        <v>0.21388910277799156</v>
      </c>
      <c r="W218" s="11">
        <f>'OddsRatio_working_3-way'!V218^2+4*'OddsRatio_working_3-way'!U218^3/27</f>
        <v>-5.7862601559564249E-2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0.16094342938338496</v>
      </c>
      <c r="Y218" s="11">
        <f>IF('OddsRatio_working_3-way'!W218&gt;=0,IF('OddsRatio_working_3-way'!V218+SQRT('OddsRatio_working_3-way'!W218)&gt;0,0,PI()),ACOS('OddsRatio_working_3-way'!V218/(2*'OddsRatio_working_3-way'!X218)))</f>
        <v>0.84399139469086604</v>
      </c>
      <c r="Z218" s="11">
        <f>'OddsRatio_working_3-way'!X218^(1/3)*COS('OddsRatio_working_3-way'!Y218/3)</f>
        <v>0.52256416180381171</v>
      </c>
      <c r="AA218" s="11">
        <f>'OddsRatio_working_3-way'!X218^(1/3)*COS(('OddsRatio_working_3-way'!Y218+2*PI())/3)</f>
        <v>-0.39206803859949668</v>
      </c>
      <c r="AB218" s="11">
        <f>'OddsRatio_working_3-way'!X218^(1/3)*COS(('OddsRatio_working_3-way'!Y218+4*PI())/3)</f>
        <v>-0.13049612320431522</v>
      </c>
      <c r="AC218" s="11">
        <f>'OddsRatio_working_3-way'!X218^(1/3)*SIN('OddsRatio_working_3-way'!Y218/3)</f>
        <v>0.15101861576585424</v>
      </c>
      <c r="AD218" s="11">
        <f>'OddsRatio_working_3-way'!X218^(1/3)*SIN(('OddsRatio_working_3-way'!Y218+2*PI())/3)</f>
        <v>0.37704453134649574</v>
      </c>
      <c r="AE218" s="11">
        <f>'OddsRatio_working_3-way'!X218^(1/3)*SIN(('OddsRatio_working_3-way'!Y218+4*PI())/3)</f>
        <v>-0.52806314711234981</v>
      </c>
      <c r="AF218" s="11">
        <f>-'OddsRatio_working_3-way'!U218/(3*'OddsRatio_working_3-way'!X218^(1/3))*COS(('OddsRatio_working_3-way'!Y218)/3)</f>
        <v>0.52256416180381171</v>
      </c>
      <c r="AG218" s="11">
        <f>-'OddsRatio_working_3-way'!U218/(3*'OddsRatio_working_3-way'!X218^(1/3))*COS(('OddsRatio_working_3-way'!Y218+2*PI())/3)</f>
        <v>-0.39206803859949668</v>
      </c>
      <c r="AH218" s="11">
        <f>-'OddsRatio_working_3-way'!U218/(3*'OddsRatio_working_3-way'!X218^(1/3))*COS(('OddsRatio_working_3-way'!Y218+4*PI())/3)</f>
        <v>-0.13049612320431522</v>
      </c>
      <c r="AI218" s="11">
        <f>'OddsRatio_working_3-way'!U218/(3*'OddsRatio_working_3-way'!X218^(1/3))*SIN(('OddsRatio_working_3-way'!Y218)/3)</f>
        <v>-0.15101861576585424</v>
      </c>
      <c r="AJ218" s="11">
        <f>'OddsRatio_working_3-way'!U218/(3*'OddsRatio_working_3-way'!X218^(1/3))*SIN(('OddsRatio_working_3-way'!Y218+2*PI())/3)</f>
        <v>-0.37704453134649574</v>
      </c>
      <c r="AK218" s="11">
        <f>'OddsRatio_working_3-way'!U218/(3*'OddsRatio_working_3-way'!X218^(1/3))*SIN(('OddsRatio_working_3-way'!Y218+4*PI())/3)</f>
        <v>0.52806314711234981</v>
      </c>
      <c r="AL218" s="11">
        <f>'OddsRatio_working_3-way'!Z218+'OddsRatio_working_3-way'!AF218</f>
        <v>1.0451283236076234</v>
      </c>
      <c r="AM218" s="11">
        <f>'OddsRatio_working_3-way'!AA218+'OddsRatio_working_3-way'!AG218</f>
        <v>-0.78413607719899336</v>
      </c>
      <c r="AN218" s="11">
        <f>'OddsRatio_working_3-way'!AB218+'OddsRatio_working_3-way'!AH218</f>
        <v>-0.26099224640863045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1.0451283236076234</v>
      </c>
      <c r="AS218" s="11">
        <f>IF(('OddsRatio_working_3-way'!X218=0),IF(Q218&gt;0,-Q218^(1/3),(-Q218)^(1/3)),'OddsRatio_working_3-way'!AM218-'OddsRatio_working_3-way'!R218/3)</f>
        <v>-0.78413607719899336</v>
      </c>
      <c r="AT218" s="11">
        <f>IF(('OddsRatio_working_3-way'!X218=0),IF(Q218&gt;0,-Q218^(1/3),(-Q218)^(1/3)),'OddsRatio_working_3-way'!AN218-'OddsRatio_working_3-way'!R218/3)</f>
        <v>-0.26099224640863045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1.68</v>
      </c>
      <c r="B219" s="4">
        <f>IF('True_Odds_Calculator_3-way'!B220="","",'True_Odds_Calculator_3-way'!B220)</f>
        <v>3.8</v>
      </c>
      <c r="C219" s="4">
        <f>IF('True_Odds_Calculator_3-way'!C220="","",'True_Odds_Calculator_3-way'!C220)</f>
        <v>5.79</v>
      </c>
      <c r="D219" s="9">
        <f t="shared" si="52"/>
        <v>0.58211379189683166</v>
      </c>
      <c r="E219" s="9">
        <f t="shared" si="53"/>
        <v>0.25278283158947934</v>
      </c>
      <c r="F219" s="9">
        <f t="shared" si="54"/>
        <v>0.16510337651368878</v>
      </c>
      <c r="G219" s="9">
        <f t="shared" si="55"/>
        <v>1.055701737156407</v>
      </c>
      <c r="H219" s="9">
        <f t="shared" si="56"/>
        <v>1.7178771812663571</v>
      </c>
      <c r="I219" s="9">
        <f t="shared" si="57"/>
        <v>3.9559648640379397</v>
      </c>
      <c r="J219" s="9">
        <f t="shared" si="58"/>
        <v>6.0568113209791905</v>
      </c>
      <c r="K219" s="11">
        <f t="shared" si="59"/>
        <v>0.59523809523809523</v>
      </c>
      <c r="L219" s="11">
        <f t="shared" si="60"/>
        <v>0.26315789473684209</v>
      </c>
      <c r="M219" s="11">
        <f t="shared" si="61"/>
        <v>0.17271157167530224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-0.2467351452898221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0.2237350717034382</v>
      </c>
      <c r="Q219" s="11">
        <f>2*'OddsRatio_working_3-way'!K219*'OddsRatio_working_3-way'!L219*'OddsRatio_working_3-way'!M219</f>
        <v>5.4107635236623507E-2</v>
      </c>
      <c r="R219" s="11">
        <f t="shared" si="62"/>
        <v>0</v>
      </c>
      <c r="S219" s="11">
        <f t="shared" si="63"/>
        <v>-0.90678233715197987</v>
      </c>
      <c r="T219" s="11">
        <f t="shared" si="64"/>
        <v>-0.21929439834388872</v>
      </c>
      <c r="U219" s="11">
        <f>'OddsRatio_working_3-way'!S219-'OddsRatio_working_3-way'!R219^2/3</f>
        <v>-0.90678233715197987</v>
      </c>
      <c r="V219" s="11">
        <f>'OddsRatio_working_3-way'!S219*'OddsRatio_working_3-way'!R219/3-2*'OddsRatio_working_3-way'!R219^3/27-'OddsRatio_working_3-way'!T219</f>
        <v>0.21929439834388872</v>
      </c>
      <c r="W219" s="11">
        <f>'OddsRatio_working_3-way'!V219^2+4*'OddsRatio_working_3-way'!U219^3/27</f>
        <v>-6.2370054489071264E-2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0.16617768174011771</v>
      </c>
      <c r="Y219" s="11">
        <f>IF('OddsRatio_working_3-way'!W219&gt;=0,IF('OddsRatio_working_3-way'!V219+SQRT('OddsRatio_working_3-way'!W219)&gt;0,0,PI()),ACOS('OddsRatio_working_3-way'!V219/(2*'OddsRatio_working_3-way'!X219)))</f>
        <v>0.85021840808084792</v>
      </c>
      <c r="Z219" s="11">
        <f>'OddsRatio_working_3-way'!X219^(1/3)*COS('OddsRatio_working_3-way'!Y219/3)</f>
        <v>0.52785086857820351</v>
      </c>
      <c r="AA219" s="11">
        <f>'OddsRatio_working_3-way'!X219^(1/3)*COS(('OddsRatio_working_3-way'!Y219+2*PI())/3)</f>
        <v>-0.39706325646567969</v>
      </c>
      <c r="AB219" s="11">
        <f>'OddsRatio_working_3-way'!X219^(1/3)*COS(('OddsRatio_working_3-way'!Y219+4*PI())/3)</f>
        <v>-0.13078761211252415</v>
      </c>
      <c r="AC219" s="11">
        <f>'OddsRatio_working_3-way'!X219^(1/3)*SIN('OddsRatio_working_3-way'!Y219/3)</f>
        <v>0.15373431494593562</v>
      </c>
      <c r="AD219" s="11">
        <f>'OddsRatio_working_3-way'!X219^(1/3)*SIN(('OddsRatio_working_3-way'!Y219+2*PI())/3)</f>
        <v>0.38026510412543757</v>
      </c>
      <c r="AE219" s="11">
        <f>'OddsRatio_working_3-way'!X219^(1/3)*SIN(('OddsRatio_working_3-way'!Y219+4*PI())/3)</f>
        <v>-0.53399941907137305</v>
      </c>
      <c r="AF219" s="11">
        <f>-'OddsRatio_working_3-way'!U219/(3*'OddsRatio_working_3-way'!X219^(1/3))*COS(('OddsRatio_working_3-way'!Y219)/3)</f>
        <v>0.52785086857820351</v>
      </c>
      <c r="AG219" s="11">
        <f>-'OddsRatio_working_3-way'!U219/(3*'OddsRatio_working_3-way'!X219^(1/3))*COS(('OddsRatio_working_3-way'!Y219+2*PI())/3)</f>
        <v>-0.39706325646567969</v>
      </c>
      <c r="AH219" s="11">
        <f>-'OddsRatio_working_3-way'!U219/(3*'OddsRatio_working_3-way'!X219^(1/3))*COS(('OddsRatio_working_3-way'!Y219+4*PI())/3)</f>
        <v>-0.13078761211252415</v>
      </c>
      <c r="AI219" s="11">
        <f>'OddsRatio_working_3-way'!U219/(3*'OddsRatio_working_3-way'!X219^(1/3))*SIN(('OddsRatio_working_3-way'!Y219)/3)</f>
        <v>-0.15373431494593562</v>
      </c>
      <c r="AJ219" s="11">
        <f>'OddsRatio_working_3-way'!U219/(3*'OddsRatio_working_3-way'!X219^(1/3))*SIN(('OddsRatio_working_3-way'!Y219+2*PI())/3)</f>
        <v>-0.38026510412543757</v>
      </c>
      <c r="AK219" s="11">
        <f>'OddsRatio_working_3-way'!U219/(3*'OddsRatio_working_3-way'!X219^(1/3))*SIN(('OddsRatio_working_3-way'!Y219+4*PI())/3)</f>
        <v>0.53399941907137305</v>
      </c>
      <c r="AL219" s="11">
        <f>'OddsRatio_working_3-way'!Z219+'OddsRatio_working_3-way'!AF219</f>
        <v>1.055701737156407</v>
      </c>
      <c r="AM219" s="11">
        <f>'OddsRatio_working_3-way'!AA219+'OddsRatio_working_3-way'!AG219</f>
        <v>-0.79412651293135939</v>
      </c>
      <c r="AN219" s="11">
        <f>'OddsRatio_working_3-way'!AB219+'OddsRatio_working_3-way'!AH219</f>
        <v>-0.26157522422504831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1.055701737156407</v>
      </c>
      <c r="AS219" s="11">
        <f>IF(('OddsRatio_working_3-way'!X219=0),IF(Q219&gt;0,-Q219^(1/3),(-Q219)^(1/3)),'OddsRatio_working_3-way'!AM219-'OddsRatio_working_3-way'!R219/3)</f>
        <v>-0.79412651293135939</v>
      </c>
      <c r="AT219" s="11">
        <f>IF(('OddsRatio_working_3-way'!X219=0),IF(Q219&gt;0,-Q219^(1/3),(-Q219)^(1/3)),'OddsRatio_working_3-way'!AN219-'OddsRatio_working_3-way'!R219/3)</f>
        <v>-0.26157522422504831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2.42</v>
      </c>
      <c r="B220" s="4">
        <f>IF('True_Odds_Calculator_3-way'!B221="","",'True_Odds_Calculator_3-way'!B221)</f>
        <v>3.68</v>
      </c>
      <c r="C220" s="4">
        <f>IF('True_Odds_Calculator_3-way'!C221="","",'True_Odds_Calculator_3-way'!C221)</f>
        <v>2.92</v>
      </c>
      <c r="D220" s="9">
        <f t="shared" si="52"/>
        <v>0.40320349772555758</v>
      </c>
      <c r="E220" s="9">
        <f t="shared" si="53"/>
        <v>0.26360891529256342</v>
      </c>
      <c r="F220" s="9">
        <f t="shared" si="54"/>
        <v>0.333187586981879</v>
      </c>
      <c r="G220" s="9">
        <f t="shared" si="55"/>
        <v>1.0423501515353866</v>
      </c>
      <c r="H220" s="9">
        <f t="shared" si="56"/>
        <v>2.4801372151802483</v>
      </c>
      <c r="I220" s="9">
        <f t="shared" si="57"/>
        <v>3.7934984061148356</v>
      </c>
      <c r="J220" s="9">
        <f t="shared" si="58"/>
        <v>3.0013122909479422</v>
      </c>
      <c r="K220" s="11">
        <f t="shared" si="59"/>
        <v>0.41322314049586778</v>
      </c>
      <c r="L220" s="11">
        <f t="shared" si="60"/>
        <v>0.27173913043478259</v>
      </c>
      <c r="M220" s="11">
        <f t="shared" si="61"/>
        <v>0.34246575342465752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-0.28098189103116267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0.23149971204819869</v>
      </c>
      <c r="Q220" s="11">
        <f>2*'OddsRatio_working_3-way'!K220*'OddsRatio_working_3-way'!L220*'OddsRatio_working_3-way'!M220</f>
        <v>7.691020333827199E-2</v>
      </c>
      <c r="R220" s="11">
        <f t="shared" si="62"/>
        <v>0</v>
      </c>
      <c r="S220" s="11">
        <f t="shared" si="63"/>
        <v>-0.82389548735197282</v>
      </c>
      <c r="T220" s="11">
        <f t="shared" si="64"/>
        <v>-0.27371943101394447</v>
      </c>
      <c r="U220" s="11">
        <f>'OddsRatio_working_3-way'!S220-'OddsRatio_working_3-way'!R220^2/3</f>
        <v>-0.82389548735197282</v>
      </c>
      <c r="V220" s="11">
        <f>'OddsRatio_working_3-way'!S220*'OddsRatio_working_3-way'!R220/3-2*'OddsRatio_working_3-way'!R220^3/27-'OddsRatio_working_3-way'!T220</f>
        <v>0.27371943101394447</v>
      </c>
      <c r="W220" s="11">
        <f>'OddsRatio_working_3-way'!V220^2+4*'OddsRatio_working_3-way'!U220^3/27</f>
        <v>-7.9315051240885087E-3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0.14392170791674028</v>
      </c>
      <c r="Y220" s="11">
        <f>IF('OddsRatio_working_3-way'!W220&gt;=0,IF('OddsRatio_working_3-way'!V220+SQRT('OddsRatio_working_3-way'!W220)&gt;0,0,PI()),ACOS('OddsRatio_working_3-way'!V220/(2*'OddsRatio_working_3-way'!X220)))</f>
        <v>0.31456290324619229</v>
      </c>
      <c r="Z220" s="11">
        <f>'OddsRatio_working_3-way'!X220^(1/3)*COS('OddsRatio_working_3-way'!Y220/3)</f>
        <v>0.52117507576769329</v>
      </c>
      <c r="AA220" s="11">
        <f>'OddsRatio_working_3-way'!X220^(1/3)*COS(('OddsRatio_working_3-way'!Y220+2*PI())/3)</f>
        <v>-0.30808782353454123</v>
      </c>
      <c r="AB220" s="11">
        <f>'OddsRatio_working_3-way'!X220^(1/3)*COS(('OddsRatio_working_3-way'!Y220+4*PI())/3)</f>
        <v>-0.21308725223315192</v>
      </c>
      <c r="AC220" s="11">
        <f>'OddsRatio_working_3-way'!X220^(1/3)*SIN('OddsRatio_working_3-way'!Y220/3)</f>
        <v>5.4848605414025371E-2</v>
      </c>
      <c r="AD220" s="11">
        <f>'OddsRatio_working_3-way'!X220^(1/3)*SIN(('OddsRatio_working_3-way'!Y220+2*PI())/3)</f>
        <v>0.42392655272708935</v>
      </c>
      <c r="AE220" s="11">
        <f>'OddsRatio_working_3-way'!X220^(1/3)*SIN(('OddsRatio_working_3-way'!Y220+4*PI())/3)</f>
        <v>-0.47877515814111465</v>
      </c>
      <c r="AF220" s="11">
        <f>-'OddsRatio_working_3-way'!U220/(3*'OddsRatio_working_3-way'!X220^(1/3))*COS(('OddsRatio_working_3-way'!Y220)/3)</f>
        <v>0.52117507576769329</v>
      </c>
      <c r="AG220" s="11">
        <f>-'OddsRatio_working_3-way'!U220/(3*'OddsRatio_working_3-way'!X220^(1/3))*COS(('OddsRatio_working_3-way'!Y220+2*PI())/3)</f>
        <v>-0.30808782353454123</v>
      </c>
      <c r="AH220" s="11">
        <f>-'OddsRatio_working_3-way'!U220/(3*'OddsRatio_working_3-way'!X220^(1/3))*COS(('OddsRatio_working_3-way'!Y220+4*PI())/3)</f>
        <v>-0.21308725223315192</v>
      </c>
      <c r="AI220" s="11">
        <f>'OddsRatio_working_3-way'!U220/(3*'OddsRatio_working_3-way'!X220^(1/3))*SIN(('OddsRatio_working_3-way'!Y220)/3)</f>
        <v>-5.4848605414025371E-2</v>
      </c>
      <c r="AJ220" s="11">
        <f>'OddsRatio_working_3-way'!U220/(3*'OddsRatio_working_3-way'!X220^(1/3))*SIN(('OddsRatio_working_3-way'!Y220+2*PI())/3)</f>
        <v>-0.42392655272708935</v>
      </c>
      <c r="AK220" s="11">
        <f>'OddsRatio_working_3-way'!U220/(3*'OddsRatio_working_3-way'!X220^(1/3))*SIN(('OddsRatio_working_3-way'!Y220+4*PI())/3)</f>
        <v>0.47877515814111465</v>
      </c>
      <c r="AL220" s="11">
        <f>'OddsRatio_working_3-way'!Z220+'OddsRatio_working_3-way'!AF220</f>
        <v>1.0423501515353866</v>
      </c>
      <c r="AM220" s="11">
        <f>'OddsRatio_working_3-way'!AA220+'OddsRatio_working_3-way'!AG220</f>
        <v>-0.61617564706908245</v>
      </c>
      <c r="AN220" s="11">
        <f>'OddsRatio_working_3-way'!AB220+'OddsRatio_working_3-way'!AH220</f>
        <v>-0.42617450446630384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1.0423501515353866</v>
      </c>
      <c r="AS220" s="11">
        <f>IF(('OddsRatio_working_3-way'!X220=0),IF(Q220&gt;0,-Q220^(1/3),(-Q220)^(1/3)),'OddsRatio_working_3-way'!AM220-'OddsRatio_working_3-way'!R220/3)</f>
        <v>-0.61617564706908245</v>
      </c>
      <c r="AT220" s="11">
        <f>IF(('OddsRatio_working_3-way'!X220=0),IF(Q220&gt;0,-Q220^(1/3),(-Q220)^(1/3)),'OddsRatio_working_3-way'!AN220-'OddsRatio_working_3-way'!R220/3)</f>
        <v>-0.42617450446630384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1.72</v>
      </c>
      <c r="B221" s="4">
        <f>IF('True_Odds_Calculator_3-way'!B222="","",'True_Odds_Calculator_3-way'!B222)</f>
        <v>3.97</v>
      </c>
      <c r="C221" s="4">
        <f>IF('True_Odds_Calculator_3-way'!C222="","",'True_Odds_Calculator_3-way'!C222)</f>
        <v>5.0599999999999996</v>
      </c>
      <c r="D221" s="9">
        <f t="shared" si="52"/>
        <v>0.56851274213782221</v>
      </c>
      <c r="E221" s="9">
        <f t="shared" si="53"/>
        <v>0.24208537880154962</v>
      </c>
      <c r="F221" s="9">
        <f t="shared" si="54"/>
        <v>0.18940187906062819</v>
      </c>
      <c r="G221" s="9">
        <f t="shared" si="55"/>
        <v>1.0541326758805183</v>
      </c>
      <c r="H221" s="9">
        <f t="shared" si="56"/>
        <v>1.7589755266339731</v>
      </c>
      <c r="I221" s="9">
        <f t="shared" si="57"/>
        <v>4.1307740473651391</v>
      </c>
      <c r="J221" s="9">
        <f t="shared" si="58"/>
        <v>5.2797786640749038</v>
      </c>
      <c r="K221" s="11">
        <f t="shared" si="59"/>
        <v>0.58139534883720934</v>
      </c>
      <c r="L221" s="11">
        <f t="shared" si="60"/>
        <v>0.25188916876574308</v>
      </c>
      <c r="M221" s="11">
        <f t="shared" si="61"/>
        <v>0.19762845849802374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-0.25127281710910698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0.22430152793621991</v>
      </c>
      <c r="Q221" s="11">
        <f>2*'OddsRatio_working_3-way'!K221*'OddsRatio_working_3-way'!L221*'OddsRatio_working_3-way'!M221</f>
        <v>5.78842652738632E-2</v>
      </c>
      <c r="R221" s="11">
        <f t="shared" si="62"/>
        <v>0</v>
      </c>
      <c r="S221" s="11">
        <f t="shared" si="63"/>
        <v>-0.89266133327436026</v>
      </c>
      <c r="T221" s="11">
        <f t="shared" si="64"/>
        <v>-0.23036421503854457</v>
      </c>
      <c r="U221" s="11">
        <f>'OddsRatio_working_3-way'!S221-'OddsRatio_working_3-way'!R221^2/3</f>
        <v>-0.89266133327436026</v>
      </c>
      <c r="V221" s="11">
        <f>'OddsRatio_working_3-way'!S221*'OddsRatio_working_3-way'!R221/3-2*'OddsRatio_working_3-way'!R221^3/27-'OddsRatio_working_3-way'!T221</f>
        <v>0.23036421503854457</v>
      </c>
      <c r="W221" s="11">
        <f>'OddsRatio_working_3-way'!V221^2+4*'OddsRatio_working_3-way'!U221^3/27</f>
        <v>-5.2311892267361444E-2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0.16231109314961059</v>
      </c>
      <c r="Y221" s="11">
        <f>IF('OddsRatio_working_3-way'!W221&gt;=0,IF('OddsRatio_working_3-way'!V221+SQRT('OddsRatio_working_3-way'!W221)&gt;0,0,PI()),ACOS('OddsRatio_working_3-way'!V221/(2*'OddsRatio_working_3-way'!X221)))</f>
        <v>0.78181214655137932</v>
      </c>
      <c r="Z221" s="11">
        <f>'OddsRatio_working_3-way'!X221^(1/3)*COS('OddsRatio_working_3-way'!Y221/3)</f>
        <v>0.52706633794025926</v>
      </c>
      <c r="AA221" s="11">
        <f>'OddsRatio_working_3-way'!X221^(1/3)*COS(('OddsRatio_working_3-way'!Y221+2*PI())/3)</f>
        <v>-0.38525473598384108</v>
      </c>
      <c r="AB221" s="11">
        <f>'OddsRatio_working_3-way'!X221^(1/3)*COS(('OddsRatio_working_3-way'!Y221+4*PI())/3)</f>
        <v>-0.14181160195641809</v>
      </c>
      <c r="AC221" s="11">
        <f>'OddsRatio_working_3-way'!X221^(1/3)*SIN('OddsRatio_working_3-way'!Y221/3)</f>
        <v>0.14055195896309877</v>
      </c>
      <c r="AD221" s="11">
        <f>'OddsRatio_working_3-way'!X221^(1/3)*SIN(('OddsRatio_working_3-way'!Y221+2*PI())/3)</f>
        <v>0.38617685865434903</v>
      </c>
      <c r="AE221" s="11">
        <f>'OddsRatio_working_3-way'!X221^(1/3)*SIN(('OddsRatio_working_3-way'!Y221+4*PI())/3)</f>
        <v>-0.52672881761744783</v>
      </c>
      <c r="AF221" s="11">
        <f>-'OddsRatio_working_3-way'!U221/(3*'OddsRatio_working_3-way'!X221^(1/3))*COS(('OddsRatio_working_3-way'!Y221)/3)</f>
        <v>0.52706633794025914</v>
      </c>
      <c r="AG221" s="11">
        <f>-'OddsRatio_working_3-way'!U221/(3*'OddsRatio_working_3-way'!X221^(1/3))*COS(('OddsRatio_working_3-way'!Y221+2*PI())/3)</f>
        <v>-0.38525473598384097</v>
      </c>
      <c r="AH221" s="11">
        <f>-'OddsRatio_working_3-way'!U221/(3*'OddsRatio_working_3-way'!X221^(1/3))*COS(('OddsRatio_working_3-way'!Y221+4*PI())/3)</f>
        <v>-0.14181160195641807</v>
      </c>
      <c r="AI221" s="11">
        <f>'OddsRatio_working_3-way'!U221/(3*'OddsRatio_working_3-way'!X221^(1/3))*SIN(('OddsRatio_working_3-way'!Y221)/3)</f>
        <v>-0.14055195896309874</v>
      </c>
      <c r="AJ221" s="11">
        <f>'OddsRatio_working_3-way'!U221/(3*'OddsRatio_working_3-way'!X221^(1/3))*SIN(('OddsRatio_working_3-way'!Y221+2*PI())/3)</f>
        <v>-0.38617685865434898</v>
      </c>
      <c r="AK221" s="11">
        <f>'OddsRatio_working_3-way'!U221/(3*'OddsRatio_working_3-way'!X221^(1/3))*SIN(('OddsRatio_working_3-way'!Y221+4*PI())/3)</f>
        <v>0.52672881761744772</v>
      </c>
      <c r="AL221" s="11">
        <f>'OddsRatio_working_3-way'!Z221+'OddsRatio_working_3-way'!AF221</f>
        <v>1.0541326758805183</v>
      </c>
      <c r="AM221" s="11">
        <f>'OddsRatio_working_3-way'!AA221+'OddsRatio_working_3-way'!AG221</f>
        <v>-0.77050947196768205</v>
      </c>
      <c r="AN221" s="11">
        <f>'OddsRatio_working_3-way'!AB221+'OddsRatio_working_3-way'!AH221</f>
        <v>-0.28362320391283613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1.0541326758805183</v>
      </c>
      <c r="AS221" s="11">
        <f>IF(('OddsRatio_working_3-way'!X221=0),IF(Q221&gt;0,-Q221^(1/3),(-Q221)^(1/3)),'OddsRatio_working_3-way'!AM221-'OddsRatio_working_3-way'!R221/3)</f>
        <v>-0.77050947196768205</v>
      </c>
      <c r="AT221" s="11">
        <f>IF(('OddsRatio_working_3-way'!X221=0),IF(Q221&gt;0,-Q221^(1/3),(-Q221)^(1/3)),'OddsRatio_working_3-way'!AN221-'OddsRatio_working_3-way'!R221/3)</f>
        <v>-0.28362320391283613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1.24</v>
      </c>
      <c r="B222" s="4">
        <f>IF('True_Odds_Calculator_3-way'!B223="","",'True_Odds_Calculator_3-way'!B223)</f>
        <v>6.76</v>
      </c>
      <c r="C222" s="4">
        <f>IF('True_Odds_Calculator_3-way'!C223="","",'True_Odds_Calculator_3-way'!C223)</f>
        <v>13.19</v>
      </c>
      <c r="D222" s="9">
        <f t="shared" si="52"/>
        <v>0.79262994635900452</v>
      </c>
      <c r="E222" s="9">
        <f t="shared" si="53"/>
        <v>0.13738251200956514</v>
      </c>
      <c r="F222" s="9">
        <f t="shared" si="54"/>
        <v>6.9987541631430325E-2</v>
      </c>
      <c r="G222" s="9">
        <f t="shared" si="55"/>
        <v>1.0900949353980951</v>
      </c>
      <c r="H222" s="9">
        <f t="shared" si="56"/>
        <v>1.2616227844955428</v>
      </c>
      <c r="I222" s="9">
        <f t="shared" si="57"/>
        <v>7.2789468278930283</v>
      </c>
      <c r="J222" s="9">
        <f t="shared" si="58"/>
        <v>14.28825726250278</v>
      </c>
      <c r="K222" s="11">
        <f t="shared" si="59"/>
        <v>0.80645161290322587</v>
      </c>
      <c r="L222" s="11">
        <f t="shared" si="60"/>
        <v>0.14792899408284024</v>
      </c>
      <c r="M222" s="11">
        <f t="shared" si="61"/>
        <v>7.5815011372251703E-2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-0.15241378701553243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0.16452031123082397</v>
      </c>
      <c r="Q222" s="11">
        <f>2*'OddsRatio_working_3-way'!K222*'OddsRatio_working_3-way'!L222*'OddsRatio_working_3-way'!M222</f>
        <v>1.8089094143026271E-2</v>
      </c>
      <c r="R222" s="11">
        <f t="shared" si="62"/>
        <v>0</v>
      </c>
      <c r="S222" s="11">
        <f t="shared" si="63"/>
        <v>-1.0794319493817037</v>
      </c>
      <c r="T222" s="11">
        <f t="shared" si="64"/>
        <v>-0.11868410658402458</v>
      </c>
      <c r="U222" s="11">
        <f>'OddsRatio_working_3-way'!S222-'OddsRatio_working_3-way'!R222^2/3</f>
        <v>-1.0794319493817037</v>
      </c>
      <c r="V222" s="11">
        <f>'OddsRatio_working_3-way'!S222*'OddsRatio_working_3-way'!R222/3-2*'OddsRatio_working_3-way'!R222^3/27-'OddsRatio_working_3-way'!T222</f>
        <v>0.11868410658402458</v>
      </c>
      <c r="W222" s="11">
        <f>'OddsRatio_working_3-way'!V222^2+4*'OddsRatio_working_3-way'!U222^3/27</f>
        <v>-0.17224376026379401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0.21582960722491373</v>
      </c>
      <c r="Y222" s="11">
        <f>IF('OddsRatio_working_3-way'!W222&gt;=0,IF('OddsRatio_working_3-way'!V222+SQRT('OddsRatio_working_3-way'!W222)&gt;0,0,PI()),ACOS('OddsRatio_working_3-way'!V222/(2*'OddsRatio_working_3-way'!X222)))</f>
        <v>1.2922600613944546</v>
      </c>
      <c r="Z222" s="11">
        <f>'OddsRatio_working_3-way'!X222^(1/3)*COS('OddsRatio_working_3-way'!Y222/3)</f>
        <v>0.54504746769904766</v>
      </c>
      <c r="AA222" s="11">
        <f>'OddsRatio_working_3-way'!X222^(1/3)*COS(('OddsRatio_working_3-way'!Y222+2*PI())/3)</f>
        <v>-0.48943484654679364</v>
      </c>
      <c r="AB222" s="11">
        <f>'OddsRatio_working_3-way'!X222^(1/3)*COS(('OddsRatio_working_3-way'!Y222+4*PI())/3)</f>
        <v>-5.5612621152254148E-2</v>
      </c>
      <c r="AC222" s="11">
        <f>'OddsRatio_working_3-way'!X222^(1/3)*SIN('OddsRatio_working_3-way'!Y222/3)</f>
        <v>0.25046737861197993</v>
      </c>
      <c r="AD222" s="11">
        <f>'OddsRatio_working_3-way'!X222^(1/3)*SIN(('OddsRatio_working_3-way'!Y222+2*PI())/3)</f>
        <v>0.34679126398976351</v>
      </c>
      <c r="AE222" s="11">
        <f>'OddsRatio_working_3-way'!X222^(1/3)*SIN(('OddsRatio_working_3-way'!Y222+4*PI())/3)</f>
        <v>-0.59725864260174344</v>
      </c>
      <c r="AF222" s="11">
        <f>-'OddsRatio_working_3-way'!U222/(3*'OddsRatio_working_3-way'!X222^(1/3))*COS(('OddsRatio_working_3-way'!Y222)/3)</f>
        <v>0.54504746769904755</v>
      </c>
      <c r="AG222" s="11">
        <f>-'OddsRatio_working_3-way'!U222/(3*'OddsRatio_working_3-way'!X222^(1/3))*COS(('OddsRatio_working_3-way'!Y222+2*PI())/3)</f>
        <v>-0.48943484654679353</v>
      </c>
      <c r="AH222" s="11">
        <f>-'OddsRatio_working_3-way'!U222/(3*'OddsRatio_working_3-way'!X222^(1/3))*COS(('OddsRatio_working_3-way'!Y222+4*PI())/3)</f>
        <v>-5.5612621152254134E-2</v>
      </c>
      <c r="AI222" s="11">
        <f>'OddsRatio_working_3-way'!U222/(3*'OddsRatio_working_3-way'!X222^(1/3))*SIN(('OddsRatio_working_3-way'!Y222)/3)</f>
        <v>-0.25046737861197987</v>
      </c>
      <c r="AJ222" s="11">
        <f>'OddsRatio_working_3-way'!U222/(3*'OddsRatio_working_3-way'!X222^(1/3))*SIN(('OddsRatio_working_3-way'!Y222+2*PI())/3)</f>
        <v>-0.34679126398976345</v>
      </c>
      <c r="AK222" s="11">
        <f>'OddsRatio_working_3-way'!U222/(3*'OddsRatio_working_3-way'!X222^(1/3))*SIN(('OddsRatio_working_3-way'!Y222+4*PI())/3)</f>
        <v>0.59725864260174333</v>
      </c>
      <c r="AL222" s="11">
        <f>'OddsRatio_working_3-way'!Z222+'OddsRatio_working_3-way'!AF222</f>
        <v>1.0900949353980951</v>
      </c>
      <c r="AM222" s="11">
        <f>'OddsRatio_working_3-way'!AA222+'OddsRatio_working_3-way'!AG222</f>
        <v>-0.97886969309358718</v>
      </c>
      <c r="AN222" s="11">
        <f>'OddsRatio_working_3-way'!AB222+'OddsRatio_working_3-way'!AH222</f>
        <v>-0.11122524230450828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1.0900949353980951</v>
      </c>
      <c r="AS222" s="11">
        <f>IF(('OddsRatio_working_3-way'!X222=0),IF(Q222&gt;0,-Q222^(1/3),(-Q222)^(1/3)),'OddsRatio_working_3-way'!AM222-'OddsRatio_working_3-way'!R222/3)</f>
        <v>-0.97886969309358718</v>
      </c>
      <c r="AT222" s="11">
        <f>IF(('OddsRatio_working_3-way'!X222=0),IF(Q222&gt;0,-Q222^(1/3),(-Q222)^(1/3)),'OddsRatio_working_3-way'!AN222-'OddsRatio_working_3-way'!R222/3)</f>
        <v>-0.11122524230450828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4.22</v>
      </c>
      <c r="B223" s="4">
        <f>IF('True_Odds_Calculator_3-way'!B224="","",'True_Odds_Calculator_3-way'!B224)</f>
        <v>3.53</v>
      </c>
      <c r="C223" s="4">
        <f>IF('True_Odds_Calculator_3-way'!C224="","",'True_Odds_Calculator_3-way'!C224)</f>
        <v>1.99</v>
      </c>
      <c r="D223" s="9">
        <f t="shared" si="52"/>
        <v>0.23050049281734716</v>
      </c>
      <c r="E223" s="9">
        <f t="shared" si="53"/>
        <v>0.27601304292612694</v>
      </c>
      <c r="F223" s="9">
        <f t="shared" si="54"/>
        <v>0.49348646425652581</v>
      </c>
      <c r="G223" s="9">
        <f t="shared" si="55"/>
        <v>1.0367656889133237</v>
      </c>
      <c r="H223" s="9">
        <f t="shared" si="56"/>
        <v>4.3383855183009024</v>
      </c>
      <c r="I223" s="9">
        <f t="shared" si="57"/>
        <v>3.6230171929507091</v>
      </c>
      <c r="J223" s="9">
        <f t="shared" si="58"/>
        <v>2.0263980320241908</v>
      </c>
      <c r="K223" s="11">
        <f t="shared" si="59"/>
        <v>0.23696682464454977</v>
      </c>
      <c r="L223" s="11">
        <f t="shared" si="60"/>
        <v>0.28328611898016998</v>
      </c>
      <c r="M223" s="11">
        <f t="shared" si="61"/>
        <v>0.50251256281407031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-0.27206417274941219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0.22736293337854502</v>
      </c>
      <c r="Q223" s="11">
        <f>2*'OddsRatio_working_3-way'!K223*'OddsRatio_working_3-way'!L223*'OddsRatio_working_3-way'!M223</f>
        <v>6.746674580965728E-2</v>
      </c>
      <c r="R223" s="11">
        <f t="shared" si="62"/>
        <v>0</v>
      </c>
      <c r="S223" s="11">
        <f t="shared" si="63"/>
        <v>-0.83569597231738502</v>
      </c>
      <c r="T223" s="11">
        <f t="shared" si="64"/>
        <v>-0.24798100068765136</v>
      </c>
      <c r="U223" s="11">
        <f>'OddsRatio_working_3-way'!S223-'OddsRatio_working_3-way'!R223^2/3</f>
        <v>-0.83569597231738502</v>
      </c>
      <c r="V223" s="11">
        <f>'OddsRatio_working_3-way'!S223*'OddsRatio_working_3-way'!R223/3-2*'OddsRatio_working_3-way'!R223^3/27-'OddsRatio_working_3-way'!T223</f>
        <v>0.24798100068765136</v>
      </c>
      <c r="W223" s="11">
        <f>'OddsRatio_working_3-way'!V223^2+4*'OddsRatio_working_3-way'!U223^3/27</f>
        <v>-2.4970584275674515E-2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0.14702479465869309</v>
      </c>
      <c r="Y223" s="11">
        <f>IF('OddsRatio_working_3-way'!W223&gt;=0,IF('OddsRatio_working_3-way'!V223+SQRT('OddsRatio_working_3-way'!W223)&gt;0,0,PI()),ACOS('OddsRatio_working_3-way'!V223/(2*'OddsRatio_working_3-way'!X223)))</f>
        <v>0.56734534119413982</v>
      </c>
      <c r="Z223" s="11">
        <f>'OddsRatio_working_3-way'!X223^(1/3)*COS('OddsRatio_working_3-way'!Y223/3)</f>
        <v>0.51838284445666194</v>
      </c>
      <c r="AA223" s="11">
        <f>'OddsRatio_working_3-way'!X223^(1/3)*COS(('OddsRatio_working_3-way'!Y223+2*PI())/3)</f>
        <v>-0.34511821088653405</v>
      </c>
      <c r="AB223" s="11">
        <f>'OddsRatio_working_3-way'!X223^(1/3)*COS(('OddsRatio_working_3-way'!Y223+4*PI())/3)</f>
        <v>-0.17326463357012797</v>
      </c>
      <c r="AC223" s="11">
        <f>'OddsRatio_working_3-way'!X223^(1/3)*SIN('OddsRatio_working_3-way'!Y223/3)</f>
        <v>9.921970912482736E-2</v>
      </c>
      <c r="AD223" s="11">
        <f>'OddsRatio_working_3-way'!X223^(1/3)*SIN(('OddsRatio_working_3-way'!Y223+2*PI())/3)</f>
        <v>0.39932285762309283</v>
      </c>
      <c r="AE223" s="11">
        <f>'OddsRatio_working_3-way'!X223^(1/3)*SIN(('OddsRatio_working_3-way'!Y223+4*PI())/3)</f>
        <v>-0.49854256674792014</v>
      </c>
      <c r="AF223" s="11">
        <f>-'OddsRatio_working_3-way'!U223/(3*'OddsRatio_working_3-way'!X223^(1/3))*COS(('OddsRatio_working_3-way'!Y223)/3)</f>
        <v>0.51838284445666172</v>
      </c>
      <c r="AG223" s="11">
        <f>-'OddsRatio_working_3-way'!U223/(3*'OddsRatio_working_3-way'!X223^(1/3))*COS(('OddsRatio_working_3-way'!Y223+2*PI())/3)</f>
        <v>-0.34511821088653394</v>
      </c>
      <c r="AH223" s="11">
        <f>-'OddsRatio_working_3-way'!U223/(3*'OddsRatio_working_3-way'!X223^(1/3))*COS(('OddsRatio_working_3-way'!Y223+4*PI())/3)</f>
        <v>-0.17326463357012792</v>
      </c>
      <c r="AI223" s="11">
        <f>'OddsRatio_working_3-way'!U223/(3*'OddsRatio_working_3-way'!X223^(1/3))*SIN(('OddsRatio_working_3-way'!Y223)/3)</f>
        <v>-9.9219709124827318E-2</v>
      </c>
      <c r="AJ223" s="11">
        <f>'OddsRatio_working_3-way'!U223/(3*'OddsRatio_working_3-way'!X223^(1/3))*SIN(('OddsRatio_working_3-way'!Y223+2*PI())/3)</f>
        <v>-0.39932285762309266</v>
      </c>
      <c r="AK223" s="11">
        <f>'OddsRatio_working_3-way'!U223/(3*'OddsRatio_working_3-way'!X223^(1/3))*SIN(('OddsRatio_working_3-way'!Y223+4*PI())/3)</f>
        <v>0.49854256674791991</v>
      </c>
      <c r="AL223" s="11">
        <f>'OddsRatio_working_3-way'!Z223+'OddsRatio_working_3-way'!AF223</f>
        <v>1.0367656889133237</v>
      </c>
      <c r="AM223" s="11">
        <f>'OddsRatio_working_3-way'!AA223+'OddsRatio_working_3-way'!AG223</f>
        <v>-0.69023642177306799</v>
      </c>
      <c r="AN223" s="11">
        <f>'OddsRatio_working_3-way'!AB223+'OddsRatio_working_3-way'!AH223</f>
        <v>-0.34652926714025589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1.0367656889133237</v>
      </c>
      <c r="AS223" s="11">
        <f>IF(('OddsRatio_working_3-way'!X223=0),IF(Q223&gt;0,-Q223^(1/3),(-Q223)^(1/3)),'OddsRatio_working_3-way'!AM223-'OddsRatio_working_3-way'!R223/3)</f>
        <v>-0.69023642177306799</v>
      </c>
      <c r="AT223" s="11">
        <f>IF(('OddsRatio_working_3-way'!X223=0),IF(Q223&gt;0,-Q223^(1/3),(-Q223)^(1/3)),'OddsRatio_working_3-way'!AN223-'OddsRatio_working_3-way'!R223/3)</f>
        <v>-0.34652926714025589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2.25</v>
      </c>
      <c r="B224" s="4">
        <f>IF('True_Odds_Calculator_3-way'!B225="","",'True_Odds_Calculator_3-way'!B225)</f>
        <v>3.74</v>
      </c>
      <c r="C224" s="4">
        <f>IF('True_Odds_Calculator_3-way'!C225="","",'True_Odds_Calculator_3-way'!C225)</f>
        <v>3.22</v>
      </c>
      <c r="D224" s="9">
        <f t="shared" si="52"/>
        <v>0.43600363584272739</v>
      </c>
      <c r="E224" s="9">
        <f t="shared" si="53"/>
        <v>0.26072349128778177</v>
      </c>
      <c r="F224" s="9">
        <f t="shared" si="54"/>
        <v>0.30327287286949078</v>
      </c>
      <c r="G224" s="9">
        <f t="shared" si="55"/>
        <v>1.0348470843682853</v>
      </c>
      <c r="H224" s="9">
        <f t="shared" si="56"/>
        <v>2.2935588554603568</v>
      </c>
      <c r="I224" s="9">
        <f t="shared" si="57"/>
        <v>3.8354810111691027</v>
      </c>
      <c r="J224" s="9">
        <f t="shared" si="58"/>
        <v>3.297360527297593</v>
      </c>
      <c r="K224" s="11">
        <f t="shared" si="59"/>
        <v>0.44444444444444442</v>
      </c>
      <c r="L224" s="11">
        <f t="shared" si="60"/>
        <v>0.26737967914438499</v>
      </c>
      <c r="M224" s="11">
        <f t="shared" si="61"/>
        <v>0.3105590062111801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-0.28061026782254406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0.22918258212375853</v>
      </c>
      <c r="Q224" s="11">
        <f>2*'OddsRatio_working_3-way'!K224*'OddsRatio_working_3-way'!L224*'OddsRatio_working_3-way'!M224</f>
        <v>7.3810815498795021E-2</v>
      </c>
      <c r="R224" s="11">
        <f t="shared" si="62"/>
        <v>0</v>
      </c>
      <c r="S224" s="11">
        <f t="shared" si="63"/>
        <v>-0.81672913789702084</v>
      </c>
      <c r="T224" s="11">
        <f t="shared" si="64"/>
        <v>-0.26303675938712429</v>
      </c>
      <c r="U224" s="11">
        <f>'OddsRatio_working_3-way'!S224-'OddsRatio_working_3-way'!R224^2/3</f>
        <v>-0.81672913789702084</v>
      </c>
      <c r="V224" s="11">
        <f>'OddsRatio_working_3-way'!S224*'OddsRatio_working_3-way'!R224/3-2*'OddsRatio_working_3-way'!R224^3/27-'OddsRatio_working_3-way'!T224</f>
        <v>0.26303675938712429</v>
      </c>
      <c r="W224" s="11">
        <f>'OddsRatio_working_3-way'!V224^2+4*'OddsRatio_working_3-way'!U224^3/27</f>
        <v>-1.1522226230099464E-2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0.14204802270621314</v>
      </c>
      <c r="Y224" s="11">
        <f>IF('OddsRatio_working_3-way'!W224&gt;=0,IF('OddsRatio_working_3-way'!V224+SQRT('OddsRatio_working_3-way'!W224)&gt;0,0,PI()),ACOS('OddsRatio_working_3-way'!V224/(2*'OddsRatio_working_3-way'!X224)))</f>
        <v>0.3874576191334389</v>
      </c>
      <c r="Z224" s="11">
        <f>'OddsRatio_working_3-way'!X224^(1/3)*COS('OddsRatio_working_3-way'!Y224/3)</f>
        <v>0.51742354218414266</v>
      </c>
      <c r="AA224" s="11">
        <f>'OddsRatio_working_3-way'!X224^(1/3)*COS(('OddsRatio_working_3-way'!Y224+2*PI())/3)</f>
        <v>-0.31690921922741755</v>
      </c>
      <c r="AB224" s="11">
        <f>'OddsRatio_working_3-way'!X224^(1/3)*COS(('OddsRatio_working_3-way'!Y224+4*PI())/3)</f>
        <v>-0.20051432295672519</v>
      </c>
      <c r="AC224" s="11">
        <f>'OddsRatio_working_3-way'!X224^(1/3)*SIN('OddsRatio_working_3-way'!Y224/3)</f>
        <v>6.7200624694182948E-2</v>
      </c>
      <c r="AD224" s="11">
        <f>'OddsRatio_working_3-way'!X224^(1/3)*SIN(('OddsRatio_working_3-way'!Y224+2*PI())/3)</f>
        <v>0.4145016197005052</v>
      </c>
      <c r="AE224" s="11">
        <f>'OddsRatio_working_3-way'!X224^(1/3)*SIN(('OddsRatio_working_3-way'!Y224+4*PI())/3)</f>
        <v>-0.48170224439468806</v>
      </c>
      <c r="AF224" s="11">
        <f>-'OddsRatio_working_3-way'!U224/(3*'OddsRatio_working_3-way'!X224^(1/3))*COS(('OddsRatio_working_3-way'!Y224)/3)</f>
        <v>0.51742354218414266</v>
      </c>
      <c r="AG224" s="11">
        <f>-'OddsRatio_working_3-way'!U224/(3*'OddsRatio_working_3-way'!X224^(1/3))*COS(('OddsRatio_working_3-way'!Y224+2*PI())/3)</f>
        <v>-0.31690921922741755</v>
      </c>
      <c r="AH224" s="11">
        <f>-'OddsRatio_working_3-way'!U224/(3*'OddsRatio_working_3-way'!X224^(1/3))*COS(('OddsRatio_working_3-way'!Y224+4*PI())/3)</f>
        <v>-0.20051432295672519</v>
      </c>
      <c r="AI224" s="11">
        <f>'OddsRatio_working_3-way'!U224/(3*'OddsRatio_working_3-way'!X224^(1/3))*SIN(('OddsRatio_working_3-way'!Y224)/3)</f>
        <v>-6.7200624694182948E-2</v>
      </c>
      <c r="AJ224" s="11">
        <f>'OddsRatio_working_3-way'!U224/(3*'OddsRatio_working_3-way'!X224^(1/3))*SIN(('OddsRatio_working_3-way'!Y224+2*PI())/3)</f>
        <v>-0.4145016197005052</v>
      </c>
      <c r="AK224" s="11">
        <f>'OddsRatio_working_3-way'!U224/(3*'OddsRatio_working_3-way'!X224^(1/3))*SIN(('OddsRatio_working_3-way'!Y224+4*PI())/3)</f>
        <v>0.48170224439468806</v>
      </c>
      <c r="AL224" s="11">
        <f>'OddsRatio_working_3-way'!Z224+'OddsRatio_working_3-way'!AF224</f>
        <v>1.0348470843682853</v>
      </c>
      <c r="AM224" s="11">
        <f>'OddsRatio_working_3-way'!AA224+'OddsRatio_working_3-way'!AG224</f>
        <v>-0.6338184384548351</v>
      </c>
      <c r="AN224" s="11">
        <f>'OddsRatio_working_3-way'!AB224+'OddsRatio_working_3-way'!AH224</f>
        <v>-0.40102864591345039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1.0348470843682853</v>
      </c>
      <c r="AS224" s="11">
        <f>IF(('OddsRatio_working_3-way'!X224=0),IF(Q224&gt;0,-Q224^(1/3),(-Q224)^(1/3)),'OddsRatio_working_3-way'!AM224-'OddsRatio_working_3-way'!R224/3)</f>
        <v>-0.6338184384548351</v>
      </c>
      <c r="AT224" s="11">
        <f>IF(('OddsRatio_working_3-way'!X224=0),IF(Q224&gt;0,-Q224^(1/3),(-Q224)^(1/3)),'OddsRatio_working_3-way'!AN224-'OddsRatio_working_3-way'!R224/3)</f>
        <v>-0.40102864591345039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3.56</v>
      </c>
      <c r="B225" s="4">
        <f>IF('True_Odds_Calculator_3-way'!B226="","",'True_Odds_Calculator_3-way'!B226)</f>
        <v>3.16</v>
      </c>
      <c r="C225" s="4">
        <f>IF('True_Odds_Calculator_3-way'!C226="","",'True_Odds_Calculator_3-way'!C226)</f>
        <v>2.36</v>
      </c>
      <c r="D225" s="9">
        <f t="shared" si="52"/>
        <v>0.27448363665183506</v>
      </c>
      <c r="E225" s="9">
        <f t="shared" si="53"/>
        <v>0.30957799635285627</v>
      </c>
      <c r="F225" s="9">
        <f t="shared" si="54"/>
        <v>0.41593836699530901</v>
      </c>
      <c r="G225" s="9">
        <f t="shared" si="55"/>
        <v>1.0325017290278686</v>
      </c>
      <c r="H225" s="9">
        <f t="shared" si="56"/>
        <v>3.6432044263113434</v>
      </c>
      <c r="I225" s="9">
        <f t="shared" si="57"/>
        <v>3.2302037347001962</v>
      </c>
      <c r="J225" s="9">
        <f t="shared" si="58"/>
        <v>2.4042023514779007</v>
      </c>
      <c r="K225" s="11">
        <f t="shared" si="59"/>
        <v>0.2808988764044944</v>
      </c>
      <c r="L225" s="11">
        <f t="shared" si="60"/>
        <v>0.31645569620253161</v>
      </c>
      <c r="M225" s="11">
        <f t="shared" si="61"/>
        <v>0.42372881355932207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-0.28325888498634388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0.22901002581786711</v>
      </c>
      <c r="Q225" s="11">
        <f>2*'OddsRatio_working_3-way'!K225*'OddsRatio_working_3-way'!L225*'OddsRatio_working_3-way'!M225</f>
        <v>7.5332245334824716E-2</v>
      </c>
      <c r="R225" s="11">
        <f t="shared" si="62"/>
        <v>0</v>
      </c>
      <c r="S225" s="11">
        <f t="shared" si="63"/>
        <v>-0.80848311546840923</v>
      </c>
      <c r="T225" s="11">
        <f t="shared" si="64"/>
        <v>-0.2659483932461873</v>
      </c>
      <c r="U225" s="11">
        <f>'OddsRatio_working_3-way'!S225-'OddsRatio_working_3-way'!R225^2/3</f>
        <v>-0.80848311546840923</v>
      </c>
      <c r="V225" s="11">
        <f>'OddsRatio_working_3-way'!S225*'OddsRatio_working_3-way'!R225/3-2*'OddsRatio_working_3-way'!R225^3/27-'OddsRatio_working_3-way'!T225</f>
        <v>0.2659483932461873</v>
      </c>
      <c r="W225" s="11">
        <f>'OddsRatio_working_3-way'!V225^2+4*'OddsRatio_working_3-way'!U225^3/27</f>
        <v>-7.5619564212097423E-3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0.13990220181562407</v>
      </c>
      <c r="Y225" s="11">
        <f>IF('OddsRatio_working_3-way'!W225&gt;=0,IF('OddsRatio_working_3-way'!V225+SQRT('OddsRatio_working_3-way'!W225)&gt;0,0,PI()),ACOS('OddsRatio_working_3-way'!V225/(2*'OddsRatio_working_3-way'!X225)))</f>
        <v>0.31602069435001434</v>
      </c>
      <c r="Z225" s="11">
        <f>'OddsRatio_working_3-way'!X225^(1/3)*COS('OddsRatio_working_3-way'!Y225/3)</f>
        <v>0.51625086451393443</v>
      </c>
      <c r="AA225" s="11">
        <f>'OddsRatio_working_3-way'!X225^(1/3)*COS(('OddsRatio_working_3-way'!Y225+2*PI())/3)</f>
        <v>-0.30539659189541724</v>
      </c>
      <c r="AB225" s="11">
        <f>'OddsRatio_working_3-way'!X225^(1/3)*COS(('OddsRatio_working_3-way'!Y225+4*PI())/3)</f>
        <v>-0.21085427261851727</v>
      </c>
      <c r="AC225" s="11">
        <f>'OddsRatio_working_3-way'!X225^(1/3)*SIN('OddsRatio_working_3-way'!Y225/3)</f>
        <v>5.4584033484329858E-2</v>
      </c>
      <c r="AD225" s="11">
        <f>'OddsRatio_working_3-way'!X225^(1/3)*SIN(('OddsRatio_working_3-way'!Y225+2*PI())/3)</f>
        <v>0.4197943466525807</v>
      </c>
      <c r="AE225" s="11">
        <f>'OddsRatio_working_3-way'!X225^(1/3)*SIN(('OddsRatio_working_3-way'!Y225+4*PI())/3)</f>
        <v>-0.47437838013691047</v>
      </c>
      <c r="AF225" s="11">
        <f>-'OddsRatio_working_3-way'!U225/(3*'OddsRatio_working_3-way'!X225^(1/3))*COS(('OddsRatio_working_3-way'!Y225)/3)</f>
        <v>0.51625086451393432</v>
      </c>
      <c r="AG225" s="11">
        <f>-'OddsRatio_working_3-way'!U225/(3*'OddsRatio_working_3-way'!X225^(1/3))*COS(('OddsRatio_working_3-way'!Y225+2*PI())/3)</f>
        <v>-0.30539659189541718</v>
      </c>
      <c r="AH225" s="11">
        <f>-'OddsRatio_working_3-way'!U225/(3*'OddsRatio_working_3-way'!X225^(1/3))*COS(('OddsRatio_working_3-way'!Y225+4*PI())/3)</f>
        <v>-0.21085427261851725</v>
      </c>
      <c r="AI225" s="11">
        <f>'OddsRatio_working_3-way'!U225/(3*'OddsRatio_working_3-way'!X225^(1/3))*SIN(('OddsRatio_working_3-way'!Y225)/3)</f>
        <v>-5.4584033484329844E-2</v>
      </c>
      <c r="AJ225" s="11">
        <f>'OddsRatio_working_3-way'!U225/(3*'OddsRatio_working_3-way'!X225^(1/3))*SIN(('OddsRatio_working_3-way'!Y225+2*PI())/3)</f>
        <v>-0.41979434665258059</v>
      </c>
      <c r="AK225" s="11">
        <f>'OddsRatio_working_3-way'!U225/(3*'OddsRatio_working_3-way'!X225^(1/3))*SIN(('OddsRatio_working_3-way'!Y225+4*PI())/3)</f>
        <v>0.47437838013691036</v>
      </c>
      <c r="AL225" s="11">
        <f>'OddsRatio_working_3-way'!Z225+'OddsRatio_working_3-way'!AF225</f>
        <v>1.0325017290278686</v>
      </c>
      <c r="AM225" s="11">
        <f>'OddsRatio_working_3-way'!AA225+'OddsRatio_working_3-way'!AG225</f>
        <v>-0.61079318379083447</v>
      </c>
      <c r="AN225" s="11">
        <f>'OddsRatio_working_3-way'!AB225+'OddsRatio_working_3-way'!AH225</f>
        <v>-0.42170854523703449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1.0325017290278686</v>
      </c>
      <c r="AS225" s="11">
        <f>IF(('OddsRatio_working_3-way'!X225=0),IF(Q225&gt;0,-Q225^(1/3),(-Q225)^(1/3)),'OddsRatio_working_3-way'!AM225-'OddsRatio_working_3-way'!R225/3)</f>
        <v>-0.61079318379083447</v>
      </c>
      <c r="AT225" s="11">
        <f>IF(('OddsRatio_working_3-way'!X225=0),IF(Q225&gt;0,-Q225^(1/3),(-Q225)^(1/3)),'OddsRatio_working_3-way'!AN225-'OddsRatio_working_3-way'!R225/3)</f>
        <v>-0.42170854523703449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2.89</v>
      </c>
      <c r="B226" s="4">
        <f>IF('True_Odds_Calculator_3-way'!B227="","",'True_Odds_Calculator_3-way'!B227)</f>
        <v>3.34</v>
      </c>
      <c r="C226" s="4">
        <f>IF('True_Odds_Calculator_3-way'!C227="","",'True_Odds_Calculator_3-way'!C227)</f>
        <v>2.62</v>
      </c>
      <c r="D226" s="9">
        <f t="shared" si="52"/>
        <v>0.33689456743044266</v>
      </c>
      <c r="E226" s="9">
        <f t="shared" si="53"/>
        <v>0.29095753789985745</v>
      </c>
      <c r="F226" s="9">
        <f t="shared" si="54"/>
        <v>0.37214789466970005</v>
      </c>
      <c r="G226" s="9">
        <f t="shared" si="55"/>
        <v>1.0414220623917494</v>
      </c>
      <c r="H226" s="9">
        <f t="shared" si="56"/>
        <v>2.9682876979204069</v>
      </c>
      <c r="I226" s="9">
        <f t="shared" si="57"/>
        <v>3.4369276259966934</v>
      </c>
      <c r="J226" s="9">
        <f t="shared" si="58"/>
        <v>2.6871037410746346</v>
      </c>
      <c r="K226" s="11">
        <f t="shared" si="59"/>
        <v>0.34602076124567471</v>
      </c>
      <c r="L226" s="11">
        <f t="shared" si="60"/>
        <v>0.29940119760479045</v>
      </c>
      <c r="M226" s="11">
        <f t="shared" si="61"/>
        <v>0.38167938931297707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-0.28330032662955362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0.2313184455463726</v>
      </c>
      <c r="Q226" s="11">
        <f>2*'OddsRatio_working_3-way'!K226*'OddsRatio_working_3-way'!L226*'OddsRatio_working_3-way'!M226</f>
        <v>7.9083229246623102E-2</v>
      </c>
      <c r="R226" s="11">
        <f t="shared" si="62"/>
        <v>0</v>
      </c>
      <c r="S226" s="11">
        <f t="shared" si="63"/>
        <v>-0.81651316219217407</v>
      </c>
      <c r="T226" s="11">
        <f t="shared" si="64"/>
        <v>-0.27914979904005949</v>
      </c>
      <c r="U226" s="11">
        <f>'OddsRatio_working_3-way'!S226-'OddsRatio_working_3-way'!R226^2/3</f>
        <v>-0.81651316219217407</v>
      </c>
      <c r="V226" s="11">
        <f>'OddsRatio_working_3-way'!S226*'OddsRatio_working_3-way'!R226/3-2*'OddsRatio_working_3-way'!R226^3/27-'OddsRatio_working_3-way'!T226</f>
        <v>0.27914979904005949</v>
      </c>
      <c r="W226" s="11">
        <f>'OddsRatio_working_3-way'!V226^2+4*'OddsRatio_working_3-way'!U226^3/27</f>
        <v>-2.7219403854020496E-3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0.14199168170134796</v>
      </c>
      <c r="Y226" s="11">
        <f>IF('OddsRatio_working_3-way'!W226&gt;=0,IF('OddsRatio_working_3-way'!V226+SQRT('OddsRatio_working_3-way'!W226)&gt;0,0,PI()),ACOS('OddsRatio_working_3-way'!V226/(2*'OddsRatio_working_3-way'!X226)))</f>
        <v>0.1847652221306284</v>
      </c>
      <c r="Z226" s="11">
        <f>'OddsRatio_working_3-way'!X226^(1/3)*COS('OddsRatio_working_3-way'!Y226/3)</f>
        <v>0.5207110311958747</v>
      </c>
      <c r="AA226" s="11">
        <f>'OddsRatio_working_3-way'!X226^(1/3)*COS(('OddsRatio_working_3-way'!Y226+2*PI())/3)</f>
        <v>-0.28816391435155236</v>
      </c>
      <c r="AB226" s="11">
        <f>'OddsRatio_working_3-way'!X226^(1/3)*COS(('OddsRatio_working_3-way'!Y226+4*PI())/3)</f>
        <v>-0.23254711684432228</v>
      </c>
      <c r="AC226" s="11">
        <f>'OddsRatio_working_3-way'!X226^(1/3)*SIN('OddsRatio_working_3-way'!Y226/3)</f>
        <v>3.2110373012264215E-2</v>
      </c>
      <c r="AD226" s="11">
        <f>'OddsRatio_working_3-way'!X226^(1/3)*SIN(('OddsRatio_working_3-way'!Y226+2*PI())/3)</f>
        <v>0.43489379454028676</v>
      </c>
      <c r="AE226" s="11">
        <f>'OddsRatio_working_3-way'!X226^(1/3)*SIN(('OddsRatio_working_3-way'!Y226+4*PI())/3)</f>
        <v>-0.46700416755255098</v>
      </c>
      <c r="AF226" s="11">
        <f>-'OddsRatio_working_3-way'!U226/(3*'OddsRatio_working_3-way'!X226^(1/3))*COS(('OddsRatio_working_3-way'!Y226)/3)</f>
        <v>0.5207110311958747</v>
      </c>
      <c r="AG226" s="11">
        <f>-'OddsRatio_working_3-way'!U226/(3*'OddsRatio_working_3-way'!X226^(1/3))*COS(('OddsRatio_working_3-way'!Y226+2*PI())/3)</f>
        <v>-0.28816391435155236</v>
      </c>
      <c r="AH226" s="11">
        <f>-'OddsRatio_working_3-way'!U226/(3*'OddsRatio_working_3-way'!X226^(1/3))*COS(('OddsRatio_working_3-way'!Y226+4*PI())/3)</f>
        <v>-0.23254711684432228</v>
      </c>
      <c r="AI226" s="11">
        <f>'OddsRatio_working_3-way'!U226/(3*'OddsRatio_working_3-way'!X226^(1/3))*SIN(('OddsRatio_working_3-way'!Y226)/3)</f>
        <v>-3.2110373012264215E-2</v>
      </c>
      <c r="AJ226" s="11">
        <f>'OddsRatio_working_3-way'!U226/(3*'OddsRatio_working_3-way'!X226^(1/3))*SIN(('OddsRatio_working_3-way'!Y226+2*PI())/3)</f>
        <v>-0.43489379454028676</v>
      </c>
      <c r="AK226" s="11">
        <f>'OddsRatio_working_3-way'!U226/(3*'OddsRatio_working_3-way'!X226^(1/3))*SIN(('OddsRatio_working_3-way'!Y226+4*PI())/3)</f>
        <v>0.46700416755255098</v>
      </c>
      <c r="AL226" s="11">
        <f>'OddsRatio_working_3-way'!Z226+'OddsRatio_working_3-way'!AF226</f>
        <v>1.0414220623917494</v>
      </c>
      <c r="AM226" s="11">
        <f>'OddsRatio_working_3-way'!AA226+'OddsRatio_working_3-way'!AG226</f>
        <v>-0.57632782870310473</v>
      </c>
      <c r="AN226" s="11">
        <f>'OddsRatio_working_3-way'!AB226+'OddsRatio_working_3-way'!AH226</f>
        <v>-0.46509423368864455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1.0414220623917494</v>
      </c>
      <c r="AS226" s="11">
        <f>IF(('OddsRatio_working_3-way'!X226=0),IF(Q226&gt;0,-Q226^(1/3),(-Q226)^(1/3)),'OddsRatio_working_3-way'!AM226-'OddsRatio_working_3-way'!R226/3)</f>
        <v>-0.57632782870310473</v>
      </c>
      <c r="AT226" s="11">
        <f>IF(('OddsRatio_working_3-way'!X226=0),IF(Q226&gt;0,-Q226^(1/3),(-Q226)^(1/3)),'OddsRatio_working_3-way'!AN226-'OddsRatio_working_3-way'!R226/3)</f>
        <v>-0.46509423368864455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2.2599999999999998</v>
      </c>
      <c r="B227" s="4">
        <f>IF('True_Odds_Calculator_3-way'!B228="","",'True_Odds_Calculator_3-way'!B228)</f>
        <v>3.33</v>
      </c>
      <c r="C227" s="4">
        <f>IF('True_Odds_Calculator_3-way'!C228="","",'True_Odds_Calculator_3-way'!C228)</f>
        <v>3.49</v>
      </c>
      <c r="D227" s="9">
        <f t="shared" si="52"/>
        <v>0.431497373689462</v>
      </c>
      <c r="E227" s="9">
        <f t="shared" si="53"/>
        <v>0.2910064379963111</v>
      </c>
      <c r="F227" s="9">
        <f t="shared" si="54"/>
        <v>0.27749618831422701</v>
      </c>
      <c r="G227" s="9">
        <f t="shared" si="55"/>
        <v>1.0456438163367161</v>
      </c>
      <c r="H227" s="9">
        <f t="shared" si="56"/>
        <v>2.317511208584262</v>
      </c>
      <c r="I227" s="9">
        <f t="shared" si="57"/>
        <v>3.4363500920645484</v>
      </c>
      <c r="J227" s="9">
        <f t="shared" si="58"/>
        <v>3.6036531026784226</v>
      </c>
      <c r="K227" s="11">
        <f t="shared" si="59"/>
        <v>0.44247787610619471</v>
      </c>
      <c r="L227" s="11">
        <f t="shared" si="60"/>
        <v>0.3003003003003003</v>
      </c>
      <c r="M227" s="11">
        <f t="shared" si="61"/>
        <v>0.28653295128939826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-0.27832211347691738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0.23148639929835252</v>
      </c>
      <c r="Q227" s="11">
        <f>2*'OddsRatio_working_3-way'!K227*'OddsRatio_working_3-way'!L227*'OddsRatio_working_3-way'!M227</f>
        <v>7.6146841874458082E-2</v>
      </c>
      <c r="R227" s="11">
        <f t="shared" si="62"/>
        <v>0</v>
      </c>
      <c r="S227" s="11">
        <f t="shared" si="63"/>
        <v>-0.83172118954734375</v>
      </c>
      <c r="T227" s="11">
        <f t="shared" si="64"/>
        <v>-0.27359249656162632</v>
      </c>
      <c r="U227" s="11">
        <f>'OddsRatio_working_3-way'!S227-'OddsRatio_working_3-way'!R227^2/3</f>
        <v>-0.83172118954734375</v>
      </c>
      <c r="V227" s="11">
        <f>'OddsRatio_working_3-way'!S227*'OddsRatio_working_3-way'!R227/3-2*'OddsRatio_working_3-way'!R227^3/27-'OddsRatio_working_3-way'!T227</f>
        <v>0.27359249656162632</v>
      </c>
      <c r="W227" s="11">
        <f>'OddsRatio_working_3-way'!V227^2+4*'OddsRatio_working_3-way'!U227^3/27</f>
        <v>-1.0384414587431043E-2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0.14597711187225085</v>
      </c>
      <c r="Y227" s="11">
        <f>IF('OddsRatio_working_3-way'!W227&gt;=0,IF('OddsRatio_working_3-way'!V227+SQRT('OddsRatio_working_3-way'!W227)&gt;0,0,PI()),ACOS('OddsRatio_working_3-way'!V227/(2*'OddsRatio_working_3-way'!X227)))</f>
        <v>0.35654737707615891</v>
      </c>
      <c r="Z227" s="11">
        <f>'OddsRatio_working_3-way'!X227^(1/3)*COS('OddsRatio_working_3-way'!Y227/3)</f>
        <v>0.52282190816835816</v>
      </c>
      <c r="AA227" s="11">
        <f>'OddsRatio_working_3-way'!X227^(1/3)*COS(('OddsRatio_working_3-way'!Y227+2*PI())/3)</f>
        <v>-0.31547791850085116</v>
      </c>
      <c r="AB227" s="11">
        <f>'OddsRatio_working_3-way'!X227^(1/3)*COS(('OddsRatio_working_3-way'!Y227+4*PI())/3)</f>
        <v>-0.20734398966750703</v>
      </c>
      <c r="AC227" s="11">
        <f>'OddsRatio_working_3-way'!X227^(1/3)*SIN('OddsRatio_working_3-way'!Y227/3)</f>
        <v>6.243115292046314E-2</v>
      </c>
      <c r="AD227" s="11">
        <f>'OddsRatio_working_3-way'!X227^(1/3)*SIN(('OddsRatio_working_3-way'!Y227+2*PI())/3)</f>
        <v>0.42156147766862145</v>
      </c>
      <c r="AE227" s="11">
        <f>'OddsRatio_working_3-way'!X227^(1/3)*SIN(('OddsRatio_working_3-way'!Y227+4*PI())/3)</f>
        <v>-0.48399263058908454</v>
      </c>
      <c r="AF227" s="11">
        <f>-'OddsRatio_working_3-way'!U227/(3*'OddsRatio_working_3-way'!X227^(1/3))*COS(('OddsRatio_working_3-way'!Y227)/3)</f>
        <v>0.52282190816835805</v>
      </c>
      <c r="AG227" s="11">
        <f>-'OddsRatio_working_3-way'!U227/(3*'OddsRatio_working_3-way'!X227^(1/3))*COS(('OddsRatio_working_3-way'!Y227+2*PI())/3)</f>
        <v>-0.31547791850085111</v>
      </c>
      <c r="AH227" s="11">
        <f>-'OddsRatio_working_3-way'!U227/(3*'OddsRatio_working_3-way'!X227^(1/3))*COS(('OddsRatio_working_3-way'!Y227+4*PI())/3)</f>
        <v>-0.207343989667507</v>
      </c>
      <c r="AI227" s="11">
        <f>'OddsRatio_working_3-way'!U227/(3*'OddsRatio_working_3-way'!X227^(1/3))*SIN(('OddsRatio_working_3-way'!Y227)/3)</f>
        <v>-6.2431152920463126E-2</v>
      </c>
      <c r="AJ227" s="11">
        <f>'OddsRatio_working_3-way'!U227/(3*'OddsRatio_working_3-way'!X227^(1/3))*SIN(('OddsRatio_working_3-way'!Y227+2*PI())/3)</f>
        <v>-0.42156147766862134</v>
      </c>
      <c r="AK227" s="11">
        <f>'OddsRatio_working_3-way'!U227/(3*'OddsRatio_working_3-way'!X227^(1/3))*SIN(('OddsRatio_working_3-way'!Y227+4*PI())/3)</f>
        <v>0.48399263058908443</v>
      </c>
      <c r="AL227" s="11">
        <f>'OddsRatio_working_3-way'!Z227+'OddsRatio_working_3-way'!AF227</f>
        <v>1.0456438163367161</v>
      </c>
      <c r="AM227" s="11">
        <f>'OddsRatio_working_3-way'!AA227+'OddsRatio_working_3-way'!AG227</f>
        <v>-0.63095583700170232</v>
      </c>
      <c r="AN227" s="11">
        <f>'OddsRatio_working_3-way'!AB227+'OddsRatio_working_3-way'!AH227</f>
        <v>-0.414687979335014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1.0456438163367161</v>
      </c>
      <c r="AS227" s="11">
        <f>IF(('OddsRatio_working_3-way'!X227=0),IF(Q227&gt;0,-Q227^(1/3),(-Q227)^(1/3)),'OddsRatio_working_3-way'!AM227-'OddsRatio_working_3-way'!R227/3)</f>
        <v>-0.63095583700170232</v>
      </c>
      <c r="AT227" s="11">
        <f>IF(('OddsRatio_working_3-way'!X227=0),IF(Q227&gt;0,-Q227^(1/3),(-Q227)^(1/3)),'OddsRatio_working_3-way'!AN227-'OddsRatio_working_3-way'!R227/3)</f>
        <v>-0.414687979335014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2.84</v>
      </c>
      <c r="B228" s="4">
        <f>IF('True_Odds_Calculator_3-way'!B229="","",'True_Odds_Calculator_3-way'!B229)</f>
        <v>3.26</v>
      </c>
      <c r="C228" s="4">
        <f>IF('True_Odds_Calculator_3-way'!C229="","",'True_Odds_Calculator_3-way'!C229)</f>
        <v>2.72</v>
      </c>
      <c r="D228" s="9">
        <f t="shared" si="52"/>
        <v>0.34312747779917224</v>
      </c>
      <c r="E228" s="9">
        <f t="shared" si="53"/>
        <v>0.29838773076324865</v>
      </c>
      <c r="F228" s="9">
        <f t="shared" si="54"/>
        <v>0.35848479143757916</v>
      </c>
      <c r="G228" s="9">
        <f t="shared" si="55"/>
        <v>1.0404178011871599</v>
      </c>
      <c r="H228" s="9">
        <f t="shared" si="56"/>
        <v>2.9143687541843737</v>
      </c>
      <c r="I228" s="9">
        <f t="shared" si="57"/>
        <v>3.3513442306829808</v>
      </c>
      <c r="J228" s="9">
        <f t="shared" si="58"/>
        <v>2.7895186180419151</v>
      </c>
      <c r="K228" s="11">
        <f t="shared" si="59"/>
        <v>0.35211267605633806</v>
      </c>
      <c r="L228" s="11">
        <f t="shared" si="60"/>
        <v>0.30674846625766872</v>
      </c>
      <c r="M228" s="11">
        <f t="shared" si="61"/>
        <v>0.36764705882352938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-0.28402061593668837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0.23110968227263251</v>
      </c>
      <c r="Q228" s="11">
        <f>2*'OddsRatio_working_3-way'!K228*'OddsRatio_working_3-way'!L228*'OddsRatio_working_3-way'!M228</f>
        <v>7.9419134801591934E-2</v>
      </c>
      <c r="R228" s="11">
        <f t="shared" si="62"/>
        <v>0</v>
      </c>
      <c r="S228" s="11">
        <f t="shared" si="63"/>
        <v>-0.81370741877466268</v>
      </c>
      <c r="T228" s="11">
        <f t="shared" si="64"/>
        <v>-0.27962454253424834</v>
      </c>
      <c r="U228" s="11">
        <f>'OddsRatio_working_3-way'!S228-'OddsRatio_working_3-way'!R228^2/3</f>
        <v>-0.81370741877466268</v>
      </c>
      <c r="V228" s="11">
        <f>'OddsRatio_working_3-way'!S228*'OddsRatio_working_3-way'!R228/3-2*'OddsRatio_working_3-way'!R228^3/27-'OddsRatio_working_3-way'!T228</f>
        <v>0.27962454253424834</v>
      </c>
      <c r="W228" s="11">
        <f>'OddsRatio_working_3-way'!V228^2+4*'OddsRatio_working_3-way'!U228^3/27</f>
        <v>-1.628154260011283E-3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0.14126043240014075</v>
      </c>
      <c r="Y228" s="11">
        <f>IF('OddsRatio_working_3-way'!W228&gt;=0,IF('OddsRatio_working_3-way'!V228+SQRT('OddsRatio_working_3-way'!W228)&gt;0,0,PI()),ACOS('OddsRatio_working_3-way'!V228/(2*'OddsRatio_working_3-way'!X228)))</f>
        <v>0.14331277220033534</v>
      </c>
      <c r="Z228" s="11">
        <f>'OddsRatio_working_3-way'!X228^(1/3)*COS('OddsRatio_working_3-way'!Y228/3)</f>
        <v>0.52020890059357994</v>
      </c>
      <c r="AA228" s="11">
        <f>'OddsRatio_working_3-way'!X228^(1/3)*COS(('OddsRatio_working_3-way'!Y228+2*PI())/3)</f>
        <v>-0.28164231233274556</v>
      </c>
      <c r="AB228" s="11">
        <f>'OddsRatio_working_3-way'!X228^(1/3)*COS(('OddsRatio_working_3-way'!Y228+4*PI())/3)</f>
        <v>-0.23856658826083449</v>
      </c>
      <c r="AC228" s="11">
        <f>'OddsRatio_working_3-way'!X228^(1/3)*SIN('OddsRatio_working_3-way'!Y228/3)</f>
        <v>2.4869780888456022E-2</v>
      </c>
      <c r="AD228" s="11">
        <f>'OddsRatio_working_3-way'!X228^(1/3)*SIN(('OddsRatio_working_3-way'!Y228+2*PI())/3)</f>
        <v>0.43807923274458599</v>
      </c>
      <c r="AE228" s="11">
        <f>'OddsRatio_working_3-way'!X228^(1/3)*SIN(('OddsRatio_working_3-way'!Y228+4*PI())/3)</f>
        <v>-0.46294901363304186</v>
      </c>
      <c r="AF228" s="11">
        <f>-'OddsRatio_working_3-way'!U228/(3*'OddsRatio_working_3-way'!X228^(1/3))*COS(('OddsRatio_working_3-way'!Y228)/3)</f>
        <v>0.52020890059357994</v>
      </c>
      <c r="AG228" s="11">
        <f>-'OddsRatio_working_3-way'!U228/(3*'OddsRatio_working_3-way'!X228^(1/3))*COS(('OddsRatio_working_3-way'!Y228+2*PI())/3)</f>
        <v>-0.28164231233274556</v>
      </c>
      <c r="AH228" s="11">
        <f>-'OddsRatio_working_3-way'!U228/(3*'OddsRatio_working_3-way'!X228^(1/3))*COS(('OddsRatio_working_3-way'!Y228+4*PI())/3)</f>
        <v>-0.23856658826083449</v>
      </c>
      <c r="AI228" s="11">
        <f>'OddsRatio_working_3-way'!U228/(3*'OddsRatio_working_3-way'!X228^(1/3))*SIN(('OddsRatio_working_3-way'!Y228)/3)</f>
        <v>-2.4869780888456022E-2</v>
      </c>
      <c r="AJ228" s="11">
        <f>'OddsRatio_working_3-way'!U228/(3*'OddsRatio_working_3-way'!X228^(1/3))*SIN(('OddsRatio_working_3-way'!Y228+2*PI())/3)</f>
        <v>-0.43807923274458599</v>
      </c>
      <c r="AK228" s="11">
        <f>'OddsRatio_working_3-way'!U228/(3*'OddsRatio_working_3-way'!X228^(1/3))*SIN(('OddsRatio_working_3-way'!Y228+4*PI())/3)</f>
        <v>0.46294901363304186</v>
      </c>
      <c r="AL228" s="11">
        <f>'OddsRatio_working_3-way'!Z228+'OddsRatio_working_3-way'!AF228</f>
        <v>1.0404178011871599</v>
      </c>
      <c r="AM228" s="11">
        <f>'OddsRatio_working_3-way'!AA228+'OddsRatio_working_3-way'!AG228</f>
        <v>-0.56328462466549112</v>
      </c>
      <c r="AN228" s="11">
        <f>'OddsRatio_working_3-way'!AB228+'OddsRatio_working_3-way'!AH228</f>
        <v>-0.47713317652166898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1.0404178011871599</v>
      </c>
      <c r="AS228" s="11">
        <f>IF(('OddsRatio_working_3-way'!X228=0),IF(Q228&gt;0,-Q228^(1/3),(-Q228)^(1/3)),'OddsRatio_working_3-way'!AM228-'OddsRatio_working_3-way'!R228/3)</f>
        <v>-0.56328462466549112</v>
      </c>
      <c r="AT228" s="11">
        <f>IF(('OddsRatio_working_3-way'!X228=0),IF(Q228&gt;0,-Q228^(1/3),(-Q228)^(1/3)),'OddsRatio_working_3-way'!AN228-'OddsRatio_working_3-way'!R228/3)</f>
        <v>-0.47713317652166898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2.16</v>
      </c>
      <c r="B229" s="4">
        <f>IF('True_Odds_Calculator_3-way'!B230="","",'True_Odds_Calculator_3-way'!B230)</f>
        <v>3.28</v>
      </c>
      <c r="C229" s="4">
        <f>IF('True_Odds_Calculator_3-way'!C230="","",'True_Odds_Calculator_3-way'!C230)</f>
        <v>3.85</v>
      </c>
      <c r="D229" s="9">
        <f t="shared" si="52"/>
        <v>0.45240931705102028</v>
      </c>
      <c r="E229" s="9">
        <f t="shared" si="53"/>
        <v>0.29594222334537451</v>
      </c>
      <c r="F229" s="9">
        <f t="shared" si="54"/>
        <v>0.25164845960360549</v>
      </c>
      <c r="G229" s="9">
        <f t="shared" si="55"/>
        <v>1.0434376918976453</v>
      </c>
      <c r="H229" s="9">
        <f t="shared" si="56"/>
        <v>2.2103877226012685</v>
      </c>
      <c r="I229" s="9">
        <f t="shared" si="57"/>
        <v>3.3790379375266313</v>
      </c>
      <c r="J229" s="9">
        <f t="shared" si="58"/>
        <v>3.9737974219082903</v>
      </c>
      <c r="K229" s="11">
        <f t="shared" si="59"/>
        <v>0.46296296296296291</v>
      </c>
      <c r="L229" s="11">
        <f t="shared" si="60"/>
        <v>0.3048780487804878</v>
      </c>
      <c r="M229" s="11">
        <f t="shared" si="61"/>
        <v>0.25974025974025972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-0.27634357512406316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0.23060160255282205</v>
      </c>
      <c r="Q229" s="11">
        <f>2*'OddsRatio_working_3-way'!K229*'OddsRatio_working_3-way'!L229*'OddsRatio_working_3-way'!M229</f>
        <v>7.3323244054951345E-2</v>
      </c>
      <c r="R229" s="11">
        <f t="shared" si="62"/>
        <v>0</v>
      </c>
      <c r="S229" s="11">
        <f t="shared" si="63"/>
        <v>-0.83447426794451274</v>
      </c>
      <c r="T229" s="11">
        <f t="shared" si="64"/>
        <v>-0.26533363050699921</v>
      </c>
      <c r="U229" s="11">
        <f>'OddsRatio_working_3-way'!S229-'OddsRatio_working_3-way'!R229^2/3</f>
        <v>-0.83447426794451274</v>
      </c>
      <c r="V229" s="11">
        <f>'OddsRatio_working_3-way'!S229*'OddsRatio_working_3-way'!R229/3-2*'OddsRatio_working_3-way'!R229^3/27-'OddsRatio_working_3-way'!T229</f>
        <v>0.26533363050699921</v>
      </c>
      <c r="W229" s="11">
        <f>'OddsRatio_working_3-way'!V229^2+4*'OddsRatio_working_3-way'!U229^3/27</f>
        <v>-1.5684569207158286E-2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0.14670250908316385</v>
      </c>
      <c r="Y229" s="11">
        <f>IF('OddsRatio_working_3-way'!W229&gt;=0,IF('OddsRatio_working_3-way'!V229+SQRT('OddsRatio_working_3-way'!W229)&gt;0,0,PI()),ACOS('OddsRatio_working_3-way'!V229/(2*'OddsRatio_working_3-way'!X229)))</f>
        <v>0.44099953840795991</v>
      </c>
      <c r="Z229" s="11">
        <f>'OddsRatio_working_3-way'!X229^(1/3)*COS('OddsRatio_working_3-way'!Y229/3)</f>
        <v>0.52171884594882267</v>
      </c>
      <c r="AA229" s="11">
        <f>'OddsRatio_working_3-way'!X229^(1/3)*COS(('OddsRatio_working_3-way'!Y229+2*PI())/3)</f>
        <v>-0.32775973181151313</v>
      </c>
      <c r="AB229" s="11">
        <f>'OddsRatio_working_3-way'!X229^(1/3)*COS(('OddsRatio_working_3-way'!Y229+4*PI())/3)</f>
        <v>-0.19395911413730951</v>
      </c>
      <c r="AC229" s="11">
        <f>'OddsRatio_working_3-way'!X229^(1/3)*SIN('OddsRatio_working_3-way'!Y229/3)</f>
        <v>7.7249822631939677E-2</v>
      </c>
      <c r="AD229" s="11">
        <f>'OddsRatio_working_3-way'!X229^(1/3)*SIN(('OddsRatio_working_3-way'!Y229+2*PI())/3)</f>
        <v>0.41319686290881075</v>
      </c>
      <c r="AE229" s="11">
        <f>'OddsRatio_working_3-way'!X229^(1/3)*SIN(('OddsRatio_working_3-way'!Y229+4*PI())/3)</f>
        <v>-0.49044668554075038</v>
      </c>
      <c r="AF229" s="11">
        <f>-'OddsRatio_working_3-way'!U229/(3*'OddsRatio_working_3-way'!X229^(1/3))*COS(('OddsRatio_working_3-way'!Y229)/3)</f>
        <v>0.52171884594882267</v>
      </c>
      <c r="AG229" s="11">
        <f>-'OddsRatio_working_3-way'!U229/(3*'OddsRatio_working_3-way'!X229^(1/3))*COS(('OddsRatio_working_3-way'!Y229+2*PI())/3)</f>
        <v>-0.32775973181151313</v>
      </c>
      <c r="AH229" s="11">
        <f>-'OddsRatio_working_3-way'!U229/(3*'OddsRatio_working_3-way'!X229^(1/3))*COS(('OddsRatio_working_3-way'!Y229+4*PI())/3)</f>
        <v>-0.19395911413730951</v>
      </c>
      <c r="AI229" s="11">
        <f>'OddsRatio_working_3-way'!U229/(3*'OddsRatio_working_3-way'!X229^(1/3))*SIN(('OddsRatio_working_3-way'!Y229)/3)</f>
        <v>-7.7249822631939677E-2</v>
      </c>
      <c r="AJ229" s="11">
        <f>'OddsRatio_working_3-way'!U229/(3*'OddsRatio_working_3-way'!X229^(1/3))*SIN(('OddsRatio_working_3-way'!Y229+2*PI())/3)</f>
        <v>-0.41319686290881075</v>
      </c>
      <c r="AK229" s="11">
        <f>'OddsRatio_working_3-way'!U229/(3*'OddsRatio_working_3-way'!X229^(1/3))*SIN(('OddsRatio_working_3-way'!Y229+4*PI())/3)</f>
        <v>0.49044668554075038</v>
      </c>
      <c r="AL229" s="11">
        <f>'OddsRatio_working_3-way'!Z229+'OddsRatio_working_3-way'!AF229</f>
        <v>1.0434376918976453</v>
      </c>
      <c r="AM229" s="11">
        <f>'OddsRatio_working_3-way'!AA229+'OddsRatio_working_3-way'!AG229</f>
        <v>-0.65551946362302627</v>
      </c>
      <c r="AN229" s="11">
        <f>'OddsRatio_working_3-way'!AB229+'OddsRatio_working_3-way'!AH229</f>
        <v>-0.38791822827461903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1.0434376918976453</v>
      </c>
      <c r="AS229" s="11">
        <f>IF(('OddsRatio_working_3-way'!X229=0),IF(Q229&gt;0,-Q229^(1/3),(-Q229)^(1/3)),'OddsRatio_working_3-way'!AM229-'OddsRatio_working_3-way'!R229/3)</f>
        <v>-0.65551946362302627</v>
      </c>
      <c r="AT229" s="11">
        <f>IF(('OddsRatio_working_3-way'!X229=0),IF(Q229&gt;0,-Q229^(1/3),(-Q229)^(1/3)),'OddsRatio_working_3-way'!AN229-'OddsRatio_working_3-way'!R229/3)</f>
        <v>-0.38791822827461903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1.84</v>
      </c>
      <c r="B230" s="4">
        <f>IF('True_Odds_Calculator_3-way'!B231="","",'True_Odds_Calculator_3-way'!B231)</f>
        <v>3.6</v>
      </c>
      <c r="C230" s="4">
        <f>IF('True_Odds_Calculator_3-way'!C231="","",'True_Odds_Calculator_3-way'!C231)</f>
        <v>4.79</v>
      </c>
      <c r="D230" s="9">
        <f t="shared" si="52"/>
        <v>0.53123881995070832</v>
      </c>
      <c r="E230" s="9">
        <f t="shared" si="53"/>
        <v>0.26800921031334235</v>
      </c>
      <c r="F230" s="9">
        <f t="shared" si="54"/>
        <v>0.20075196973594928</v>
      </c>
      <c r="G230" s="9">
        <f t="shared" si="55"/>
        <v>1.050467328272402</v>
      </c>
      <c r="H230" s="9">
        <f t="shared" si="56"/>
        <v>1.8823925557488179</v>
      </c>
      <c r="I230" s="9">
        <f t="shared" si="57"/>
        <v>3.7312150535082442</v>
      </c>
      <c r="J230" s="9">
        <f t="shared" si="58"/>
        <v>4.9812711741524041</v>
      </c>
      <c r="K230" s="11">
        <f t="shared" si="59"/>
        <v>0.54347826086956519</v>
      </c>
      <c r="L230" s="11">
        <f t="shared" si="60"/>
        <v>0.27777777777777779</v>
      </c>
      <c r="M230" s="11">
        <f t="shared" si="61"/>
        <v>0.20876826722338204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-0.26087712928504436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0.22786753804726029</v>
      </c>
      <c r="Q230" s="11">
        <f>2*'OddsRatio_working_3-way'!K230*'OddsRatio_working_3-way'!L230*'OddsRatio_working_3-way'!M230</f>
        <v>6.3033897108509068E-2</v>
      </c>
      <c r="R230" s="11">
        <f t="shared" si="62"/>
        <v>0</v>
      </c>
      <c r="S230" s="11">
        <f t="shared" si="63"/>
        <v>-0.87346690249064907</v>
      </c>
      <c r="T230" s="11">
        <f t="shared" si="64"/>
        <v>-0.24162293291580886</v>
      </c>
      <c r="U230" s="11">
        <f>'OddsRatio_working_3-way'!S230-'OddsRatio_working_3-way'!R230^2/3</f>
        <v>-0.87346690249064907</v>
      </c>
      <c r="V230" s="11">
        <f>'OddsRatio_working_3-way'!S230*'OddsRatio_working_3-way'!R230/3-2*'OddsRatio_working_3-way'!R230^3/27-'OddsRatio_working_3-way'!T230</f>
        <v>0.24162293291580886</v>
      </c>
      <c r="W230" s="11">
        <f>'OddsRatio_working_3-way'!V230^2+4*'OddsRatio_working_3-way'!U230^3/27</f>
        <v>-4.0345277966683302E-2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0.15710420083301463</v>
      </c>
      <c r="Y230" s="11">
        <f>IF('OddsRatio_working_3-way'!W230&gt;=0,IF('OddsRatio_working_3-way'!V230+SQRT('OddsRatio_working_3-way'!W230)&gt;0,0,PI()),ACOS('OddsRatio_working_3-way'!V230/(2*'OddsRatio_working_3-way'!X230)))</f>
        <v>0.69353755530196448</v>
      </c>
      <c r="Z230" s="11">
        <f>'OddsRatio_working_3-way'!X230^(1/3)*COS('OddsRatio_working_3-way'!Y230/3)</f>
        <v>0.52523366413620098</v>
      </c>
      <c r="AA230" s="11">
        <f>'OddsRatio_working_3-way'!X230^(1/3)*COS(('OddsRatio_working_3-way'!Y230+2*PI())/3)</f>
        <v>-0.36968654845050053</v>
      </c>
      <c r="AB230" s="11">
        <f>'OddsRatio_working_3-way'!X230^(1/3)*COS(('OddsRatio_working_3-way'!Y230+4*PI())/3)</f>
        <v>-0.15554711568570023</v>
      </c>
      <c r="AC230" s="11">
        <f>'OddsRatio_working_3-way'!X230^(1/3)*SIN('OddsRatio_working_3-way'!Y230/3)</f>
        <v>0.12363345915087114</v>
      </c>
      <c r="AD230" s="11">
        <f>'OddsRatio_working_3-way'!X230^(1/3)*SIN(('OddsRatio_working_3-way'!Y230+2*PI())/3)</f>
        <v>0.39304896648929827</v>
      </c>
      <c r="AE230" s="11">
        <f>'OddsRatio_working_3-way'!X230^(1/3)*SIN(('OddsRatio_working_3-way'!Y230+4*PI())/3)</f>
        <v>-0.51668242564016931</v>
      </c>
      <c r="AF230" s="11">
        <f>-'OddsRatio_working_3-way'!U230/(3*'OddsRatio_working_3-way'!X230^(1/3))*COS(('OddsRatio_working_3-way'!Y230)/3)</f>
        <v>0.52523366413620087</v>
      </c>
      <c r="AG230" s="11">
        <f>-'OddsRatio_working_3-way'!U230/(3*'OddsRatio_working_3-way'!X230^(1/3))*COS(('OddsRatio_working_3-way'!Y230+2*PI())/3)</f>
        <v>-0.36968654845050042</v>
      </c>
      <c r="AH230" s="11">
        <f>-'OddsRatio_working_3-way'!U230/(3*'OddsRatio_working_3-way'!X230^(1/3))*COS(('OddsRatio_working_3-way'!Y230+4*PI())/3)</f>
        <v>-0.15554711568570018</v>
      </c>
      <c r="AI230" s="11">
        <f>'OddsRatio_working_3-way'!U230/(3*'OddsRatio_working_3-way'!X230^(1/3))*SIN(('OddsRatio_working_3-way'!Y230)/3)</f>
        <v>-0.12363345915087111</v>
      </c>
      <c r="AJ230" s="11">
        <f>'OddsRatio_working_3-way'!U230/(3*'OddsRatio_working_3-way'!X230^(1/3))*SIN(('OddsRatio_working_3-way'!Y230+2*PI())/3)</f>
        <v>-0.39304896648929816</v>
      </c>
      <c r="AK230" s="11">
        <f>'OddsRatio_working_3-way'!U230/(3*'OddsRatio_working_3-way'!X230^(1/3))*SIN(('OddsRatio_working_3-way'!Y230+4*PI())/3)</f>
        <v>0.5166824256401692</v>
      </c>
      <c r="AL230" s="11">
        <f>'OddsRatio_working_3-way'!Z230+'OddsRatio_working_3-way'!AF230</f>
        <v>1.050467328272402</v>
      </c>
      <c r="AM230" s="11">
        <f>'OddsRatio_working_3-way'!AA230+'OddsRatio_working_3-way'!AG230</f>
        <v>-0.73937309690100095</v>
      </c>
      <c r="AN230" s="11">
        <f>'OddsRatio_working_3-way'!AB230+'OddsRatio_working_3-way'!AH230</f>
        <v>-0.31109423137140041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1.050467328272402</v>
      </c>
      <c r="AS230" s="11">
        <f>IF(('OddsRatio_working_3-way'!X230=0),IF(Q230&gt;0,-Q230^(1/3),(-Q230)^(1/3)),'OddsRatio_working_3-way'!AM230-'OddsRatio_working_3-way'!R230/3)</f>
        <v>-0.73937309690100095</v>
      </c>
      <c r="AT230" s="11">
        <f>IF(('OddsRatio_working_3-way'!X230=0),IF(Q230&gt;0,-Q230^(1/3),(-Q230)^(1/3)),'OddsRatio_working_3-way'!AN230-'OddsRatio_working_3-way'!R230/3)</f>
        <v>-0.31109423137140041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2.2799999999999998</v>
      </c>
      <c r="B231" s="4">
        <f>IF('True_Odds_Calculator_3-way'!B232="","",'True_Odds_Calculator_3-way'!B232)</f>
        <v>3.22</v>
      </c>
      <c r="C231" s="4">
        <f>IF('True_Odds_Calculator_3-way'!C232="","",'True_Odds_Calculator_3-way'!C232)</f>
        <v>3.58</v>
      </c>
      <c r="D231" s="9">
        <f t="shared" si="52"/>
        <v>0.42795476234159641</v>
      </c>
      <c r="E231" s="9">
        <f t="shared" si="53"/>
        <v>0.30135627894017825</v>
      </c>
      <c r="F231" s="9">
        <f t="shared" si="54"/>
        <v>0.27068895871822535</v>
      </c>
      <c r="G231" s="9">
        <f t="shared" si="55"/>
        <v>1.0442934189476338</v>
      </c>
      <c r="H231" s="9">
        <f t="shared" si="56"/>
        <v>2.3366955762529713</v>
      </c>
      <c r="I231" s="9">
        <f t="shared" si="57"/>
        <v>3.3183313900637472</v>
      </c>
      <c r="J231" s="9">
        <f t="shared" si="58"/>
        <v>3.6942770208848956</v>
      </c>
      <c r="K231" s="11">
        <f t="shared" si="59"/>
        <v>0.43859649122807021</v>
      </c>
      <c r="L231" s="11">
        <f t="shared" si="60"/>
        <v>0.3105590062111801</v>
      </c>
      <c r="M231" s="11">
        <f t="shared" si="61"/>
        <v>0.27932960893854747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-0.27893878490250401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0.2313288686861677</v>
      </c>
      <c r="Q231" s="11">
        <f>2*'OddsRatio_working_3-way'!K231*'OddsRatio_working_3-way'!L231*'OddsRatio_working_3-way'!M231</f>
        <v>7.6095022594134101E-2</v>
      </c>
      <c r="R231" s="11">
        <f t="shared" si="62"/>
        <v>0</v>
      </c>
      <c r="S231" s="11">
        <f t="shared" si="63"/>
        <v>-0.82931768978280607</v>
      </c>
      <c r="T231" s="11">
        <f t="shared" si="64"/>
        <v>-0.27280187163908093</v>
      </c>
      <c r="U231" s="11">
        <f>'OddsRatio_working_3-way'!S231-'OddsRatio_working_3-way'!R231^2/3</f>
        <v>-0.82931768978280607</v>
      </c>
      <c r="V231" s="11">
        <f>'OddsRatio_working_3-way'!S231*'OddsRatio_working_3-way'!R231/3-2*'OddsRatio_working_3-way'!R231^3/27-'OddsRatio_working_3-way'!T231</f>
        <v>0.27280187163908093</v>
      </c>
      <c r="W231" s="11">
        <f>'OddsRatio_working_3-way'!V231^2+4*'OddsRatio_working_3-way'!U231^3/27</f>
        <v>-1.0079587477486496E-2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0.14534480438535813</v>
      </c>
      <c r="Y231" s="11">
        <f>IF('OddsRatio_working_3-way'!W231&gt;=0,IF('OddsRatio_working_3-way'!V231+SQRT('OddsRatio_working_3-way'!W231)&gt;0,0,PI()),ACOS('OddsRatio_working_3-way'!V231/(2*'OddsRatio_working_3-way'!X231)))</f>
        <v>0.35263916974587906</v>
      </c>
      <c r="Z231" s="11">
        <f>'OddsRatio_working_3-way'!X231^(1/3)*COS('OddsRatio_working_3-way'!Y231/3)</f>
        <v>0.52214670947381692</v>
      </c>
      <c r="AA231" s="11">
        <f>'OddsRatio_working_3-way'!X231^(1/3)*COS(('OddsRatio_working_3-way'!Y231+2*PI())/3)</f>
        <v>-0.31447309991374034</v>
      </c>
      <c r="AB231" s="11">
        <f>'OddsRatio_working_3-way'!X231^(1/3)*COS(('OddsRatio_working_3-way'!Y231+4*PI())/3)</f>
        <v>-0.20767360956007647</v>
      </c>
      <c r="AC231" s="11">
        <f>'OddsRatio_working_3-way'!X231^(1/3)*SIN('OddsRatio_working_3-way'!Y231/3)</f>
        <v>6.1660714505002566E-2</v>
      </c>
      <c r="AD231" s="11">
        <f>'OddsRatio_working_3-way'!X231^(1/3)*SIN(('OddsRatio_working_3-way'!Y231+2*PI())/3)</f>
        <v>0.42136195765427692</v>
      </c>
      <c r="AE231" s="11">
        <f>'OddsRatio_working_3-way'!X231^(1/3)*SIN(('OddsRatio_working_3-way'!Y231+4*PI())/3)</f>
        <v>-0.48302267215927963</v>
      </c>
      <c r="AF231" s="11">
        <f>-'OddsRatio_working_3-way'!U231/(3*'OddsRatio_working_3-way'!X231^(1/3))*COS(('OddsRatio_working_3-way'!Y231)/3)</f>
        <v>0.52214670947381692</v>
      </c>
      <c r="AG231" s="11">
        <f>-'OddsRatio_working_3-way'!U231/(3*'OddsRatio_working_3-way'!X231^(1/3))*COS(('OddsRatio_working_3-way'!Y231+2*PI())/3)</f>
        <v>-0.31447309991374034</v>
      </c>
      <c r="AH231" s="11">
        <f>-'OddsRatio_working_3-way'!U231/(3*'OddsRatio_working_3-way'!X231^(1/3))*COS(('OddsRatio_working_3-way'!Y231+4*PI())/3)</f>
        <v>-0.20767360956007647</v>
      </c>
      <c r="AI231" s="11">
        <f>'OddsRatio_working_3-way'!U231/(3*'OddsRatio_working_3-way'!X231^(1/3))*SIN(('OddsRatio_working_3-way'!Y231)/3)</f>
        <v>-6.1660714505002566E-2</v>
      </c>
      <c r="AJ231" s="11">
        <f>'OddsRatio_working_3-way'!U231/(3*'OddsRatio_working_3-way'!X231^(1/3))*SIN(('OddsRatio_working_3-way'!Y231+2*PI())/3)</f>
        <v>-0.42136195765427692</v>
      </c>
      <c r="AK231" s="11">
        <f>'OddsRatio_working_3-way'!U231/(3*'OddsRatio_working_3-way'!X231^(1/3))*SIN(('OddsRatio_working_3-way'!Y231+4*PI())/3)</f>
        <v>0.48302267215927963</v>
      </c>
      <c r="AL231" s="11">
        <f>'OddsRatio_working_3-way'!Z231+'OddsRatio_working_3-way'!AF231</f>
        <v>1.0442934189476338</v>
      </c>
      <c r="AM231" s="11">
        <f>'OddsRatio_working_3-way'!AA231+'OddsRatio_working_3-way'!AG231</f>
        <v>-0.62894619982748068</v>
      </c>
      <c r="AN231" s="11">
        <f>'OddsRatio_working_3-way'!AB231+'OddsRatio_working_3-way'!AH231</f>
        <v>-0.41534721912015293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1.0442934189476338</v>
      </c>
      <c r="AS231" s="11">
        <f>IF(('OddsRatio_working_3-way'!X231=0),IF(Q231&gt;0,-Q231^(1/3),(-Q231)^(1/3)),'OddsRatio_working_3-way'!AM231-'OddsRatio_working_3-way'!R231/3)</f>
        <v>-0.62894619982748068</v>
      </c>
      <c r="AT231" s="11">
        <f>IF(('OddsRatio_working_3-way'!X231=0),IF(Q231&gt;0,-Q231^(1/3),(-Q231)^(1/3)),'OddsRatio_working_3-way'!AN231-'OddsRatio_working_3-way'!R231/3)</f>
        <v>-0.41534721912015293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2.72</v>
      </c>
      <c r="B232" s="4">
        <f>IF('True_Odds_Calculator_3-way'!B233="","",'True_Odds_Calculator_3-way'!B233)</f>
        <v>3.23</v>
      </c>
      <c r="C232" s="4">
        <f>IF('True_Odds_Calculator_3-way'!C233="","",'True_Odds_Calculator_3-way'!C233)</f>
        <v>2.85</v>
      </c>
      <c r="D232" s="9">
        <f t="shared" si="52"/>
        <v>0.35793716016901794</v>
      </c>
      <c r="E232" s="9">
        <f t="shared" si="53"/>
        <v>0.30069173829870022</v>
      </c>
      <c r="F232" s="9">
        <f t="shared" si="54"/>
        <v>0.3413711015322819</v>
      </c>
      <c r="G232" s="9">
        <f t="shared" si="55"/>
        <v>1.0428991182772815</v>
      </c>
      <c r="H232" s="9">
        <f t="shared" si="56"/>
        <v>2.793786483436925</v>
      </c>
      <c r="I232" s="9">
        <f t="shared" si="57"/>
        <v>3.3256650337583373</v>
      </c>
      <c r="J232" s="9">
        <f t="shared" si="58"/>
        <v>2.9293633688129708</v>
      </c>
      <c r="K232" s="11">
        <f t="shared" si="59"/>
        <v>0.36764705882352938</v>
      </c>
      <c r="L232" s="11">
        <f t="shared" si="60"/>
        <v>0.30959752321981426</v>
      </c>
      <c r="M232" s="11">
        <f t="shared" si="61"/>
        <v>0.35087719298245612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-0.28339276072169128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0.23163901376095491</v>
      </c>
      <c r="Q232" s="11">
        <f>2*'OddsRatio_working_3-way'!K232*'OddsRatio_working_3-way'!L232*'OddsRatio_working_3-way'!M232</f>
        <v>7.9875521986536177E-2</v>
      </c>
      <c r="R232" s="11">
        <f t="shared" si="62"/>
        <v>0</v>
      </c>
      <c r="S232" s="11">
        <f t="shared" si="63"/>
        <v>-0.81737802042317642</v>
      </c>
      <c r="T232" s="11">
        <f t="shared" si="64"/>
        <v>-0.28185448980109529</v>
      </c>
      <c r="U232" s="11">
        <f>'OddsRatio_working_3-way'!S232-'OddsRatio_working_3-way'!R232^2/3</f>
        <v>-0.81737802042317642</v>
      </c>
      <c r="V232" s="11">
        <f>'OddsRatio_working_3-way'!S232*'OddsRatio_working_3-way'!R232/3-2*'OddsRatio_working_3-way'!R232^3/27-'OddsRatio_working_3-way'!T232</f>
        <v>0.28185448980109529</v>
      </c>
      <c r="W232" s="11">
        <f>'OddsRatio_working_3-way'!V232^2+4*'OddsRatio_working_3-way'!U232^3/27</f>
        <v>-1.4611335009322712E-3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0.14221733976731529</v>
      </c>
      <c r="Y232" s="11">
        <f>IF('OddsRatio_working_3-way'!W232&gt;=0,IF('OddsRatio_working_3-way'!V232+SQRT('OddsRatio_working_3-way'!W232)&gt;0,0,PI()),ACOS('OddsRatio_working_3-way'!V232/(2*'OddsRatio_working_3-way'!X232)))</f>
        <v>0.13479643126005292</v>
      </c>
      <c r="Z232" s="11">
        <f>'OddsRatio_working_3-way'!X232^(1/3)*COS('OddsRatio_working_3-way'!Y232/3)</f>
        <v>0.52144955913864088</v>
      </c>
      <c r="AA232" s="11">
        <f>'OddsRatio_working_3-way'!X232^(1/3)*COS(('OddsRatio_working_3-way'!Y232+2*PI())/3)</f>
        <v>-0.28102928796972054</v>
      </c>
      <c r="AB232" s="11">
        <f>'OddsRatio_working_3-way'!X232^(1/3)*COS(('OddsRatio_working_3-way'!Y232+4*PI())/3)</f>
        <v>-0.24042027116892029</v>
      </c>
      <c r="AC232" s="11">
        <f>'OddsRatio_working_3-way'!X232^(1/3)*SIN('OddsRatio_working_3-way'!Y232/3)</f>
        <v>2.3445626781467992E-2</v>
      </c>
      <c r="AD232" s="11">
        <f>'OddsRatio_working_3-way'!X232^(1/3)*SIN(('OddsRatio_working_3-way'!Y232+2*PI())/3)</f>
        <v>0.43986575161552505</v>
      </c>
      <c r="AE232" s="11">
        <f>'OddsRatio_working_3-way'!X232^(1/3)*SIN(('OddsRatio_working_3-way'!Y232+4*PI())/3)</f>
        <v>-0.4633113783969931</v>
      </c>
      <c r="AF232" s="11">
        <f>-'OddsRatio_working_3-way'!U232/(3*'OddsRatio_working_3-way'!X232^(1/3))*COS(('OddsRatio_working_3-way'!Y232)/3)</f>
        <v>0.52144955913864077</v>
      </c>
      <c r="AG232" s="11">
        <f>-'OddsRatio_working_3-way'!U232/(3*'OddsRatio_working_3-way'!X232^(1/3))*COS(('OddsRatio_working_3-way'!Y232+2*PI())/3)</f>
        <v>-0.28102928796972049</v>
      </c>
      <c r="AH232" s="11">
        <f>-'OddsRatio_working_3-way'!U232/(3*'OddsRatio_working_3-way'!X232^(1/3))*COS(('OddsRatio_working_3-way'!Y232+4*PI())/3)</f>
        <v>-0.24042027116892023</v>
      </c>
      <c r="AI232" s="11">
        <f>'OddsRatio_working_3-way'!U232/(3*'OddsRatio_working_3-way'!X232^(1/3))*SIN(('OddsRatio_working_3-way'!Y232)/3)</f>
        <v>-2.3445626781467988E-2</v>
      </c>
      <c r="AJ232" s="11">
        <f>'OddsRatio_working_3-way'!U232/(3*'OddsRatio_working_3-way'!X232^(1/3))*SIN(('OddsRatio_working_3-way'!Y232+2*PI())/3)</f>
        <v>-0.43986575161552494</v>
      </c>
      <c r="AK232" s="11">
        <f>'OddsRatio_working_3-way'!U232/(3*'OddsRatio_working_3-way'!X232^(1/3))*SIN(('OddsRatio_working_3-way'!Y232+4*PI())/3)</f>
        <v>0.46331137839699299</v>
      </c>
      <c r="AL232" s="11">
        <f>'OddsRatio_working_3-way'!Z232+'OddsRatio_working_3-way'!AF232</f>
        <v>1.0428991182772815</v>
      </c>
      <c r="AM232" s="11">
        <f>'OddsRatio_working_3-way'!AA232+'OddsRatio_working_3-way'!AG232</f>
        <v>-0.56205857593944097</v>
      </c>
      <c r="AN232" s="11">
        <f>'OddsRatio_working_3-way'!AB232+'OddsRatio_working_3-way'!AH232</f>
        <v>-0.48084054233784052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1.0428991182772815</v>
      </c>
      <c r="AS232" s="11">
        <f>IF(('OddsRatio_working_3-way'!X232=0),IF(Q232&gt;0,-Q232^(1/3),(-Q232)^(1/3)),'OddsRatio_working_3-way'!AM232-'OddsRatio_working_3-way'!R232/3)</f>
        <v>-0.56205857593944097</v>
      </c>
      <c r="AT232" s="11">
        <f>IF(('OddsRatio_working_3-way'!X232=0),IF(Q232&gt;0,-Q232^(1/3),(-Q232)^(1/3)),'OddsRatio_working_3-way'!AN232-'OddsRatio_working_3-way'!R232/3)</f>
        <v>-0.48084054233784052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2.41</v>
      </c>
      <c r="B233" s="4">
        <f>IF('True_Odds_Calculator_3-way'!B234="","",'True_Odds_Calculator_3-way'!B234)</f>
        <v>3.38</v>
      </c>
      <c r="C233" s="4">
        <f>IF('True_Odds_Calculator_3-way'!C234="","",'True_Odds_Calculator_3-way'!C234)</f>
        <v>3.16</v>
      </c>
      <c r="D233" s="9">
        <f t="shared" si="52"/>
        <v>0.40499717432213223</v>
      </c>
      <c r="E233" s="9">
        <f t="shared" si="53"/>
        <v>0.2873689596368974</v>
      </c>
      <c r="F233" s="9">
        <f t="shared" si="54"/>
        <v>0.30763386604097043</v>
      </c>
      <c r="G233" s="9">
        <f t="shared" si="55"/>
        <v>1.0419525033378307</v>
      </c>
      <c r="H233" s="9">
        <f t="shared" si="56"/>
        <v>2.4691530297063413</v>
      </c>
      <c r="I233" s="9">
        <f t="shared" si="57"/>
        <v>3.4798469579440363</v>
      </c>
      <c r="J233" s="9">
        <f t="shared" si="58"/>
        <v>3.2506174072097149</v>
      </c>
      <c r="K233" s="11">
        <f t="shared" si="59"/>
        <v>0.41493775933609955</v>
      </c>
      <c r="L233" s="11">
        <f t="shared" si="60"/>
        <v>0.29585798816568049</v>
      </c>
      <c r="M233" s="11">
        <f t="shared" si="61"/>
        <v>0.31645569620253161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-0.28159763002817939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0.23115119354821662</v>
      </c>
      <c r="Q233" s="11">
        <f>2*'OddsRatio_working_3-way'!K233*'OddsRatio_working_3-way'!L233*'OddsRatio_working_3-way'!M233</f>
        <v>7.7697880184274495E-2</v>
      </c>
      <c r="R233" s="11">
        <f t="shared" si="62"/>
        <v>0</v>
      </c>
      <c r="S233" s="11">
        <f t="shared" si="63"/>
        <v>-0.82085631731021802</v>
      </c>
      <c r="T233" s="11">
        <f t="shared" si="64"/>
        <v>-0.27591808985217414</v>
      </c>
      <c r="U233" s="11">
        <f>'OddsRatio_working_3-way'!S233-'OddsRatio_working_3-way'!R233^2/3</f>
        <v>-0.82085631731021802</v>
      </c>
      <c r="V233" s="11">
        <f>'OddsRatio_working_3-way'!S233*'OddsRatio_working_3-way'!R233/3-2*'OddsRatio_working_3-way'!R233^3/27-'OddsRatio_working_3-way'!T233</f>
        <v>0.27591808985217414</v>
      </c>
      <c r="W233" s="11">
        <f>'OddsRatio_working_3-way'!V233^2+4*'OddsRatio_working_3-way'!U233^3/27</f>
        <v>-5.8095288439212883E-3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0.14312609925481248</v>
      </c>
      <c r="Y233" s="11">
        <f>IF('OddsRatio_working_3-way'!W233&gt;=0,IF('OddsRatio_working_3-way'!V233+SQRT('OddsRatio_working_3-way'!W233)&gt;0,0,PI()),ACOS('OddsRatio_working_3-way'!V233/(2*'OddsRatio_working_3-way'!X233)))</f>
        <v>0.26952085922260016</v>
      </c>
      <c r="Z233" s="11">
        <f>'OddsRatio_working_3-way'!X233^(1/3)*COS('OddsRatio_working_3-way'!Y233/3)</f>
        <v>0.52097625166891537</v>
      </c>
      <c r="AA233" s="11">
        <f>'OddsRatio_working_3-way'!X233^(1/3)*COS(('OddsRatio_working_3-way'!Y233+2*PI())/3)</f>
        <v>-0.30113155365876565</v>
      </c>
      <c r="AB233" s="11">
        <f>'OddsRatio_working_3-way'!X233^(1/3)*COS(('OddsRatio_working_3-way'!Y233+4*PI())/3)</f>
        <v>-0.21984469801014977</v>
      </c>
      <c r="AC233" s="11">
        <f>'OddsRatio_working_3-way'!X233^(1/3)*SIN('OddsRatio_working_3-way'!Y233/3)</f>
        <v>4.6930987990306601E-2</v>
      </c>
      <c r="AD233" s="11">
        <f>'OddsRatio_working_3-way'!X233^(1/3)*SIN(('OddsRatio_working_3-way'!Y233+2*PI())/3)</f>
        <v>0.42771317471852238</v>
      </c>
      <c r="AE233" s="11">
        <f>'OddsRatio_working_3-way'!X233^(1/3)*SIN(('OddsRatio_working_3-way'!Y233+4*PI())/3)</f>
        <v>-0.47464416270882903</v>
      </c>
      <c r="AF233" s="11">
        <f>-'OddsRatio_working_3-way'!U233/(3*'OddsRatio_working_3-way'!X233^(1/3))*COS(('OddsRatio_working_3-way'!Y233)/3)</f>
        <v>0.52097625166891537</v>
      </c>
      <c r="AG233" s="11">
        <f>-'OddsRatio_working_3-way'!U233/(3*'OddsRatio_working_3-way'!X233^(1/3))*COS(('OddsRatio_working_3-way'!Y233+2*PI())/3)</f>
        <v>-0.30113155365876565</v>
      </c>
      <c r="AH233" s="11">
        <f>-'OddsRatio_working_3-way'!U233/(3*'OddsRatio_working_3-way'!X233^(1/3))*COS(('OddsRatio_working_3-way'!Y233+4*PI())/3)</f>
        <v>-0.21984469801014977</v>
      </c>
      <c r="AI233" s="11">
        <f>'OddsRatio_working_3-way'!U233/(3*'OddsRatio_working_3-way'!X233^(1/3))*SIN(('OddsRatio_working_3-way'!Y233)/3)</f>
        <v>-4.6930987990306601E-2</v>
      </c>
      <c r="AJ233" s="11">
        <f>'OddsRatio_working_3-way'!U233/(3*'OddsRatio_working_3-way'!X233^(1/3))*SIN(('OddsRatio_working_3-way'!Y233+2*PI())/3)</f>
        <v>-0.42771317471852238</v>
      </c>
      <c r="AK233" s="11">
        <f>'OddsRatio_working_3-way'!U233/(3*'OddsRatio_working_3-way'!X233^(1/3))*SIN(('OddsRatio_working_3-way'!Y233+4*PI())/3)</f>
        <v>0.47464416270882903</v>
      </c>
      <c r="AL233" s="11">
        <f>'OddsRatio_working_3-way'!Z233+'OddsRatio_working_3-way'!AF233</f>
        <v>1.0419525033378307</v>
      </c>
      <c r="AM233" s="11">
        <f>'OddsRatio_working_3-way'!AA233+'OddsRatio_working_3-way'!AG233</f>
        <v>-0.6022631073175313</v>
      </c>
      <c r="AN233" s="11">
        <f>'OddsRatio_working_3-way'!AB233+'OddsRatio_working_3-way'!AH233</f>
        <v>-0.43968939602029955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1.0419525033378307</v>
      </c>
      <c r="AS233" s="11">
        <f>IF(('OddsRatio_working_3-way'!X233=0),IF(Q233&gt;0,-Q233^(1/3),(-Q233)^(1/3)),'OddsRatio_working_3-way'!AM233-'OddsRatio_working_3-way'!R233/3)</f>
        <v>-0.6022631073175313</v>
      </c>
      <c r="AT233" s="11">
        <f>IF(('OddsRatio_working_3-way'!X233=0),IF(Q233&gt;0,-Q233^(1/3),(-Q233)^(1/3)),'OddsRatio_working_3-way'!AN233-'OddsRatio_working_3-way'!R233/3)</f>
        <v>-0.43968939602029955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2.93</v>
      </c>
      <c r="B234" s="4">
        <f>IF('True_Odds_Calculator_3-way'!B235="","",'True_Odds_Calculator_3-way'!B235)</f>
        <v>3.29</v>
      </c>
      <c r="C234" s="4">
        <f>IF('True_Odds_Calculator_3-way'!C235="","",'True_Odds_Calculator_3-way'!C235)</f>
        <v>2.62</v>
      </c>
      <c r="D234" s="9">
        <f t="shared" si="52"/>
        <v>0.33229440135933114</v>
      </c>
      <c r="E234" s="9">
        <f t="shared" si="53"/>
        <v>0.29549201660185692</v>
      </c>
      <c r="F234" s="9">
        <f t="shared" si="54"/>
        <v>0.37221358203881189</v>
      </c>
      <c r="G234" s="9">
        <f t="shared" si="55"/>
        <v>1.0411293378932833</v>
      </c>
      <c r="H234" s="9">
        <f t="shared" si="56"/>
        <v>3.0093796221340372</v>
      </c>
      <c r="I234" s="9">
        <f t="shared" si="57"/>
        <v>3.3841861837756189</v>
      </c>
      <c r="J234" s="9">
        <f t="shared" si="58"/>
        <v>2.6866295273871197</v>
      </c>
      <c r="K234" s="11">
        <f t="shared" si="59"/>
        <v>0.34129692832764502</v>
      </c>
      <c r="L234" s="11">
        <f t="shared" si="60"/>
        <v>0.303951367781155</v>
      </c>
      <c r="M234" s="11">
        <f t="shared" si="61"/>
        <v>0.38167938931297707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-0.28349342853547677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0.23123205427428095</v>
      </c>
      <c r="Q234" s="11">
        <f>2*'OddsRatio_working_3-way'!K234*'OddsRatio_working_3-way'!L234*'OddsRatio_working_3-way'!M234</f>
        <v>7.918905968297292E-2</v>
      </c>
      <c r="R234" s="11">
        <f t="shared" si="62"/>
        <v>0</v>
      </c>
      <c r="S234" s="11">
        <f t="shared" si="63"/>
        <v>-0.81565225504105199</v>
      </c>
      <c r="T234" s="11">
        <f t="shared" si="64"/>
        <v>-0.27933296405515479</v>
      </c>
      <c r="U234" s="11">
        <f>'OddsRatio_working_3-way'!S234-'OddsRatio_working_3-way'!R234^2/3</f>
        <v>-0.81565225504105199</v>
      </c>
      <c r="V234" s="11">
        <f>'OddsRatio_working_3-way'!S234*'OddsRatio_working_3-way'!R234/3-2*'OddsRatio_working_3-way'!R234^3/27-'OddsRatio_working_3-way'!T234</f>
        <v>0.27933296405515479</v>
      </c>
      <c r="W234" s="11">
        <f>'OddsRatio_working_3-way'!V234^2+4*'OddsRatio_working_3-way'!U234^3/27</f>
        <v>-2.3648207897916523E-3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0.14176717320807208</v>
      </c>
      <c r="Y234" s="11">
        <f>IF('OddsRatio_working_3-way'!W234&gt;=0,IF('OddsRatio_working_3-way'!V234+SQRT('OddsRatio_working_3-way'!W234)&gt;0,0,PI()),ACOS('OddsRatio_working_3-way'!V234/(2*'OddsRatio_working_3-way'!X234)))</f>
        <v>0.172363777864037</v>
      </c>
      <c r="Z234" s="11">
        <f>'OddsRatio_working_3-way'!X234^(1/3)*COS('OddsRatio_working_3-way'!Y234/3)</f>
        <v>0.52056466894664166</v>
      </c>
      <c r="AA234" s="11">
        <f>'OddsRatio_working_3-way'!X234^(1/3)*COS(('OddsRatio_working_3-way'!Y234+2*PI())/3)</f>
        <v>-0.28621268047213133</v>
      </c>
      <c r="AB234" s="11">
        <f>'OddsRatio_working_3-way'!X234^(1/3)*COS(('OddsRatio_working_3-way'!Y234+4*PI())/3)</f>
        <v>-0.23435198847451041</v>
      </c>
      <c r="AC234" s="11">
        <f>'OddsRatio_working_3-way'!X234^(1/3)*SIN('OddsRatio_working_3-way'!Y234/3)</f>
        <v>2.9941784485186924E-2</v>
      </c>
      <c r="AD234" s="11">
        <f>'OddsRatio_working_3-way'!X234^(1/3)*SIN(('OddsRatio_working_3-way'!Y234+2*PI())/3)</f>
        <v>0.4358513353778346</v>
      </c>
      <c r="AE234" s="11">
        <f>'OddsRatio_working_3-way'!X234^(1/3)*SIN(('OddsRatio_working_3-way'!Y234+4*PI())/3)</f>
        <v>-0.46579311986302135</v>
      </c>
      <c r="AF234" s="11">
        <f>-'OddsRatio_working_3-way'!U234/(3*'OddsRatio_working_3-way'!X234^(1/3))*COS(('OddsRatio_working_3-way'!Y234)/3)</f>
        <v>0.52056466894664166</v>
      </c>
      <c r="AG234" s="11">
        <f>-'OddsRatio_working_3-way'!U234/(3*'OddsRatio_working_3-way'!X234^(1/3))*COS(('OddsRatio_working_3-way'!Y234+2*PI())/3)</f>
        <v>-0.28621268047213133</v>
      </c>
      <c r="AH234" s="11">
        <f>-'OddsRatio_working_3-way'!U234/(3*'OddsRatio_working_3-way'!X234^(1/3))*COS(('OddsRatio_working_3-way'!Y234+4*PI())/3)</f>
        <v>-0.23435198847451041</v>
      </c>
      <c r="AI234" s="11">
        <f>'OddsRatio_working_3-way'!U234/(3*'OddsRatio_working_3-way'!X234^(1/3))*SIN(('OddsRatio_working_3-way'!Y234)/3)</f>
        <v>-2.9941784485186924E-2</v>
      </c>
      <c r="AJ234" s="11">
        <f>'OddsRatio_working_3-way'!U234/(3*'OddsRatio_working_3-way'!X234^(1/3))*SIN(('OddsRatio_working_3-way'!Y234+2*PI())/3)</f>
        <v>-0.4358513353778346</v>
      </c>
      <c r="AK234" s="11">
        <f>'OddsRatio_working_3-way'!U234/(3*'OddsRatio_working_3-way'!X234^(1/3))*SIN(('OddsRatio_working_3-way'!Y234+4*PI())/3)</f>
        <v>0.46579311986302135</v>
      </c>
      <c r="AL234" s="11">
        <f>'OddsRatio_working_3-way'!Z234+'OddsRatio_working_3-way'!AF234</f>
        <v>1.0411293378932833</v>
      </c>
      <c r="AM234" s="11">
        <f>'OddsRatio_working_3-way'!AA234+'OddsRatio_working_3-way'!AG234</f>
        <v>-0.57242536094426266</v>
      </c>
      <c r="AN234" s="11">
        <f>'OddsRatio_working_3-way'!AB234+'OddsRatio_working_3-way'!AH234</f>
        <v>-0.46870397694902083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1.0411293378932833</v>
      </c>
      <c r="AS234" s="11">
        <f>IF(('OddsRatio_working_3-way'!X234=0),IF(Q234&gt;0,-Q234^(1/3),(-Q234)^(1/3)),'OddsRatio_working_3-way'!AM234-'OddsRatio_working_3-way'!R234/3)</f>
        <v>-0.57242536094426266</v>
      </c>
      <c r="AT234" s="11">
        <f>IF(('OddsRatio_working_3-way'!X234=0),IF(Q234&gt;0,-Q234^(1/3),(-Q234)^(1/3)),'OddsRatio_working_3-way'!AN234-'OddsRatio_working_3-way'!R234/3)</f>
        <v>-0.46870397694902083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1.8</v>
      </c>
      <c r="B235" s="4">
        <f>IF('True_Odds_Calculator_3-way'!B236="","",'True_Odds_Calculator_3-way'!B236)</f>
        <v>3.51</v>
      </c>
      <c r="C235" s="4">
        <f>IF('True_Odds_Calculator_3-way'!C236="","",'True_Odds_Calculator_3-way'!C236)</f>
        <v>5.26</v>
      </c>
      <c r="D235" s="9">
        <f t="shared" si="52"/>
        <v>0.54295480269554908</v>
      </c>
      <c r="E235" s="9">
        <f t="shared" si="53"/>
        <v>0.27464486558166373</v>
      </c>
      <c r="F235" s="9">
        <f t="shared" si="54"/>
        <v>0.18240033172278722</v>
      </c>
      <c r="G235" s="9">
        <f t="shared" si="55"/>
        <v>1.0522174107204871</v>
      </c>
      <c r="H235" s="9">
        <f t="shared" si="56"/>
        <v>1.8417739285763897</v>
      </c>
      <c r="I235" s="9">
        <f t="shared" si="57"/>
        <v>3.6410657009084226</v>
      </c>
      <c r="J235" s="9">
        <f t="shared" si="58"/>
        <v>5.4824461696692754</v>
      </c>
      <c r="K235" s="11">
        <f t="shared" si="59"/>
        <v>0.55555555555555558</v>
      </c>
      <c r="L235" s="11">
        <f t="shared" si="60"/>
        <v>0.28490028490028491</v>
      </c>
      <c r="M235" s="11">
        <f t="shared" si="61"/>
        <v>0.19011406844106465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-0.25739964396491644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0.22778782812580872</v>
      </c>
      <c r="Q235" s="11">
        <f>2*'OddsRatio_working_3-way'!K235*'OddsRatio_working_3-way'!L235*'OddsRatio_working_3-way'!M235</f>
        <v>6.0181724736012868E-2</v>
      </c>
      <c r="R235" s="11">
        <f t="shared" si="62"/>
        <v>0</v>
      </c>
      <c r="S235" s="11">
        <f t="shared" si="63"/>
        <v>-0.88495782129697198</v>
      </c>
      <c r="T235" s="11">
        <f t="shared" si="64"/>
        <v>-0.23380655780633339</v>
      </c>
      <c r="U235" s="11">
        <f>'OddsRatio_working_3-way'!S235-'OddsRatio_working_3-way'!R235^2/3</f>
        <v>-0.88495782129697198</v>
      </c>
      <c r="V235" s="11">
        <f>'OddsRatio_working_3-way'!S235*'OddsRatio_working_3-way'!R235/3-2*'OddsRatio_working_3-way'!R235^3/27-'OddsRatio_working_3-way'!T235</f>
        <v>0.23380655780633339</v>
      </c>
      <c r="W235" s="11">
        <f>'OddsRatio_working_3-way'!V235^2+4*'OddsRatio_working_3-way'!U235^3/27</f>
        <v>-4.8009311819975427E-2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0.16021455793187284</v>
      </c>
      <c r="Y235" s="11">
        <f>IF('OddsRatio_working_3-way'!W235&gt;=0,IF('OddsRatio_working_3-way'!V235+SQRT('OddsRatio_working_3-way'!W235)&gt;0,0,PI()),ACOS('OddsRatio_working_3-way'!V235/(2*'OddsRatio_working_3-way'!X235)))</f>
        <v>0.75296145744872689</v>
      </c>
      <c r="Z235" s="11">
        <f>'OddsRatio_working_3-way'!X235^(1/3)*COS('OddsRatio_working_3-way'!Y235/3)</f>
        <v>0.52610870536024368</v>
      </c>
      <c r="AA235" s="11">
        <f>'OddsRatio_working_3-way'!X235^(1/3)*COS(('OddsRatio_working_3-way'!Y235+2*PI())/3)</f>
        <v>-0.37987334913347803</v>
      </c>
      <c r="AB235" s="11">
        <f>'OddsRatio_working_3-way'!X235^(1/3)*COS(('OddsRatio_working_3-way'!Y235+4*PI())/3)</f>
        <v>-0.14623535622676578</v>
      </c>
      <c r="AC235" s="11">
        <f>'OddsRatio_working_3-way'!X235^(1/3)*SIN('OddsRatio_working_3-way'!Y235/3)</f>
        <v>0.13489095809761423</v>
      </c>
      <c r="AD235" s="11">
        <f>'OddsRatio_working_3-way'!X235^(1/3)*SIN(('OddsRatio_working_3-way'!Y235+2*PI())/3)</f>
        <v>0.38817802494530623</v>
      </c>
      <c r="AE235" s="11">
        <f>'OddsRatio_working_3-way'!X235^(1/3)*SIN(('OddsRatio_working_3-way'!Y235+4*PI())/3)</f>
        <v>-0.52306898304292038</v>
      </c>
      <c r="AF235" s="11">
        <f>-'OddsRatio_working_3-way'!U235/(3*'OddsRatio_working_3-way'!X235^(1/3))*COS(('OddsRatio_working_3-way'!Y235)/3)</f>
        <v>0.52610870536024357</v>
      </c>
      <c r="AG235" s="11">
        <f>-'OddsRatio_working_3-way'!U235/(3*'OddsRatio_working_3-way'!X235^(1/3))*COS(('OddsRatio_working_3-way'!Y235+2*PI())/3)</f>
        <v>-0.37987334913347792</v>
      </c>
      <c r="AH235" s="11">
        <f>-'OddsRatio_working_3-way'!U235/(3*'OddsRatio_working_3-way'!X235^(1/3))*COS(('OddsRatio_working_3-way'!Y235+4*PI())/3)</f>
        <v>-0.14623535622676576</v>
      </c>
      <c r="AI235" s="11">
        <f>'OddsRatio_working_3-way'!U235/(3*'OddsRatio_working_3-way'!X235^(1/3))*SIN(('OddsRatio_working_3-way'!Y235)/3)</f>
        <v>-0.1348909580976142</v>
      </c>
      <c r="AJ235" s="11">
        <f>'OddsRatio_working_3-way'!U235/(3*'OddsRatio_working_3-way'!X235^(1/3))*SIN(('OddsRatio_working_3-way'!Y235+2*PI())/3)</f>
        <v>-0.38817802494530612</v>
      </c>
      <c r="AK235" s="11">
        <f>'OddsRatio_working_3-way'!U235/(3*'OddsRatio_working_3-way'!X235^(1/3))*SIN(('OddsRatio_working_3-way'!Y235+4*PI())/3)</f>
        <v>0.52306898304292027</v>
      </c>
      <c r="AL235" s="11">
        <f>'OddsRatio_working_3-way'!Z235+'OddsRatio_working_3-way'!AF235</f>
        <v>1.0522174107204871</v>
      </c>
      <c r="AM235" s="11">
        <f>'OddsRatio_working_3-way'!AA235+'OddsRatio_working_3-way'!AG235</f>
        <v>-0.75974669826695596</v>
      </c>
      <c r="AN235" s="11">
        <f>'OddsRatio_working_3-way'!AB235+'OddsRatio_working_3-way'!AH235</f>
        <v>-0.29247071245353151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1.0522174107204871</v>
      </c>
      <c r="AS235" s="11">
        <f>IF(('OddsRatio_working_3-way'!X235=0),IF(Q235&gt;0,-Q235^(1/3),(-Q235)^(1/3)),'OddsRatio_working_3-way'!AM235-'OddsRatio_working_3-way'!R235/3)</f>
        <v>-0.75974669826695596</v>
      </c>
      <c r="AT235" s="11">
        <f>IF(('OddsRatio_working_3-way'!X235=0),IF(Q235&gt;0,-Q235^(1/3),(-Q235)^(1/3)),'OddsRatio_working_3-way'!AN235-'OddsRatio_working_3-way'!R235/3)</f>
        <v>-0.29247071245353151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5.01</v>
      </c>
      <c r="B236" s="4">
        <f>IF('True_Odds_Calculator_3-way'!B237="","",'True_Odds_Calculator_3-way'!B237)</f>
        <v>3.63</v>
      </c>
      <c r="C236" s="4">
        <f>IF('True_Odds_Calculator_3-way'!C237="","",'True_Odds_Calculator_3-way'!C237)</f>
        <v>1.76</v>
      </c>
      <c r="D236" s="9">
        <f t="shared" si="52"/>
        <v>0.18831296707290826</v>
      </c>
      <c r="E236" s="9">
        <f t="shared" si="53"/>
        <v>0.26130396969626762</v>
      </c>
      <c r="F236" s="9">
        <f t="shared" si="54"/>
        <v>0.55038306323082409</v>
      </c>
      <c r="G236" s="9">
        <f t="shared" si="55"/>
        <v>1.0748899668500709</v>
      </c>
      <c r="H236" s="9">
        <f t="shared" si="56"/>
        <v>5.3103087670687845</v>
      </c>
      <c r="I236" s="9">
        <f t="shared" si="57"/>
        <v>3.8269606128156868</v>
      </c>
      <c r="J236" s="9">
        <f t="shared" si="58"/>
        <v>1.8169163748060537</v>
      </c>
      <c r="K236" s="11">
        <f t="shared" si="59"/>
        <v>0.19960079840319361</v>
      </c>
      <c r="L236" s="11">
        <f t="shared" si="60"/>
        <v>0.27548209366391185</v>
      </c>
      <c r="M236" s="11">
        <f t="shared" si="61"/>
        <v>0.56818181818181823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-0.25041289822058865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0.23119301092280756</v>
      </c>
      <c r="Q236" s="11">
        <f>2*'OddsRatio_working_3-way'!K236*'OddsRatio_working_3-way'!L236*'OddsRatio_working_3-way'!M236</f>
        <v>6.2484597546704747E-2</v>
      </c>
      <c r="R236" s="11">
        <f t="shared" si="62"/>
        <v>0</v>
      </c>
      <c r="S236" s="11">
        <f t="shared" si="63"/>
        <v>-0.92324721516201491</v>
      </c>
      <c r="T236" s="11">
        <f t="shared" si="64"/>
        <v>-0.24952627436811214</v>
      </c>
      <c r="U236" s="11">
        <f>'OddsRatio_working_3-way'!S236-'OddsRatio_working_3-way'!R236^2/3</f>
        <v>-0.92324721516201491</v>
      </c>
      <c r="V236" s="11">
        <f>'OddsRatio_working_3-way'!S236*'OddsRatio_working_3-way'!R236/3-2*'OddsRatio_working_3-way'!R236^3/27-'OddsRatio_working_3-way'!T236</f>
        <v>0.24952627436811214</v>
      </c>
      <c r="W236" s="11">
        <f>'OddsRatio_working_3-way'!V236^2+4*'OddsRatio_working_3-way'!U236^3/27</f>
        <v>-5.4323670331933409E-2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0.17072421615866609</v>
      </c>
      <c r="Y236" s="11">
        <f>IF('OddsRatio_working_3-way'!W236&gt;=0,IF('OddsRatio_working_3-way'!V236+SQRT('OddsRatio_working_3-way'!W236)&gt;0,0,PI()),ACOS('OddsRatio_working_3-way'!V236/(2*'OddsRatio_working_3-way'!X236)))</f>
        <v>0.75132129814957416</v>
      </c>
      <c r="Z236" s="11">
        <f>'OddsRatio_working_3-way'!X236^(1/3)*COS('OddsRatio_working_3-way'!Y236/3)</f>
        <v>0.53744498342503544</v>
      </c>
      <c r="AA236" s="11">
        <f>'OddsRatio_working_3-way'!X236^(1/3)*COS(('OddsRatio_working_3-way'!Y236+2*PI())/3)</f>
        <v>-0.38778747873200758</v>
      </c>
      <c r="AB236" s="11">
        <f>'OddsRatio_working_3-way'!X236^(1/3)*COS(('OddsRatio_working_3-way'!Y236+4*PI())/3)</f>
        <v>-0.14965750469302797</v>
      </c>
      <c r="AC236" s="11">
        <f>'OddsRatio_working_3-way'!X236^(1/3)*SIN('OddsRatio_working_3-way'!Y236/3)</f>
        <v>0.13748440461352349</v>
      </c>
      <c r="AD236" s="11">
        <f>'OddsRatio_working_3-way'!X236^(1/3)*SIN(('OddsRatio_working_3-way'!Y236+2*PI())/3)</f>
        <v>0.39669880647582545</v>
      </c>
      <c r="AE236" s="11">
        <f>'OddsRatio_working_3-way'!X236^(1/3)*SIN(('OddsRatio_working_3-way'!Y236+4*PI())/3)</f>
        <v>-0.53418321108934896</v>
      </c>
      <c r="AF236" s="11">
        <f>-'OddsRatio_working_3-way'!U236/(3*'OddsRatio_working_3-way'!X236^(1/3))*COS(('OddsRatio_working_3-way'!Y236)/3)</f>
        <v>0.53744498342503544</v>
      </c>
      <c r="AG236" s="11">
        <f>-'OddsRatio_working_3-way'!U236/(3*'OddsRatio_working_3-way'!X236^(1/3))*COS(('OddsRatio_working_3-way'!Y236+2*PI())/3)</f>
        <v>-0.38778747873200758</v>
      </c>
      <c r="AH236" s="11">
        <f>-'OddsRatio_working_3-way'!U236/(3*'OddsRatio_working_3-way'!X236^(1/3))*COS(('OddsRatio_working_3-way'!Y236+4*PI())/3)</f>
        <v>-0.14965750469302797</v>
      </c>
      <c r="AI236" s="11">
        <f>'OddsRatio_working_3-way'!U236/(3*'OddsRatio_working_3-way'!X236^(1/3))*SIN(('OddsRatio_working_3-way'!Y236)/3)</f>
        <v>-0.13748440461352349</v>
      </c>
      <c r="AJ236" s="11">
        <f>'OddsRatio_working_3-way'!U236/(3*'OddsRatio_working_3-way'!X236^(1/3))*SIN(('OddsRatio_working_3-way'!Y236+2*PI())/3)</f>
        <v>-0.39669880647582545</v>
      </c>
      <c r="AK236" s="11">
        <f>'OddsRatio_working_3-way'!U236/(3*'OddsRatio_working_3-way'!X236^(1/3))*SIN(('OddsRatio_working_3-way'!Y236+4*PI())/3)</f>
        <v>0.53418321108934896</v>
      </c>
      <c r="AL236" s="11">
        <f>'OddsRatio_working_3-way'!Z236+'OddsRatio_working_3-way'!AF236</f>
        <v>1.0748899668500709</v>
      </c>
      <c r="AM236" s="11">
        <f>'OddsRatio_working_3-way'!AA236+'OddsRatio_working_3-way'!AG236</f>
        <v>-0.77557495746401517</v>
      </c>
      <c r="AN236" s="11">
        <f>'OddsRatio_working_3-way'!AB236+'OddsRatio_working_3-way'!AH236</f>
        <v>-0.29931500938605593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1.0748899668500709</v>
      </c>
      <c r="AS236" s="11">
        <f>IF(('OddsRatio_working_3-way'!X236=0),IF(Q236&gt;0,-Q236^(1/3),(-Q236)^(1/3)),'OddsRatio_working_3-way'!AM236-'OddsRatio_working_3-way'!R236/3)</f>
        <v>-0.77557495746401517</v>
      </c>
      <c r="AT236" s="11">
        <f>IF(('OddsRatio_working_3-way'!X236=0),IF(Q236&gt;0,-Q236^(1/3),(-Q236)^(1/3)),'OddsRatio_working_3-way'!AN236-'OddsRatio_working_3-way'!R236/3)</f>
        <v>-0.29931500938605593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3.13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2.38</v>
      </c>
      <c r="D237" s="9">
        <f t="shared" si="52"/>
        <v>0.30713387385837537</v>
      </c>
      <c r="E237" s="9">
        <f t="shared" si="53"/>
        <v>0.28662215021741083</v>
      </c>
      <c r="F237" s="9">
        <f t="shared" si="54"/>
        <v>0.40624397592421391</v>
      </c>
      <c r="G237" s="9">
        <f t="shared" si="55"/>
        <v>1.059112292020745</v>
      </c>
      <c r="H237" s="9">
        <f t="shared" si="56"/>
        <v>3.2559091820041868</v>
      </c>
      <c r="I237" s="9">
        <f t="shared" si="57"/>
        <v>3.4889138862487505</v>
      </c>
      <c r="J237" s="9">
        <f t="shared" si="58"/>
        <v>2.4615749629886281</v>
      </c>
      <c r="K237" s="11">
        <f t="shared" si="59"/>
        <v>0.31948881789137379</v>
      </c>
      <c r="L237" s="11">
        <f t="shared" si="60"/>
        <v>0.29850746268656714</v>
      </c>
      <c r="M237" s="11">
        <f t="shared" si="61"/>
        <v>0.42016806722689076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-0.27679640832538255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0.23481807009199177</v>
      </c>
      <c r="Q237" s="11">
        <f>2*'OddsRatio_working_3-way'!K237*'OddsRatio_working_3-way'!L237*'OddsRatio_working_3-way'!M237</f>
        <v>8.0142686038222444E-2</v>
      </c>
      <c r="R237" s="11">
        <f t="shared" si="62"/>
        <v>0</v>
      </c>
      <c r="S237" s="11">
        <f t="shared" si="63"/>
        <v>-0.84834218591433463</v>
      </c>
      <c r="T237" s="11">
        <f t="shared" si="64"/>
        <v>-0.2895365822233224</v>
      </c>
      <c r="U237" s="11">
        <f>'OddsRatio_working_3-way'!S237-'OddsRatio_working_3-way'!R237^2/3</f>
        <v>-0.84834218591433463</v>
      </c>
      <c r="V237" s="11">
        <f>'OddsRatio_working_3-way'!S237*'OddsRatio_working_3-way'!R237/3-2*'OddsRatio_working_3-way'!R237^3/27-'OddsRatio_working_3-way'!T237</f>
        <v>0.2895365822233224</v>
      </c>
      <c r="W237" s="11">
        <f>'OddsRatio_working_3-way'!V237^2+4*'OddsRatio_working_3-way'!U237^3/27</f>
        <v>-6.6187441024824073E-3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0.15037467917509012</v>
      </c>
      <c r="Y237" s="11">
        <f>IF('OddsRatio_working_3-way'!W237&gt;=0,IF('OddsRatio_working_3-way'!V237+SQRT('OddsRatio_working_3-way'!W237)&gt;0,0,PI()),ACOS('OddsRatio_working_3-way'!V237/(2*'OddsRatio_working_3-way'!X237)))</f>
        <v>0.27392258830354277</v>
      </c>
      <c r="Z237" s="11">
        <f>'OddsRatio_working_3-way'!X237^(1/3)*COS('OddsRatio_working_3-way'!Y237/3)</f>
        <v>0.52955614601037249</v>
      </c>
      <c r="AA237" s="11">
        <f>'OddsRatio_working_3-way'!X237^(1/3)*COS(('OddsRatio_working_3-way'!Y237+2*PI())/3)</f>
        <v>-0.30676929405869235</v>
      </c>
      <c r="AB237" s="11">
        <f>'OddsRatio_working_3-way'!X237^(1/3)*COS(('OddsRatio_working_3-way'!Y237+4*PI())/3)</f>
        <v>-0.2227868519516803</v>
      </c>
      <c r="AC237" s="11">
        <f>'OddsRatio_working_3-way'!X237^(1/3)*SIN('OddsRatio_working_3-way'!Y237/3)</f>
        <v>4.8487285557685646E-2</v>
      </c>
      <c r="AD237" s="11">
        <f>'OddsRatio_working_3-way'!X237^(1/3)*SIN(('OddsRatio_working_3-way'!Y237+2*PI())/3)</f>
        <v>0.43436543239632119</v>
      </c>
      <c r="AE237" s="11">
        <f>'OddsRatio_working_3-way'!X237^(1/3)*SIN(('OddsRatio_working_3-way'!Y237+4*PI())/3)</f>
        <v>-0.4828527179540068</v>
      </c>
      <c r="AF237" s="11">
        <f>-'OddsRatio_working_3-way'!U237/(3*'OddsRatio_working_3-way'!X237^(1/3))*COS(('OddsRatio_working_3-way'!Y237)/3)</f>
        <v>0.52955614601037249</v>
      </c>
      <c r="AG237" s="11">
        <f>-'OddsRatio_working_3-way'!U237/(3*'OddsRatio_working_3-way'!X237^(1/3))*COS(('OddsRatio_working_3-way'!Y237+2*PI())/3)</f>
        <v>-0.30676929405869235</v>
      </c>
      <c r="AH237" s="11">
        <f>-'OddsRatio_working_3-way'!U237/(3*'OddsRatio_working_3-way'!X237^(1/3))*COS(('OddsRatio_working_3-way'!Y237+4*PI())/3)</f>
        <v>-0.2227868519516803</v>
      </c>
      <c r="AI237" s="11">
        <f>'OddsRatio_working_3-way'!U237/(3*'OddsRatio_working_3-way'!X237^(1/3))*SIN(('OddsRatio_working_3-way'!Y237)/3)</f>
        <v>-4.8487285557685646E-2</v>
      </c>
      <c r="AJ237" s="11">
        <f>'OddsRatio_working_3-way'!U237/(3*'OddsRatio_working_3-way'!X237^(1/3))*SIN(('OddsRatio_working_3-way'!Y237+2*PI())/3)</f>
        <v>-0.43436543239632119</v>
      </c>
      <c r="AK237" s="11">
        <f>'OddsRatio_working_3-way'!U237/(3*'OddsRatio_working_3-way'!X237^(1/3))*SIN(('OddsRatio_working_3-way'!Y237+4*PI())/3)</f>
        <v>0.4828527179540068</v>
      </c>
      <c r="AL237" s="11">
        <f>'OddsRatio_working_3-way'!Z237+'OddsRatio_working_3-way'!AF237</f>
        <v>1.059112292020745</v>
      </c>
      <c r="AM237" s="11">
        <f>'OddsRatio_working_3-way'!AA237+'OddsRatio_working_3-way'!AG237</f>
        <v>-0.61353858811738471</v>
      </c>
      <c r="AN237" s="11">
        <f>'OddsRatio_working_3-way'!AB237+'OddsRatio_working_3-way'!AH237</f>
        <v>-0.4455737039033606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1.059112292020745</v>
      </c>
      <c r="AS237" s="11">
        <f>IF(('OddsRatio_working_3-way'!X237=0),IF(Q237&gt;0,-Q237^(1/3),(-Q237)^(1/3)),'OddsRatio_working_3-way'!AM237-'OddsRatio_working_3-way'!R237/3)</f>
        <v>-0.61353858811738471</v>
      </c>
      <c r="AT237" s="11">
        <f>IF(('OddsRatio_working_3-way'!X237=0),IF(Q237&gt;0,-Q237^(1/3),(-Q237)^(1/3)),'OddsRatio_working_3-way'!AN237-'OddsRatio_working_3-way'!R237/3)</f>
        <v>-0.4455737039033606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2.64</v>
      </c>
      <c r="B238" s="4">
        <f>IF('True_Odds_Calculator_3-way'!B239="","",'True_Odds_Calculator_3-way'!B239)</f>
        <v>3.48</v>
      </c>
      <c r="C238" s="4">
        <f>IF('True_Odds_Calculator_3-way'!C239="","",'True_Odds_Calculator_3-way'!C239)</f>
        <v>2.68</v>
      </c>
      <c r="D238" s="9">
        <f t="shared" si="52"/>
        <v>0.3650510895931402</v>
      </c>
      <c r="E238" s="9">
        <f t="shared" si="53"/>
        <v>0.27546498968616817</v>
      </c>
      <c r="F238" s="9">
        <f t="shared" si="54"/>
        <v>0.35948392072069174</v>
      </c>
      <c r="G238" s="9">
        <f t="shared" si="55"/>
        <v>1.0605747545960909</v>
      </c>
      <c r="H238" s="9">
        <f t="shared" si="56"/>
        <v>2.7393425975375894</v>
      </c>
      <c r="I238" s="9">
        <f t="shared" si="57"/>
        <v>3.6302253913983056</v>
      </c>
      <c r="J238" s="9">
        <f t="shared" si="58"/>
        <v>2.7817655877214329</v>
      </c>
      <c r="K238" s="11">
        <f t="shared" si="59"/>
        <v>0.37878787878787878</v>
      </c>
      <c r="L238" s="11">
        <f t="shared" si="60"/>
        <v>0.28735632183908044</v>
      </c>
      <c r="M238" s="11">
        <f t="shared" si="61"/>
        <v>0.37313432835820892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-0.27751524509115877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0.23556460123624301</v>
      </c>
      <c r="Q238" s="11">
        <f>2*'OddsRatio_working_3-way'!K238*'OddsRatio_working_3-way'!L238*'OddsRatio_working_3-way'!M238</f>
        <v>8.1229172840083796E-2</v>
      </c>
      <c r="R238" s="11">
        <f t="shared" si="62"/>
        <v>0</v>
      </c>
      <c r="S238" s="11">
        <f t="shared" si="63"/>
        <v>-0.84883481323292442</v>
      </c>
      <c r="T238" s="11">
        <f t="shared" si="64"/>
        <v>-0.29270165973549117</v>
      </c>
      <c r="U238" s="11">
        <f>'OddsRatio_working_3-way'!S238-'OddsRatio_working_3-way'!R238^2/3</f>
        <v>-0.84883481323292442</v>
      </c>
      <c r="V238" s="11">
        <f>'OddsRatio_working_3-way'!S238*'OddsRatio_working_3-way'!R238/3-2*'OddsRatio_working_3-way'!R238^3/27-'OddsRatio_working_3-way'!T238</f>
        <v>0.29270165973549117</v>
      </c>
      <c r="W238" s="11">
        <f>'OddsRatio_working_3-way'!V238^2+4*'OddsRatio_working_3-way'!U238^3/27</f>
        <v>-4.9335781116371102E-3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0.15050568072630047</v>
      </c>
      <c r="Y238" s="11">
        <f>IF('OddsRatio_working_3-way'!W238&gt;=0,IF('OddsRatio_working_3-way'!V238+SQRT('OddsRatio_working_3-way'!W238)&gt;0,0,PI()),ACOS('OddsRatio_working_3-way'!V238/(2*'OddsRatio_working_3-way'!X238)))</f>
        <v>0.23551602285104223</v>
      </c>
      <c r="Z238" s="11">
        <f>'OddsRatio_working_3-way'!X238^(1/3)*COS('OddsRatio_working_3-way'!Y238/3)</f>
        <v>0.53028737729804543</v>
      </c>
      <c r="AA238" s="11">
        <f>'OddsRatio_working_3-way'!X238^(1/3)*COS(('OddsRatio_working_3-way'!Y238+2*PI())/3)</f>
        <v>-0.30127091407530487</v>
      </c>
      <c r="AB238" s="11">
        <f>'OddsRatio_working_3-way'!X238^(1/3)*COS(('OddsRatio_working_3-way'!Y238+4*PI())/3)</f>
        <v>-0.22901646322274069</v>
      </c>
      <c r="AC238" s="11">
        <f>'OddsRatio_working_3-way'!X238^(1/3)*SIN('OddsRatio_working_3-way'!Y238/3)</f>
        <v>4.1716126649876492E-2</v>
      </c>
      <c r="AD238" s="11">
        <f>'OddsRatio_working_3-way'!X238^(1/3)*SIN(('OddsRatio_working_3-way'!Y238+2*PI())/3)</f>
        <v>0.43838427672139246</v>
      </c>
      <c r="AE238" s="11">
        <f>'OddsRatio_working_3-way'!X238^(1/3)*SIN(('OddsRatio_working_3-way'!Y238+4*PI())/3)</f>
        <v>-0.48010040337126897</v>
      </c>
      <c r="AF238" s="11">
        <f>-'OddsRatio_working_3-way'!U238/(3*'OddsRatio_working_3-way'!X238^(1/3))*COS(('OddsRatio_working_3-way'!Y238)/3)</f>
        <v>0.53028737729804543</v>
      </c>
      <c r="AG238" s="11">
        <f>-'OddsRatio_working_3-way'!U238/(3*'OddsRatio_working_3-way'!X238^(1/3))*COS(('OddsRatio_working_3-way'!Y238+2*PI())/3)</f>
        <v>-0.30127091407530487</v>
      </c>
      <c r="AH238" s="11">
        <f>-'OddsRatio_working_3-way'!U238/(3*'OddsRatio_working_3-way'!X238^(1/3))*COS(('OddsRatio_working_3-way'!Y238+4*PI())/3)</f>
        <v>-0.22901646322274069</v>
      </c>
      <c r="AI238" s="11">
        <f>'OddsRatio_working_3-way'!U238/(3*'OddsRatio_working_3-way'!X238^(1/3))*SIN(('OddsRatio_working_3-way'!Y238)/3)</f>
        <v>-4.1716126649876492E-2</v>
      </c>
      <c r="AJ238" s="11">
        <f>'OddsRatio_working_3-way'!U238/(3*'OddsRatio_working_3-way'!X238^(1/3))*SIN(('OddsRatio_working_3-way'!Y238+2*PI())/3)</f>
        <v>-0.43838427672139246</v>
      </c>
      <c r="AK238" s="11">
        <f>'OddsRatio_working_3-way'!U238/(3*'OddsRatio_working_3-way'!X238^(1/3))*SIN(('OddsRatio_working_3-way'!Y238+4*PI())/3)</f>
        <v>0.48010040337126897</v>
      </c>
      <c r="AL238" s="11">
        <f>'OddsRatio_working_3-way'!Z238+'OddsRatio_working_3-way'!AF238</f>
        <v>1.0605747545960909</v>
      </c>
      <c r="AM238" s="11">
        <f>'OddsRatio_working_3-way'!AA238+'OddsRatio_working_3-way'!AG238</f>
        <v>-0.60254182815060975</v>
      </c>
      <c r="AN238" s="11">
        <f>'OddsRatio_working_3-way'!AB238+'OddsRatio_working_3-way'!AH238</f>
        <v>-0.45803292644548138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1.0605747545960909</v>
      </c>
      <c r="AS238" s="11">
        <f>IF(('OddsRatio_working_3-way'!X238=0),IF(Q238&gt;0,-Q238^(1/3),(-Q238)^(1/3)),'OddsRatio_working_3-way'!AM238-'OddsRatio_working_3-way'!R238/3)</f>
        <v>-0.60254182815060975</v>
      </c>
      <c r="AT238" s="11">
        <f>IF(('OddsRatio_working_3-way'!X238=0),IF(Q238&gt;0,-Q238^(1/3),(-Q238)^(1/3)),'OddsRatio_working_3-way'!AN238-'OddsRatio_working_3-way'!R238/3)</f>
        <v>-0.45803292644548138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3.43</v>
      </c>
      <c r="B239" s="4">
        <f>IF('True_Odds_Calculator_3-way'!B240="","",'True_Odds_Calculator_3-way'!B240)</f>
        <v>3.47</v>
      </c>
      <c r="C239" s="4">
        <f>IF('True_Odds_Calculator_3-way'!C240="","",'True_Odds_Calculator_3-way'!C240)</f>
        <v>2.1800000000000002</v>
      </c>
      <c r="D239" s="9">
        <f t="shared" si="52"/>
        <v>0.27955681408480898</v>
      </c>
      <c r="E239" s="9">
        <f t="shared" si="53"/>
        <v>0.27628036460201594</v>
      </c>
      <c r="F239" s="9">
        <f t="shared" si="54"/>
        <v>0.44416282131317503</v>
      </c>
      <c r="G239" s="9">
        <f t="shared" si="55"/>
        <v>1.0605310348164565</v>
      </c>
      <c r="H239" s="9">
        <f t="shared" si="56"/>
        <v>3.5770904146039904</v>
      </c>
      <c r="I239" s="9">
        <f t="shared" si="57"/>
        <v>3.6195116559966465</v>
      </c>
      <c r="J239" s="9">
        <f t="shared" si="58"/>
        <v>2.2514266210834188</v>
      </c>
      <c r="K239" s="11">
        <f t="shared" si="59"/>
        <v>0.29154518950437314</v>
      </c>
      <c r="L239" s="11">
        <f t="shared" si="60"/>
        <v>0.28818443804034583</v>
      </c>
      <c r="M239" s="11">
        <f t="shared" si="61"/>
        <v>0.4587155963302752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-0.27296385673671486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0.23432762501475141</v>
      </c>
      <c r="Q239" s="11">
        <f>2*'OddsRatio_working_3-way'!K239*'OddsRatio_working_3-way'!L239*'OddsRatio_working_3-way'!M239</f>
        <v>7.7081455596957699E-2</v>
      </c>
      <c r="R239" s="11">
        <f t="shared" si="62"/>
        <v>0</v>
      </c>
      <c r="S239" s="11">
        <f t="shared" si="63"/>
        <v>-0.85845660233607513</v>
      </c>
      <c r="T239" s="11">
        <f t="shared" si="64"/>
        <v>-0.28238704024212996</v>
      </c>
      <c r="U239" s="11">
        <f>'OddsRatio_working_3-way'!S239-'OddsRatio_working_3-way'!R239^2/3</f>
        <v>-0.85845660233607513</v>
      </c>
      <c r="V239" s="11">
        <f>'OddsRatio_working_3-way'!S239*'OddsRatio_working_3-way'!R239/3-2*'OddsRatio_working_3-way'!R239^3/27-'OddsRatio_working_3-way'!T239</f>
        <v>0.28238704024212996</v>
      </c>
      <c r="W239" s="11">
        <f>'OddsRatio_working_3-way'!V239^2+4*'OddsRatio_working_3-way'!U239^3/27</f>
        <v>-1.3981655998663425E-2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0.15307195733981924</v>
      </c>
      <c r="Y239" s="11">
        <f>IF('OddsRatio_working_3-way'!W239&gt;=0,IF('OddsRatio_working_3-way'!V239+SQRT('OddsRatio_working_3-way'!W239)&gt;0,0,PI()),ACOS('OddsRatio_working_3-way'!V239/(2*'OddsRatio_working_3-way'!X239)))</f>
        <v>0.39654832111838534</v>
      </c>
      <c r="Z239" s="11">
        <f>'OddsRatio_working_3-way'!X239^(1/3)*COS('OddsRatio_working_3-way'!Y239/3)</f>
        <v>0.53026551740822825</v>
      </c>
      <c r="AA239" s="11">
        <f>'OddsRatio_working_3-way'!X239^(1/3)*COS(('OddsRatio_working_3-way'!Y239+2*PI())/3)</f>
        <v>-0.32619020190194836</v>
      </c>
      <c r="AB239" s="11">
        <f>'OddsRatio_working_3-way'!X239^(1/3)*COS(('OddsRatio_working_3-way'!Y239+4*PI())/3)</f>
        <v>-0.20407531550627997</v>
      </c>
      <c r="AC239" s="11">
        <f>'OddsRatio_working_3-way'!X239^(1/3)*SIN('OddsRatio_working_3-way'!Y239/3)</f>
        <v>7.0503062532599733E-2</v>
      </c>
      <c r="AD239" s="11">
        <f>'OddsRatio_working_3-way'!X239^(1/3)*SIN(('OddsRatio_working_3-way'!Y239+2*PI())/3)</f>
        <v>0.42397187756012528</v>
      </c>
      <c r="AE239" s="11">
        <f>'OddsRatio_working_3-way'!X239^(1/3)*SIN(('OddsRatio_working_3-way'!Y239+4*PI())/3)</f>
        <v>-0.49447494009272502</v>
      </c>
      <c r="AF239" s="11">
        <f>-'OddsRatio_working_3-way'!U239/(3*'OddsRatio_working_3-way'!X239^(1/3))*COS(('OddsRatio_working_3-way'!Y239)/3)</f>
        <v>0.53026551740822825</v>
      </c>
      <c r="AG239" s="11">
        <f>-'OddsRatio_working_3-way'!U239/(3*'OddsRatio_working_3-way'!X239^(1/3))*COS(('OddsRatio_working_3-way'!Y239+2*PI())/3)</f>
        <v>-0.32619020190194836</v>
      </c>
      <c r="AH239" s="11">
        <f>-'OddsRatio_working_3-way'!U239/(3*'OddsRatio_working_3-way'!X239^(1/3))*COS(('OddsRatio_working_3-way'!Y239+4*PI())/3)</f>
        <v>-0.20407531550627997</v>
      </c>
      <c r="AI239" s="11">
        <f>'OddsRatio_working_3-way'!U239/(3*'OddsRatio_working_3-way'!X239^(1/3))*SIN(('OddsRatio_working_3-way'!Y239)/3)</f>
        <v>-7.0503062532599733E-2</v>
      </c>
      <c r="AJ239" s="11">
        <f>'OddsRatio_working_3-way'!U239/(3*'OddsRatio_working_3-way'!X239^(1/3))*SIN(('OddsRatio_working_3-way'!Y239+2*PI())/3)</f>
        <v>-0.42397187756012528</v>
      </c>
      <c r="AK239" s="11">
        <f>'OddsRatio_working_3-way'!U239/(3*'OddsRatio_working_3-way'!X239^(1/3))*SIN(('OddsRatio_working_3-way'!Y239+4*PI())/3)</f>
        <v>0.49447494009272502</v>
      </c>
      <c r="AL239" s="11">
        <f>'OddsRatio_working_3-way'!Z239+'OddsRatio_working_3-way'!AF239</f>
        <v>1.0605310348164565</v>
      </c>
      <c r="AM239" s="11">
        <f>'OddsRatio_working_3-way'!AA239+'OddsRatio_working_3-way'!AG239</f>
        <v>-0.65238040380389672</v>
      </c>
      <c r="AN239" s="11">
        <f>'OddsRatio_working_3-way'!AB239+'OddsRatio_working_3-way'!AH239</f>
        <v>-0.40815063101255994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1.0605310348164565</v>
      </c>
      <c r="AS239" s="11">
        <f>IF(('OddsRatio_working_3-way'!X239=0),IF(Q239&gt;0,-Q239^(1/3),(-Q239)^(1/3)),'OddsRatio_working_3-way'!AM239-'OddsRatio_working_3-way'!R239/3)</f>
        <v>-0.65238040380389672</v>
      </c>
      <c r="AT239" s="11">
        <f>IF(('OddsRatio_working_3-way'!X239=0),IF(Q239&gt;0,-Q239^(1/3),(-Q239)^(1/3)),'OddsRatio_working_3-way'!AN239-'OddsRatio_working_3-way'!R239/3)</f>
        <v>-0.40815063101255994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2.5</v>
      </c>
      <c r="B240" s="4">
        <f>IF('True_Odds_Calculator_3-way'!B241="","",'True_Odds_Calculator_3-way'!B241)</f>
        <v>3.09</v>
      </c>
      <c r="C240" s="4">
        <f>IF('True_Odds_Calculator_3-way'!C241="","",'True_Odds_Calculator_3-way'!C241)</f>
        <v>3.18</v>
      </c>
      <c r="D240" s="9">
        <f t="shared" si="52"/>
        <v>0.38640626675236389</v>
      </c>
      <c r="E240" s="9">
        <f t="shared" si="53"/>
        <v>0.31127984980303658</v>
      </c>
      <c r="F240" s="9">
        <f t="shared" si="54"/>
        <v>0.30231388344459958</v>
      </c>
      <c r="G240" s="9">
        <f t="shared" si="55"/>
        <v>1.0586331641818665</v>
      </c>
      <c r="H240" s="9">
        <f t="shared" si="56"/>
        <v>2.5879497462728001</v>
      </c>
      <c r="I240" s="9">
        <f t="shared" si="57"/>
        <v>3.2125433131401007</v>
      </c>
      <c r="J240" s="9">
        <f t="shared" si="58"/>
        <v>3.3078202979164688</v>
      </c>
      <c r="K240" s="11">
        <f t="shared" si="59"/>
        <v>0.4</v>
      </c>
      <c r="L240" s="11">
        <f t="shared" si="60"/>
        <v>0.3236245954692557</v>
      </c>
      <c r="M240" s="11">
        <f t="shared" si="61"/>
        <v>0.31446540880503143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-0.27820724186358914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0.23488225356699433</v>
      </c>
      <c r="Q240" s="11">
        <f>2*'OddsRatio_working_3-way'!K240*'OddsRatio_working_3-way'!L240*'OddsRatio_working_3-way'!M240</f>
        <v>8.1414992570881931E-2</v>
      </c>
      <c r="R240" s="11">
        <f t="shared" si="62"/>
        <v>0</v>
      </c>
      <c r="S240" s="11">
        <f t="shared" si="63"/>
        <v>-0.84427081047071384</v>
      </c>
      <c r="T240" s="11">
        <f t="shared" si="64"/>
        <v>-0.29264152875934629</v>
      </c>
      <c r="U240" s="11">
        <f>'OddsRatio_working_3-way'!S240-'OddsRatio_working_3-way'!R240^2/3</f>
        <v>-0.84427081047071384</v>
      </c>
      <c r="V240" s="11">
        <f>'OddsRatio_working_3-way'!S240*'OddsRatio_working_3-way'!R240/3-2*'OddsRatio_working_3-way'!R240^3/27-'OddsRatio_working_3-way'!T240</f>
        <v>0.29264152875934629</v>
      </c>
      <c r="W240" s="11">
        <f>'OddsRatio_working_3-way'!V240^2+4*'OddsRatio_working_3-way'!U240^3/27</f>
        <v>-3.515082883150264E-3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0.14929345869608418</v>
      </c>
      <c r="Y240" s="11">
        <f>IF('OddsRatio_working_3-way'!W240&gt;=0,IF('OddsRatio_working_3-way'!V240+SQRT('OddsRatio_working_3-way'!W240)&gt;0,0,PI()),ACOS('OddsRatio_working_3-way'!V240/(2*'OddsRatio_working_3-way'!X240)))</f>
        <v>0.19989089383753944</v>
      </c>
      <c r="Z240" s="11">
        <f>'OddsRatio_working_3-way'!X240^(1/3)*COS('OddsRatio_working_3-way'!Y240/3)</f>
        <v>0.52931658209093324</v>
      </c>
      <c r="AA240" s="11">
        <f>'OddsRatio_working_3-way'!X240^(1/3)*COS(('OddsRatio_working_3-way'!Y240+2*PI())/3)</f>
        <v>-0.29524700727151459</v>
      </c>
      <c r="AB240" s="11">
        <f>'OddsRatio_working_3-way'!X240^(1/3)*COS(('OddsRatio_working_3-way'!Y240+4*PI())/3)</f>
        <v>-0.23406957481941881</v>
      </c>
      <c r="AC240" s="11">
        <f>'OddsRatio_working_3-way'!X240^(1/3)*SIN('OddsRatio_working_3-way'!Y240/3)</f>
        <v>3.5320807094547747E-2</v>
      </c>
      <c r="AD240" s="11">
        <f>'OddsRatio_working_3-way'!X240^(1/3)*SIN(('OddsRatio_working_3-way'!Y240+2*PI())/3)</f>
        <v>0.44074120318782561</v>
      </c>
      <c r="AE240" s="11">
        <f>'OddsRatio_working_3-way'!X240^(1/3)*SIN(('OddsRatio_working_3-way'!Y240+4*PI())/3)</f>
        <v>-0.47606201028237327</v>
      </c>
      <c r="AF240" s="11">
        <f>-'OddsRatio_working_3-way'!U240/(3*'OddsRatio_working_3-way'!X240^(1/3))*COS(('OddsRatio_working_3-way'!Y240)/3)</f>
        <v>0.52931658209093324</v>
      </c>
      <c r="AG240" s="11">
        <f>-'OddsRatio_working_3-way'!U240/(3*'OddsRatio_working_3-way'!X240^(1/3))*COS(('OddsRatio_working_3-way'!Y240+2*PI())/3)</f>
        <v>-0.29524700727151459</v>
      </c>
      <c r="AH240" s="11">
        <f>-'OddsRatio_working_3-way'!U240/(3*'OddsRatio_working_3-way'!X240^(1/3))*COS(('OddsRatio_working_3-way'!Y240+4*PI())/3)</f>
        <v>-0.23406957481941881</v>
      </c>
      <c r="AI240" s="11">
        <f>'OddsRatio_working_3-way'!U240/(3*'OddsRatio_working_3-way'!X240^(1/3))*SIN(('OddsRatio_working_3-way'!Y240)/3)</f>
        <v>-3.5320807094547747E-2</v>
      </c>
      <c r="AJ240" s="11">
        <f>'OddsRatio_working_3-way'!U240/(3*'OddsRatio_working_3-way'!X240^(1/3))*SIN(('OddsRatio_working_3-way'!Y240+2*PI())/3)</f>
        <v>-0.44074120318782561</v>
      </c>
      <c r="AK240" s="11">
        <f>'OddsRatio_working_3-way'!U240/(3*'OddsRatio_working_3-way'!X240^(1/3))*SIN(('OddsRatio_working_3-way'!Y240+4*PI())/3)</f>
        <v>0.47606201028237327</v>
      </c>
      <c r="AL240" s="11">
        <f>'OddsRatio_working_3-way'!Z240+'OddsRatio_working_3-way'!AF240</f>
        <v>1.0586331641818665</v>
      </c>
      <c r="AM240" s="11">
        <f>'OddsRatio_working_3-way'!AA240+'OddsRatio_working_3-way'!AG240</f>
        <v>-0.59049401454302919</v>
      </c>
      <c r="AN240" s="11">
        <f>'OddsRatio_working_3-way'!AB240+'OddsRatio_working_3-way'!AH240</f>
        <v>-0.46813914963883763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1.0586331641818665</v>
      </c>
      <c r="AS240" s="11">
        <f>IF(('OddsRatio_working_3-way'!X240=0),IF(Q240&gt;0,-Q240^(1/3),(-Q240)^(1/3)),'OddsRatio_working_3-way'!AM240-'OddsRatio_working_3-way'!R240/3)</f>
        <v>-0.59049401454302919</v>
      </c>
      <c r="AT240" s="11">
        <f>IF(('OddsRatio_working_3-way'!X240=0),IF(Q240&gt;0,-Q240^(1/3),(-Q240)^(1/3)),'OddsRatio_working_3-way'!AN240-'OddsRatio_working_3-way'!R240/3)</f>
        <v>-0.46813914963883763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2.39</v>
      </c>
      <c r="B241" s="4">
        <f>IF('True_Odds_Calculator_3-way'!B242="","",'True_Odds_Calculator_3-way'!B242)</f>
        <v>3.24</v>
      </c>
      <c r="C241" s="4">
        <f>IF('True_Odds_Calculator_3-way'!C242="","",'True_Odds_Calculator_3-way'!C242)</f>
        <v>3.21</v>
      </c>
      <c r="D241" s="9">
        <f t="shared" si="52"/>
        <v>0.40436789220225522</v>
      </c>
      <c r="E241" s="9">
        <f t="shared" si="53"/>
        <v>0.29640623160985308</v>
      </c>
      <c r="F241" s="9">
        <f t="shared" si="54"/>
        <v>0.29922587618789165</v>
      </c>
      <c r="G241" s="9">
        <f t="shared" si="55"/>
        <v>1.0597090323725062</v>
      </c>
      <c r="H241" s="9">
        <f t="shared" si="56"/>
        <v>2.4729955549977833</v>
      </c>
      <c r="I241" s="9">
        <f t="shared" si="57"/>
        <v>3.3737482325144144</v>
      </c>
      <c r="J241" s="9">
        <f t="shared" si="58"/>
        <v>3.3419569615432398</v>
      </c>
      <c r="K241" s="11">
        <f t="shared" si="59"/>
        <v>0.41841004184100417</v>
      </c>
      <c r="L241" s="11">
        <f t="shared" si="60"/>
        <v>0.30864197530864196</v>
      </c>
      <c r="M241" s="11">
        <f t="shared" si="61"/>
        <v>0.3115264797507788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-0.2768261729231849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0.23494429486860738</v>
      </c>
      <c r="Q241" s="11">
        <f>2*'OddsRatio_working_3-way'!K241*'OddsRatio_working_3-way'!L241*'OddsRatio_working_3-way'!M241</f>
        <v>8.0460374955002523E-2</v>
      </c>
      <c r="R241" s="11">
        <f t="shared" si="62"/>
        <v>0</v>
      </c>
      <c r="S241" s="11">
        <f t="shared" si="63"/>
        <v>-0.84870694265531343</v>
      </c>
      <c r="T241" s="11">
        <f t="shared" si="64"/>
        <v>-0.29065306255318951</v>
      </c>
      <c r="U241" s="11">
        <f>'OddsRatio_working_3-way'!S241-'OddsRatio_working_3-way'!R241^2/3</f>
        <v>-0.84870694265531343</v>
      </c>
      <c r="V241" s="11">
        <f>'OddsRatio_working_3-way'!S241*'OddsRatio_working_3-way'!R241/3-2*'OddsRatio_working_3-way'!R241^3/27-'OddsRatio_working_3-way'!T241</f>
        <v>0.29065306255318951</v>
      </c>
      <c r="W241" s="11">
        <f>'OddsRatio_working_3-way'!V241^2+4*'OddsRatio_working_3-way'!U241^3/27</f>
        <v>-6.0876949523790969E-3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0.15047167318462917</v>
      </c>
      <c r="Y241" s="11">
        <f>IF('OddsRatio_working_3-way'!W241&gt;=0,IF('OddsRatio_working_3-way'!V241+SQRT('OddsRatio_working_3-way'!W241)&gt;0,0,PI()),ACOS('OddsRatio_working_3-way'!V241/(2*'OddsRatio_working_3-way'!X241)))</f>
        <v>0.26225974488481207</v>
      </c>
      <c r="Z241" s="11">
        <f>'OddsRatio_working_3-way'!X241^(1/3)*COS('OddsRatio_working_3-way'!Y241/3)</f>
        <v>0.52985451618625323</v>
      </c>
      <c r="AA241" s="11">
        <f>'OddsRatio_working_3-way'!X241^(1/3)*COS(('OddsRatio_working_3-way'!Y241+2*PI())/3)</f>
        <v>-0.30514391411525316</v>
      </c>
      <c r="AB241" s="11">
        <f>'OddsRatio_working_3-way'!X241^(1/3)*COS(('OddsRatio_working_3-way'!Y241+4*PI())/3)</f>
        <v>-0.22471060207100024</v>
      </c>
      <c r="AC241" s="11">
        <f>'OddsRatio_working_3-way'!X241^(1/3)*SIN('OddsRatio_working_3-way'!Y241/3)</f>
        <v>4.643819436056279E-2</v>
      </c>
      <c r="AD241" s="11">
        <f>'OddsRatio_working_3-way'!X241^(1/3)*SIN(('OddsRatio_working_3-way'!Y241+2*PI())/3)</f>
        <v>0.43564837414692703</v>
      </c>
      <c r="AE241" s="11">
        <f>'OddsRatio_working_3-way'!X241^(1/3)*SIN(('OddsRatio_working_3-way'!Y241+4*PI())/3)</f>
        <v>-0.4820865685074896</v>
      </c>
      <c r="AF241" s="11">
        <f>-'OddsRatio_working_3-way'!U241/(3*'OddsRatio_working_3-way'!X241^(1/3))*COS(('OddsRatio_working_3-way'!Y241)/3)</f>
        <v>0.52985451618625312</v>
      </c>
      <c r="AG241" s="11">
        <f>-'OddsRatio_working_3-way'!U241/(3*'OddsRatio_working_3-way'!X241^(1/3))*COS(('OddsRatio_working_3-way'!Y241+2*PI())/3)</f>
        <v>-0.30514391411525305</v>
      </c>
      <c r="AH241" s="11">
        <f>-'OddsRatio_working_3-way'!U241/(3*'OddsRatio_working_3-way'!X241^(1/3))*COS(('OddsRatio_working_3-way'!Y241+4*PI())/3)</f>
        <v>-0.22471060207100019</v>
      </c>
      <c r="AI241" s="11">
        <f>'OddsRatio_working_3-way'!U241/(3*'OddsRatio_working_3-way'!X241^(1/3))*SIN(('OddsRatio_working_3-way'!Y241)/3)</f>
        <v>-4.6438194360562776E-2</v>
      </c>
      <c r="AJ241" s="11">
        <f>'OddsRatio_working_3-way'!U241/(3*'OddsRatio_working_3-way'!X241^(1/3))*SIN(('OddsRatio_working_3-way'!Y241+2*PI())/3)</f>
        <v>-0.43564837414692692</v>
      </c>
      <c r="AK241" s="11">
        <f>'OddsRatio_working_3-way'!U241/(3*'OddsRatio_working_3-way'!X241^(1/3))*SIN(('OddsRatio_working_3-way'!Y241+4*PI())/3)</f>
        <v>0.48208656850748949</v>
      </c>
      <c r="AL241" s="11">
        <f>'OddsRatio_working_3-way'!Z241+'OddsRatio_working_3-way'!AF241</f>
        <v>1.0597090323725062</v>
      </c>
      <c r="AM241" s="11">
        <f>'OddsRatio_working_3-way'!AA241+'OddsRatio_working_3-way'!AG241</f>
        <v>-0.6102878282305062</v>
      </c>
      <c r="AN241" s="11">
        <f>'OddsRatio_working_3-way'!AB241+'OddsRatio_working_3-way'!AH241</f>
        <v>-0.44942120414200043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1.0597090323725062</v>
      </c>
      <c r="AS241" s="11">
        <f>IF(('OddsRatio_working_3-way'!X241=0),IF(Q241&gt;0,-Q241^(1/3),(-Q241)^(1/3)),'OddsRatio_working_3-way'!AM241-'OddsRatio_working_3-way'!R241/3)</f>
        <v>-0.6102878282305062</v>
      </c>
      <c r="AT241" s="11">
        <f>IF(('OddsRatio_working_3-way'!X241=0),IF(Q241&gt;0,-Q241^(1/3),(-Q241)^(1/3)),'OddsRatio_working_3-way'!AN241-'OddsRatio_working_3-way'!R241/3)</f>
        <v>-0.44942120414200043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2.76</v>
      </c>
      <c r="B242" s="4">
        <f>IF('True_Odds_Calculator_3-way'!B243="","",'True_Odds_Calculator_3-way'!B243)</f>
        <v>3.45</v>
      </c>
      <c r="C242" s="4">
        <f>IF('True_Odds_Calculator_3-way'!C243="","",'True_Odds_Calculator_3-way'!C243)</f>
        <v>2.59</v>
      </c>
      <c r="D242" s="9">
        <f t="shared" si="52"/>
        <v>0.34918664279086642</v>
      </c>
      <c r="E242" s="9">
        <f t="shared" si="53"/>
        <v>0.27820346793865047</v>
      </c>
      <c r="F242" s="9">
        <f t="shared" si="54"/>
        <v>0.37260988927048333</v>
      </c>
      <c r="G242" s="9">
        <f t="shared" si="55"/>
        <v>1.0589761213104771</v>
      </c>
      <c r="H242" s="9">
        <f t="shared" si="56"/>
        <v>2.8637979735064389</v>
      </c>
      <c r="I242" s="9">
        <f t="shared" si="57"/>
        <v>3.5944914972106687</v>
      </c>
      <c r="J242" s="9">
        <f t="shared" si="58"/>
        <v>2.6837720328836587</v>
      </c>
      <c r="K242" s="11">
        <f t="shared" si="59"/>
        <v>0.3623188405797102</v>
      </c>
      <c r="L242" s="11">
        <f t="shared" si="60"/>
        <v>0.28985507246376813</v>
      </c>
      <c r="M242" s="11">
        <f t="shared" si="61"/>
        <v>0.38610038610038611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-0.27800200957100774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0.23517981930080234</v>
      </c>
      <c r="Q242" s="11">
        <f>2*'OddsRatio_working_3-way'!K242*'OddsRatio_working_3-way'!L242*'OddsRatio_working_3-way'!M242</f>
        <v>8.1096489414069772E-2</v>
      </c>
      <c r="R242" s="11">
        <f t="shared" si="62"/>
        <v>0</v>
      </c>
      <c r="S242" s="11">
        <f t="shared" si="63"/>
        <v>-0.84596445782429608</v>
      </c>
      <c r="T242" s="11">
        <f t="shared" si="64"/>
        <v>-0.291711882008378</v>
      </c>
      <c r="U242" s="11">
        <f>'OddsRatio_working_3-way'!S242-'OddsRatio_working_3-way'!R242^2/3</f>
        <v>-0.84596445782429608</v>
      </c>
      <c r="V242" s="11">
        <f>'OddsRatio_working_3-way'!S242*'OddsRatio_working_3-way'!R242/3-2*'OddsRatio_working_3-way'!R242^3/27-'OddsRatio_working_3-way'!T242</f>
        <v>0.291711882008378</v>
      </c>
      <c r="W242" s="11">
        <f>'OddsRatio_working_3-way'!V242^2+4*'OddsRatio_working_3-way'!U242^3/27</f>
        <v>-4.5959445461813686E-3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0.149742918573009</v>
      </c>
      <c r="Y242" s="11">
        <f>IF('OddsRatio_working_3-way'!W242&gt;=0,IF('OddsRatio_working_3-way'!V242+SQRT('OddsRatio_working_3-way'!W242)&gt;0,0,PI()),ACOS('OddsRatio_working_3-way'!V242/(2*'OddsRatio_working_3-way'!X242)))</f>
        <v>0.22834515998215266</v>
      </c>
      <c r="Z242" s="11">
        <f>'OddsRatio_working_3-way'!X242^(1/3)*COS('OddsRatio_working_3-way'!Y242/3)</f>
        <v>0.52948806065523868</v>
      </c>
      <c r="AA242" s="11">
        <f>'OddsRatio_working_3-way'!X242^(1/3)*COS(('OddsRatio_working_3-way'!Y242+2*PI())/3)</f>
        <v>-0.29971415577405947</v>
      </c>
      <c r="AB242" s="11">
        <f>'OddsRatio_working_3-way'!X242^(1/3)*COS(('OddsRatio_working_3-way'!Y242+4*PI())/3)</f>
        <v>-0.22977390488117916</v>
      </c>
      <c r="AC242" s="11">
        <f>'OddsRatio_working_3-way'!X242^(1/3)*SIN('OddsRatio_working_3-way'!Y242/3)</f>
        <v>4.0380022680194368E-2</v>
      </c>
      <c r="AD242" s="11">
        <f>'OddsRatio_working_3-way'!X242^(1/3)*SIN(('OddsRatio_working_3-way'!Y242+2*PI())/3)</f>
        <v>0.43836010018789529</v>
      </c>
      <c r="AE242" s="11">
        <f>'OddsRatio_working_3-way'!X242^(1/3)*SIN(('OddsRatio_working_3-way'!Y242+4*PI())/3)</f>
        <v>-0.4787401228680897</v>
      </c>
      <c r="AF242" s="11">
        <f>-'OddsRatio_working_3-way'!U242/(3*'OddsRatio_working_3-way'!X242^(1/3))*COS(('OddsRatio_working_3-way'!Y242)/3)</f>
        <v>0.52948806065523857</v>
      </c>
      <c r="AG242" s="11">
        <f>-'OddsRatio_working_3-way'!U242/(3*'OddsRatio_working_3-way'!X242^(1/3))*COS(('OddsRatio_working_3-way'!Y242+2*PI())/3)</f>
        <v>-0.29971415577405941</v>
      </c>
      <c r="AH242" s="11">
        <f>-'OddsRatio_working_3-way'!U242/(3*'OddsRatio_working_3-way'!X242^(1/3))*COS(('OddsRatio_working_3-way'!Y242+4*PI())/3)</f>
        <v>-0.2297739048811791</v>
      </c>
      <c r="AI242" s="11">
        <f>'OddsRatio_working_3-way'!U242/(3*'OddsRatio_working_3-way'!X242^(1/3))*SIN(('OddsRatio_working_3-way'!Y242)/3)</f>
        <v>-4.0380022680194354E-2</v>
      </c>
      <c r="AJ242" s="11">
        <f>'OddsRatio_working_3-way'!U242/(3*'OddsRatio_working_3-way'!X242^(1/3))*SIN(('OddsRatio_working_3-way'!Y242+2*PI())/3)</f>
        <v>-0.43836010018789517</v>
      </c>
      <c r="AK242" s="11">
        <f>'OddsRatio_working_3-way'!U242/(3*'OddsRatio_working_3-way'!X242^(1/3))*SIN(('OddsRatio_working_3-way'!Y242+4*PI())/3)</f>
        <v>0.47874012286808959</v>
      </c>
      <c r="AL242" s="11">
        <f>'OddsRatio_working_3-way'!Z242+'OddsRatio_working_3-way'!AF242</f>
        <v>1.0589761213104771</v>
      </c>
      <c r="AM242" s="11">
        <f>'OddsRatio_working_3-way'!AA242+'OddsRatio_working_3-way'!AG242</f>
        <v>-0.59942831154811893</v>
      </c>
      <c r="AN242" s="11">
        <f>'OddsRatio_working_3-way'!AB242+'OddsRatio_working_3-way'!AH242</f>
        <v>-0.45954780976235826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1.0589761213104771</v>
      </c>
      <c r="AS242" s="11">
        <f>IF(('OddsRatio_working_3-way'!X242=0),IF(Q242&gt;0,-Q242^(1/3),(-Q242)^(1/3)),'OddsRatio_working_3-way'!AM242-'OddsRatio_working_3-way'!R242/3)</f>
        <v>-0.59942831154811893</v>
      </c>
      <c r="AT242" s="11">
        <f>IF(('OddsRatio_working_3-way'!X242=0),IF(Q242&gt;0,-Q242^(1/3),(-Q242)^(1/3)),'OddsRatio_working_3-way'!AN242-'OddsRatio_working_3-way'!R242/3)</f>
        <v>-0.45954780976235826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1.43</v>
      </c>
      <c r="B243" s="4">
        <f>IF('True_Odds_Calculator_3-way'!B244="","",'True_Odds_Calculator_3-way'!B244)</f>
        <v>4.66</v>
      </c>
      <c r="C243" s="4">
        <f>IF('True_Odds_Calculator_3-way'!C244="","",'True_Odds_Calculator_3-way'!C244)</f>
        <v>7.54</v>
      </c>
      <c r="D243" s="9">
        <f t="shared" si="52"/>
        <v>0.67893497931371949</v>
      </c>
      <c r="E243" s="9">
        <f t="shared" si="53"/>
        <v>0.19900073464824844</v>
      </c>
      <c r="F243" s="9">
        <f t="shared" si="54"/>
        <v>0.12206428603803217</v>
      </c>
      <c r="G243" s="9">
        <f t="shared" si="55"/>
        <v>1.0997560319547022</v>
      </c>
      <c r="H243" s="9">
        <f t="shared" si="56"/>
        <v>1.4728950937405216</v>
      </c>
      <c r="I243" s="9">
        <f t="shared" si="57"/>
        <v>5.0251070769542094</v>
      </c>
      <c r="J243" s="9">
        <f t="shared" si="58"/>
        <v>8.1924044489837513</v>
      </c>
      <c r="K243" s="11">
        <f t="shared" si="59"/>
        <v>0.69930069930069938</v>
      </c>
      <c r="L243" s="11">
        <f t="shared" si="60"/>
        <v>0.21459227467811159</v>
      </c>
      <c r="M243" s="11">
        <f t="shared" si="61"/>
        <v>0.13262599469496023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-0.20484906653096902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0.21156312068300778</v>
      </c>
      <c r="Q243" s="11">
        <f>2*'OddsRatio_working_3-way'!K243*'OddsRatio_working_3-way'!L243*'OddsRatio_working_3-way'!M243</f>
        <v>3.9804914521732425E-2</v>
      </c>
      <c r="R243" s="11">
        <f t="shared" si="62"/>
        <v>0</v>
      </c>
      <c r="S243" s="11">
        <f t="shared" si="63"/>
        <v>-1.0327756150698579</v>
      </c>
      <c r="T243" s="11">
        <f t="shared" si="64"/>
        <v>-0.19431338006958762</v>
      </c>
      <c r="U243" s="11">
        <f>'OddsRatio_working_3-way'!S243-'OddsRatio_working_3-way'!R243^2/3</f>
        <v>-1.0327756150698579</v>
      </c>
      <c r="V243" s="11">
        <f>'OddsRatio_working_3-way'!S243*'OddsRatio_working_3-way'!R243/3-2*'OddsRatio_working_3-way'!R243^3/27-'OddsRatio_working_3-way'!T243</f>
        <v>0.19431338006958762</v>
      </c>
      <c r="W243" s="11">
        <f>'OddsRatio_working_3-way'!V243^2+4*'OddsRatio_working_3-way'!U243^3/27</f>
        <v>-0.12544005505879763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0.20198870310791248</v>
      </c>
      <c r="Y243" s="11">
        <f>IF('OddsRatio_working_3-way'!W243&gt;=0,IF('OddsRatio_working_3-way'!V243+SQRT('OddsRatio_working_3-way'!W243)&gt;0,0,PI()),ACOS('OddsRatio_working_3-way'!V243/(2*'OddsRatio_working_3-way'!X243)))</f>
        <v>1.0690006572467934</v>
      </c>
      <c r="Z243" s="11">
        <f>'OddsRatio_working_3-way'!X243^(1/3)*COS('OddsRatio_working_3-way'!Y243/3)</f>
        <v>0.5498780159773512</v>
      </c>
      <c r="AA243" s="11">
        <f>'OddsRatio_working_3-way'!X243^(1/3)*COS(('OddsRatio_working_3-way'!Y243+2*PI())/3)</f>
        <v>-0.4521945563533839</v>
      </c>
      <c r="AB243" s="11">
        <f>'OddsRatio_working_3-way'!X243^(1/3)*COS(('OddsRatio_working_3-way'!Y243+4*PI())/3)</f>
        <v>-9.7683459623967378E-2</v>
      </c>
      <c r="AC243" s="11">
        <f>'OddsRatio_working_3-way'!X243^(1/3)*SIN('OddsRatio_working_3-way'!Y243/3)</f>
        <v>0.20467707712743821</v>
      </c>
      <c r="AD243" s="11">
        <f>'OddsRatio_working_3-way'!X243^(1/3)*SIN(('OddsRatio_working_3-way'!Y243+2*PI())/3)</f>
        <v>0.37386979225525252</v>
      </c>
      <c r="AE243" s="11">
        <f>'OddsRatio_working_3-way'!X243^(1/3)*SIN(('OddsRatio_working_3-way'!Y243+4*PI())/3)</f>
        <v>-0.57854686938269062</v>
      </c>
      <c r="AF243" s="11">
        <f>-'OddsRatio_working_3-way'!U243/(3*'OddsRatio_working_3-way'!X243^(1/3))*COS(('OddsRatio_working_3-way'!Y243)/3)</f>
        <v>0.54987801597735109</v>
      </c>
      <c r="AG243" s="11">
        <f>-'OddsRatio_working_3-way'!U243/(3*'OddsRatio_working_3-way'!X243^(1/3))*COS(('OddsRatio_working_3-way'!Y243+2*PI())/3)</f>
        <v>-0.45219455635338385</v>
      </c>
      <c r="AH243" s="11">
        <f>-'OddsRatio_working_3-way'!U243/(3*'OddsRatio_working_3-way'!X243^(1/3))*COS(('OddsRatio_working_3-way'!Y243+4*PI())/3)</f>
        <v>-9.7683459623967364E-2</v>
      </c>
      <c r="AI243" s="11">
        <f>'OddsRatio_working_3-way'!U243/(3*'OddsRatio_working_3-way'!X243^(1/3))*SIN(('OddsRatio_working_3-way'!Y243)/3)</f>
        <v>-0.20467707712743816</v>
      </c>
      <c r="AJ243" s="11">
        <f>'OddsRatio_working_3-way'!U243/(3*'OddsRatio_working_3-way'!X243^(1/3))*SIN(('OddsRatio_working_3-way'!Y243+2*PI())/3)</f>
        <v>-0.37386979225525246</v>
      </c>
      <c r="AK243" s="11">
        <f>'OddsRatio_working_3-way'!U243/(3*'OddsRatio_working_3-way'!X243^(1/3))*SIN(('OddsRatio_working_3-way'!Y243+4*PI())/3)</f>
        <v>0.57854686938269051</v>
      </c>
      <c r="AL243" s="11">
        <f>'OddsRatio_working_3-way'!Z243+'OddsRatio_working_3-way'!AF243</f>
        <v>1.0997560319547022</v>
      </c>
      <c r="AM243" s="11">
        <f>'OddsRatio_working_3-way'!AA243+'OddsRatio_working_3-way'!AG243</f>
        <v>-0.90438911270676781</v>
      </c>
      <c r="AN243" s="11">
        <f>'OddsRatio_working_3-way'!AB243+'OddsRatio_working_3-way'!AH243</f>
        <v>-0.19536691924793476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1.0997560319547022</v>
      </c>
      <c r="AS243" s="11">
        <f>IF(('OddsRatio_working_3-way'!X243=0),IF(Q243&gt;0,-Q243^(1/3),(-Q243)^(1/3)),'OddsRatio_working_3-way'!AM243-'OddsRatio_working_3-way'!R243/3)</f>
        <v>-0.90438911270676781</v>
      </c>
      <c r="AT243" s="11">
        <f>IF(('OddsRatio_working_3-way'!X243=0),IF(Q243&gt;0,-Q243^(1/3),(-Q243)^(1/3)),'OddsRatio_working_3-way'!AN243-'OddsRatio_working_3-way'!R243/3)</f>
        <v>-0.19536691924793476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3.27</v>
      </c>
      <c r="B244" s="4">
        <f>IF('True_Odds_Calculator_3-way'!B245="","",'True_Odds_Calculator_3-way'!B245)</f>
        <v>3.56</v>
      </c>
      <c r="C244" s="4">
        <f>IF('True_Odds_Calculator_3-way'!C245="","",'True_Odds_Calculator_3-way'!C245)</f>
        <v>2.21</v>
      </c>
      <c r="D244" s="9">
        <f t="shared" si="52"/>
        <v>0.29327626729678063</v>
      </c>
      <c r="E244" s="9">
        <f t="shared" si="53"/>
        <v>0.26899014459862058</v>
      </c>
      <c r="F244" s="9">
        <f t="shared" si="54"/>
        <v>0.43773358810459873</v>
      </c>
      <c r="G244" s="9">
        <f t="shared" si="55"/>
        <v>1.0615657506421083</v>
      </c>
      <c r="H244" s="9">
        <f t="shared" si="56"/>
        <v>3.4097542539575865</v>
      </c>
      <c r="I244" s="9">
        <f t="shared" si="57"/>
        <v>3.7176083216437963</v>
      </c>
      <c r="J244" s="9">
        <f t="shared" si="58"/>
        <v>2.2844945582769509</v>
      </c>
      <c r="K244" s="11">
        <f t="shared" si="59"/>
        <v>0.3058103975535168</v>
      </c>
      <c r="L244" s="11">
        <f t="shared" si="60"/>
        <v>0.2808988764044944</v>
      </c>
      <c r="M244" s="11">
        <f t="shared" si="61"/>
        <v>0.45248868778280543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-0.27331355337564522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0.23477233225167038</v>
      </c>
      <c r="Q244" s="11">
        <f>2*'OddsRatio_working_3-way'!K244*'OddsRatio_working_3-way'!L244*'OddsRatio_working_3-way'!M244</f>
        <v>7.7739182864791506E-2</v>
      </c>
      <c r="R244" s="11">
        <f t="shared" si="62"/>
        <v>0</v>
      </c>
      <c r="S244" s="11">
        <f t="shared" si="63"/>
        <v>-0.85898532784796311</v>
      </c>
      <c r="T244" s="11">
        <f t="shared" si="64"/>
        <v>-0.28443222776422616</v>
      </c>
      <c r="U244" s="11">
        <f>'OddsRatio_working_3-way'!S244-'OddsRatio_working_3-way'!R244^2/3</f>
        <v>-0.85898532784796311</v>
      </c>
      <c r="V244" s="11">
        <f>'OddsRatio_working_3-way'!S244*'OddsRatio_working_3-way'!R244/3-2*'OddsRatio_working_3-way'!R244^3/27-'OddsRatio_working_3-way'!T244</f>
        <v>0.28443222776422616</v>
      </c>
      <c r="W244" s="11">
        <f>'OddsRatio_working_3-way'!V244^2+4*'OddsRatio_working_3-way'!U244^3/27</f>
        <v>-1.2995685682872182E-2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0.15321339519914112</v>
      </c>
      <c r="Y244" s="11">
        <f>IF('OddsRatio_working_3-way'!W244&gt;=0,IF('OddsRatio_working_3-way'!V244+SQRT('OddsRatio_working_3-way'!W244)&gt;0,0,PI()),ACOS('OddsRatio_working_3-way'!V244/(2*'OddsRatio_working_3-way'!X244)))</f>
        <v>0.38119034257105167</v>
      </c>
      <c r="Z244" s="11">
        <f>'OddsRatio_working_3-way'!X244^(1/3)*COS('OddsRatio_working_3-way'!Y244/3)</f>
        <v>0.53078287532105417</v>
      </c>
      <c r="AA244" s="11">
        <f>'OddsRatio_working_3-way'!X244^(1/3)*COS(('OddsRatio_working_3-way'!Y244+2*PI())/3)</f>
        <v>-0.32411525234781152</v>
      </c>
      <c r="AB244" s="11">
        <f>'OddsRatio_working_3-way'!X244^(1/3)*COS(('OddsRatio_working_3-way'!Y244+4*PI())/3)</f>
        <v>-0.20666762297324254</v>
      </c>
      <c r="AC244" s="11">
        <f>'OddsRatio_working_3-way'!X244^(1/3)*SIN('OddsRatio_working_3-way'!Y244/3)</f>
        <v>6.7808420435090805E-2</v>
      </c>
      <c r="AD244" s="11">
        <f>'OddsRatio_working_3-way'!X244^(1/3)*SIN(('OddsRatio_working_3-way'!Y244+2*PI())/3)</f>
        <v>0.42576724370423591</v>
      </c>
      <c r="AE244" s="11">
        <f>'OddsRatio_working_3-way'!X244^(1/3)*SIN(('OddsRatio_working_3-way'!Y244+4*PI())/3)</f>
        <v>-0.49357566413932669</v>
      </c>
      <c r="AF244" s="11">
        <f>-'OddsRatio_working_3-way'!U244/(3*'OddsRatio_working_3-way'!X244^(1/3))*COS(('OddsRatio_working_3-way'!Y244)/3)</f>
        <v>0.53078287532105406</v>
      </c>
      <c r="AG244" s="11">
        <f>-'OddsRatio_working_3-way'!U244/(3*'OddsRatio_working_3-way'!X244^(1/3))*COS(('OddsRatio_working_3-way'!Y244+2*PI())/3)</f>
        <v>-0.32411525234781147</v>
      </c>
      <c r="AH244" s="11">
        <f>-'OddsRatio_working_3-way'!U244/(3*'OddsRatio_working_3-way'!X244^(1/3))*COS(('OddsRatio_working_3-way'!Y244+4*PI())/3)</f>
        <v>-0.20666762297324248</v>
      </c>
      <c r="AI244" s="11">
        <f>'OddsRatio_working_3-way'!U244/(3*'OddsRatio_working_3-way'!X244^(1/3))*SIN(('OddsRatio_working_3-way'!Y244)/3)</f>
        <v>-6.7808420435090791E-2</v>
      </c>
      <c r="AJ244" s="11">
        <f>'OddsRatio_working_3-way'!U244/(3*'OddsRatio_working_3-way'!X244^(1/3))*SIN(('OddsRatio_working_3-way'!Y244+2*PI())/3)</f>
        <v>-0.42576724370423585</v>
      </c>
      <c r="AK244" s="11">
        <f>'OddsRatio_working_3-way'!U244/(3*'OddsRatio_working_3-way'!X244^(1/3))*SIN(('OddsRatio_working_3-way'!Y244+4*PI())/3)</f>
        <v>0.49357566413932658</v>
      </c>
      <c r="AL244" s="11">
        <f>'OddsRatio_working_3-way'!Z244+'OddsRatio_working_3-way'!AF244</f>
        <v>1.0615657506421083</v>
      </c>
      <c r="AM244" s="11">
        <f>'OddsRatio_working_3-way'!AA244+'OddsRatio_working_3-way'!AG244</f>
        <v>-0.64823050469562293</v>
      </c>
      <c r="AN244" s="11">
        <f>'OddsRatio_working_3-way'!AB244+'OddsRatio_working_3-way'!AH244</f>
        <v>-0.41333524594648502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1.0615657506421083</v>
      </c>
      <c r="AS244" s="11">
        <f>IF(('OddsRatio_working_3-way'!X244=0),IF(Q244&gt;0,-Q244^(1/3),(-Q244)^(1/3)),'OddsRatio_working_3-way'!AM244-'OddsRatio_working_3-way'!R244/3)</f>
        <v>-0.64823050469562293</v>
      </c>
      <c r="AT244" s="11">
        <f>IF(('OddsRatio_working_3-way'!X244=0),IF(Q244&gt;0,-Q244^(1/3),(-Q244)^(1/3)),'OddsRatio_working_3-way'!AN244-'OddsRatio_working_3-way'!R244/3)</f>
        <v>-0.41333524594648502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1.63</v>
      </c>
      <c r="B245" s="4">
        <f>IF('True_Odds_Calculator_3-way'!B246="","",'True_Odds_Calculator_3-way'!B246)</f>
        <v>3.98</v>
      </c>
      <c r="C245" s="4">
        <f>IF('True_Odds_Calculator_3-way'!C246="","",'True_Odds_Calculator_3-way'!C246)</f>
        <v>5.59</v>
      </c>
      <c r="D245" s="9">
        <f t="shared" si="52"/>
        <v>0.59508902164708699</v>
      </c>
      <c r="E245" s="9">
        <f t="shared" si="53"/>
        <v>0.23705116165454251</v>
      </c>
      <c r="F245" s="9">
        <f t="shared" si="54"/>
        <v>0.16785981669837013</v>
      </c>
      <c r="G245" s="9">
        <f t="shared" si="55"/>
        <v>1.0800330963533975</v>
      </c>
      <c r="H245" s="9">
        <f t="shared" si="56"/>
        <v>1.6804208507026406</v>
      </c>
      <c r="I245" s="9">
        <f t="shared" si="57"/>
        <v>4.2184986271331244</v>
      </c>
      <c r="J245" s="9">
        <f t="shared" si="58"/>
        <v>5.9573519122620944</v>
      </c>
      <c r="K245" s="11">
        <f t="shared" si="59"/>
        <v>0.61349693251533743</v>
      </c>
      <c r="L245" s="11">
        <f t="shared" si="60"/>
        <v>0.25125628140703515</v>
      </c>
      <c r="M245" s="11">
        <f t="shared" si="61"/>
        <v>0.17889087656529518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-0.23762220124184019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0.22611603844921241</v>
      </c>
      <c r="Q245" s="11">
        <f>2*'OddsRatio_working_3-way'!K245*'OddsRatio_working_3-way'!L245*'OddsRatio_working_3-way'!M245</f>
        <v>5.51502532802957E-2</v>
      </c>
      <c r="R245" s="11">
        <f t="shared" si="62"/>
        <v>0</v>
      </c>
      <c r="S245" s="11">
        <f t="shared" si="63"/>
        <v>-0.95157791345886333</v>
      </c>
      <c r="T245" s="11">
        <f t="shared" si="64"/>
        <v>-0.23209217401435686</v>
      </c>
      <c r="U245" s="11">
        <f>'OddsRatio_working_3-way'!S245-'OddsRatio_working_3-way'!R245^2/3</f>
        <v>-0.95157791345886333</v>
      </c>
      <c r="V245" s="11">
        <f>'OddsRatio_working_3-way'!S245*'OddsRatio_working_3-way'!R245/3-2*'OddsRatio_working_3-way'!R245^3/27-'OddsRatio_working_3-way'!T245</f>
        <v>0.23209217401435686</v>
      </c>
      <c r="W245" s="11">
        <f>'OddsRatio_working_3-way'!V245^2+4*'OddsRatio_working_3-way'!U245^3/27</f>
        <v>-7.3785711736044618E-2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0.17864244244772512</v>
      </c>
      <c r="Y245" s="11">
        <f>IF('OddsRatio_working_3-way'!W245&gt;=0,IF('OddsRatio_working_3-way'!V245+SQRT('OddsRatio_working_3-way'!W245)&gt;0,0,PI()),ACOS('OddsRatio_working_3-way'!V245/(2*'OddsRatio_working_3-way'!X245)))</f>
        <v>0.86373845408412842</v>
      </c>
      <c r="Z245" s="11">
        <f>'OddsRatio_working_3-way'!X245^(1/3)*COS('OddsRatio_working_3-way'!Y245/3)</f>
        <v>0.54001654817669875</v>
      </c>
      <c r="AA245" s="11">
        <f>'OddsRatio_working_3-way'!X245^(1/3)*COS(('OddsRatio_working_3-way'!Y245+2*PI())/3)</f>
        <v>-0.40850402902765554</v>
      </c>
      <c r="AB245" s="11">
        <f>'OddsRatio_working_3-way'!X245^(1/3)*COS(('OddsRatio_working_3-way'!Y245+4*PI())/3)</f>
        <v>-0.1315125191490433</v>
      </c>
      <c r="AC245" s="11">
        <f>'OddsRatio_working_3-way'!X245^(1/3)*SIN('OddsRatio_working_3-way'!Y245/3)</f>
        <v>0.15992112279165774</v>
      </c>
      <c r="AD245" s="11">
        <f>'OddsRatio_working_3-way'!X245^(1/3)*SIN(('OddsRatio_working_3-way'!Y245+2*PI())/3)</f>
        <v>0.38770748778917541</v>
      </c>
      <c r="AE245" s="11">
        <f>'OddsRatio_working_3-way'!X245^(1/3)*SIN(('OddsRatio_working_3-way'!Y245+4*PI())/3)</f>
        <v>-0.54762861058083312</v>
      </c>
      <c r="AF245" s="11">
        <f>-'OddsRatio_working_3-way'!U245/(3*'OddsRatio_working_3-way'!X245^(1/3))*COS(('OddsRatio_working_3-way'!Y245)/3)</f>
        <v>0.54001654817669864</v>
      </c>
      <c r="AG245" s="11">
        <f>-'OddsRatio_working_3-way'!U245/(3*'OddsRatio_working_3-way'!X245^(1/3))*COS(('OddsRatio_working_3-way'!Y245+2*PI())/3)</f>
        <v>-0.40850402902765542</v>
      </c>
      <c r="AH245" s="11">
        <f>-'OddsRatio_working_3-way'!U245/(3*'OddsRatio_working_3-way'!X245^(1/3))*COS(('OddsRatio_working_3-way'!Y245+4*PI())/3)</f>
        <v>-0.13151251914904327</v>
      </c>
      <c r="AI245" s="11">
        <f>'OddsRatio_working_3-way'!U245/(3*'OddsRatio_working_3-way'!X245^(1/3))*SIN(('OddsRatio_working_3-way'!Y245)/3)</f>
        <v>-0.15992112279165768</v>
      </c>
      <c r="AJ245" s="11">
        <f>'OddsRatio_working_3-way'!U245/(3*'OddsRatio_working_3-way'!X245^(1/3))*SIN(('OddsRatio_working_3-way'!Y245+2*PI())/3)</f>
        <v>-0.3877074877891753</v>
      </c>
      <c r="AK245" s="11">
        <f>'OddsRatio_working_3-way'!U245/(3*'OddsRatio_working_3-way'!X245^(1/3))*SIN(('OddsRatio_working_3-way'!Y245+4*PI())/3)</f>
        <v>0.54762861058083301</v>
      </c>
      <c r="AL245" s="11">
        <f>'OddsRatio_working_3-way'!Z245+'OddsRatio_working_3-way'!AF245</f>
        <v>1.0800330963533975</v>
      </c>
      <c r="AM245" s="11">
        <f>'OddsRatio_working_3-way'!AA245+'OddsRatio_working_3-way'!AG245</f>
        <v>-0.81700805805531096</v>
      </c>
      <c r="AN245" s="11">
        <f>'OddsRatio_working_3-way'!AB245+'OddsRatio_working_3-way'!AH245</f>
        <v>-0.26302503829808654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1.0800330963533975</v>
      </c>
      <c r="AS245" s="11">
        <f>IF(('OddsRatio_working_3-way'!X245=0),IF(Q245&gt;0,-Q245^(1/3),(-Q245)^(1/3)),'OddsRatio_working_3-way'!AM245-'OddsRatio_working_3-way'!R245/3)</f>
        <v>-0.81700805805531096</v>
      </c>
      <c r="AT245" s="11">
        <f>IF(('OddsRatio_working_3-way'!X245=0),IF(Q245&gt;0,-Q245^(1/3),(-Q245)^(1/3)),'OddsRatio_working_3-way'!AN245-'OddsRatio_working_3-way'!R245/3)</f>
        <v>-0.26302503829808654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2.83</v>
      </c>
      <c r="B246" s="4">
        <f>IF('True_Odds_Calculator_3-way'!B247="","",'True_Odds_Calculator_3-way'!B247)</f>
        <v>3.67</v>
      </c>
      <c r="C246" s="4">
        <f>IF('True_Odds_Calculator_3-way'!C247="","",'True_Odds_Calculator_3-way'!C247)</f>
        <v>2.42</v>
      </c>
      <c r="D246" s="9">
        <f t="shared" si="52"/>
        <v>0.34001852255461013</v>
      </c>
      <c r="E246" s="9">
        <f t="shared" si="53"/>
        <v>0.26096206868379385</v>
      </c>
      <c r="F246" s="9">
        <f t="shared" si="54"/>
        <v>0.39901940876159608</v>
      </c>
      <c r="G246" s="9">
        <f t="shared" si="55"/>
        <v>1.0606646172708252</v>
      </c>
      <c r="H246" s="9">
        <f t="shared" si="56"/>
        <v>2.9410162496056103</v>
      </c>
      <c r="I246" s="9">
        <f t="shared" si="57"/>
        <v>3.8319745281131028</v>
      </c>
      <c r="J246" s="9">
        <f t="shared" si="58"/>
        <v>2.5061437565245717</v>
      </c>
      <c r="K246" s="11">
        <f t="shared" si="59"/>
        <v>0.35335689045936397</v>
      </c>
      <c r="L246" s="11">
        <f t="shared" si="60"/>
        <v>0.27247956403269757</v>
      </c>
      <c r="M246" s="11">
        <f t="shared" si="61"/>
        <v>0.41322314049586778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-0.27604687160947228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0.23553412654755274</v>
      </c>
      <c r="Q246" s="11">
        <f>2*'OddsRatio_working_3-way'!K246*'OddsRatio_working_3-way'!L246*'OddsRatio_working_3-way'!M246</f>
        <v>7.9572340049848894E-2</v>
      </c>
      <c r="R246" s="11">
        <f t="shared" si="62"/>
        <v>0</v>
      </c>
      <c r="S246" s="11">
        <f t="shared" si="63"/>
        <v>-0.8532396153388272</v>
      </c>
      <c r="T246" s="11">
        <f t="shared" si="64"/>
        <v>-0.28825662680365782</v>
      </c>
      <c r="U246" s="11">
        <f>'OddsRatio_working_3-way'!S246-'OddsRatio_working_3-way'!R246^2/3</f>
        <v>-0.8532396153388272</v>
      </c>
      <c r="V246" s="11">
        <f>'OddsRatio_working_3-way'!S246*'OddsRatio_working_3-way'!R246/3-2*'OddsRatio_working_3-way'!R246^3/27-'OddsRatio_working_3-way'!T246</f>
        <v>0.28825662680365782</v>
      </c>
      <c r="W246" s="11">
        <f>'OddsRatio_working_3-way'!V246^2+4*'OddsRatio_working_3-way'!U246^3/27</f>
        <v>-8.9338449217404997E-3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0.1516787129246914</v>
      </c>
      <c r="Y246" s="11">
        <f>IF('OddsRatio_working_3-way'!W246&gt;=0,IF('OddsRatio_working_3-way'!V246+SQRT('OddsRatio_working_3-way'!W246)&gt;0,0,PI()),ACOS('OddsRatio_working_3-way'!V246/(2*'OddsRatio_working_3-way'!X246)))</f>
        <v>0.31685157901762651</v>
      </c>
      <c r="Z246" s="11">
        <f>'OddsRatio_working_3-way'!X246^(1/3)*COS('OddsRatio_working_3-way'!Y246/3)</f>
        <v>0.5303323086354127</v>
      </c>
      <c r="AA246" s="11">
        <f>'OddsRatio_working_3-way'!X246^(1/3)*COS(('OddsRatio_working_3-way'!Y246+2*PI())/3)</f>
        <v>-0.31385532814292</v>
      </c>
      <c r="AB246" s="11">
        <f>'OddsRatio_working_3-way'!X246^(1/3)*COS(('OddsRatio_working_3-way'!Y246+4*PI())/3)</f>
        <v>-0.21647698049249287</v>
      </c>
      <c r="AC246" s="11">
        <f>'OddsRatio_working_3-way'!X246^(1/3)*SIN('OddsRatio_working_3-way'!Y246/3)</f>
        <v>5.6221415229215095E-2</v>
      </c>
      <c r="AD246" s="11">
        <f>'OddsRatio_working_3-way'!X246^(1/3)*SIN(('OddsRatio_working_3-way'!Y246+2*PI())/3)</f>
        <v>0.43117054411130934</v>
      </c>
      <c r="AE246" s="11">
        <f>'OddsRatio_working_3-way'!X246^(1/3)*SIN(('OddsRatio_working_3-way'!Y246+4*PI())/3)</f>
        <v>-0.48739195934052437</v>
      </c>
      <c r="AF246" s="11">
        <f>-'OddsRatio_working_3-way'!U246/(3*'OddsRatio_working_3-way'!X246^(1/3))*COS(('OddsRatio_working_3-way'!Y246)/3)</f>
        <v>0.53033230863541247</v>
      </c>
      <c r="AG246" s="11">
        <f>-'OddsRatio_working_3-way'!U246/(3*'OddsRatio_working_3-way'!X246^(1/3))*COS(('OddsRatio_working_3-way'!Y246+2*PI())/3)</f>
        <v>-0.31385532814291983</v>
      </c>
      <c r="AH246" s="11">
        <f>-'OddsRatio_working_3-way'!U246/(3*'OddsRatio_working_3-way'!X246^(1/3))*COS(('OddsRatio_working_3-way'!Y246+4*PI())/3)</f>
        <v>-0.21647698049249278</v>
      </c>
      <c r="AI246" s="11">
        <f>'OddsRatio_working_3-way'!U246/(3*'OddsRatio_working_3-way'!X246^(1/3))*SIN(('OddsRatio_working_3-way'!Y246)/3)</f>
        <v>-5.6221415229215074E-2</v>
      </c>
      <c r="AJ246" s="11">
        <f>'OddsRatio_working_3-way'!U246/(3*'OddsRatio_working_3-way'!X246^(1/3))*SIN(('OddsRatio_working_3-way'!Y246+2*PI())/3)</f>
        <v>-0.43117054411130917</v>
      </c>
      <c r="AK246" s="11">
        <f>'OddsRatio_working_3-way'!U246/(3*'OddsRatio_working_3-way'!X246^(1/3))*SIN(('OddsRatio_working_3-way'!Y246+4*PI())/3)</f>
        <v>0.48739195934052415</v>
      </c>
      <c r="AL246" s="11">
        <f>'OddsRatio_working_3-way'!Z246+'OddsRatio_working_3-way'!AF246</f>
        <v>1.0606646172708252</v>
      </c>
      <c r="AM246" s="11">
        <f>'OddsRatio_working_3-way'!AA246+'OddsRatio_working_3-way'!AG246</f>
        <v>-0.62771065628583989</v>
      </c>
      <c r="AN246" s="11">
        <f>'OddsRatio_working_3-way'!AB246+'OddsRatio_working_3-way'!AH246</f>
        <v>-0.43295396098498562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1.0606646172708252</v>
      </c>
      <c r="AS246" s="11">
        <f>IF(('OddsRatio_working_3-way'!X246=0),IF(Q246&gt;0,-Q246^(1/3),(-Q246)^(1/3)),'OddsRatio_working_3-way'!AM246-'OddsRatio_working_3-way'!R246/3)</f>
        <v>-0.62771065628583989</v>
      </c>
      <c r="AT246" s="11">
        <f>IF(('OddsRatio_working_3-way'!X246=0),IF(Q246&gt;0,-Q246^(1/3),(-Q246)^(1/3)),'OddsRatio_working_3-way'!AN246-'OddsRatio_working_3-way'!R246/3)</f>
        <v>-0.43295396098498562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2.5099999999999998</v>
      </c>
      <c r="B247" s="4">
        <f>IF('True_Odds_Calculator_3-way'!B248="","",'True_Odds_Calculator_3-way'!B248)</f>
        <v>3.45</v>
      </c>
      <c r="C247" s="4">
        <f>IF('True_Odds_Calculator_3-way'!C248="","",'True_Odds_Calculator_3-way'!C248)</f>
        <v>2.85</v>
      </c>
      <c r="D247" s="9">
        <f t="shared" si="52"/>
        <v>0.38443361892163469</v>
      </c>
      <c r="E247" s="9">
        <f t="shared" si="53"/>
        <v>0.27793055641009207</v>
      </c>
      <c r="F247" s="9">
        <f t="shared" si="54"/>
        <v>0.33763582466827319</v>
      </c>
      <c r="G247" s="9">
        <f t="shared" si="55"/>
        <v>1.0604167662607178</v>
      </c>
      <c r="H247" s="9">
        <f t="shared" si="56"/>
        <v>2.6012293170536838</v>
      </c>
      <c r="I247" s="9">
        <f t="shared" si="57"/>
        <v>3.5980210773387582</v>
      </c>
      <c r="J247" s="9">
        <f t="shared" si="58"/>
        <v>2.9617710175823282</v>
      </c>
      <c r="K247" s="11">
        <f t="shared" si="59"/>
        <v>0.39840637450199207</v>
      </c>
      <c r="L247" s="11">
        <f t="shared" si="60"/>
        <v>0.28985507246376813</v>
      </c>
      <c r="M247" s="11">
        <f t="shared" si="61"/>
        <v>0.35087719298245612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-0.27731737681868507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0.235417344099321</v>
      </c>
      <c r="Q247" s="11">
        <f>2*'OddsRatio_working_3-way'!K247*'OddsRatio_working_3-way'!L247*'OddsRatio_working_3-way'!M247</f>
        <v>8.1038672667580386E-2</v>
      </c>
      <c r="R247" s="11">
        <f t="shared" si="62"/>
        <v>0</v>
      </c>
      <c r="S247" s="11">
        <f t="shared" si="63"/>
        <v>-0.8489094581809814</v>
      </c>
      <c r="T247" s="11">
        <f t="shared" si="64"/>
        <v>-0.29222356563889207</v>
      </c>
      <c r="U247" s="11">
        <f>'OddsRatio_working_3-way'!S247-'OddsRatio_working_3-way'!R247^2/3</f>
        <v>-0.8489094581809814</v>
      </c>
      <c r="V247" s="11">
        <f>'OddsRatio_working_3-way'!S247*'OddsRatio_working_3-way'!R247/3-2*'OddsRatio_working_3-way'!R247^3/27-'OddsRatio_working_3-way'!T247</f>
        <v>0.29222356563889207</v>
      </c>
      <c r="W247" s="11">
        <f>'OddsRatio_working_3-way'!V247^2+4*'OddsRatio_working_3-way'!U247^3/27</f>
        <v>-5.2371331635197721E-3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0.15052553394543036</v>
      </c>
      <c r="Y247" s="11">
        <f>IF('OddsRatio_working_3-way'!W247&gt;=0,IF('OddsRatio_working_3-way'!V247+SQRT('OddsRatio_working_3-way'!W247)&gt;0,0,PI()),ACOS('OddsRatio_working_3-way'!V247/(2*'OddsRatio_working_3-way'!X247)))</f>
        <v>0.24276204661687162</v>
      </c>
      <c r="Z247" s="11">
        <f>'OddsRatio_working_3-way'!X247^(1/3)*COS('OddsRatio_working_3-way'!Y247/3)</f>
        <v>0.5302083831303589</v>
      </c>
      <c r="AA247" s="11">
        <f>'OddsRatio_working_3-way'!X247^(1/3)*COS(('OddsRatio_working_3-way'!Y247+2*PI())/3)</f>
        <v>-0.3023421747136163</v>
      </c>
      <c r="AB247" s="11">
        <f>'OddsRatio_working_3-way'!X247^(1/3)*COS(('OddsRatio_working_3-way'!Y247+4*PI())/3)</f>
        <v>-0.22786620841674243</v>
      </c>
      <c r="AC247" s="11">
        <f>'OddsRatio_working_3-way'!X247^(1/3)*SIN('OddsRatio_working_3-way'!Y247/3)</f>
        <v>4.299871918965769E-2</v>
      </c>
      <c r="AD247" s="11">
        <f>'OddsRatio_working_3-way'!X247^(1/3)*SIN(('OddsRatio_working_3-way'!Y247+2*PI())/3)</f>
        <v>0.43767456949553457</v>
      </c>
      <c r="AE247" s="11">
        <f>'OddsRatio_working_3-way'!X247^(1/3)*SIN(('OddsRatio_working_3-way'!Y247+4*PI())/3)</f>
        <v>-0.48067328868519221</v>
      </c>
      <c r="AF247" s="11">
        <f>-'OddsRatio_working_3-way'!U247/(3*'OddsRatio_working_3-way'!X247^(1/3))*COS(('OddsRatio_working_3-way'!Y247)/3)</f>
        <v>0.5302083831303589</v>
      </c>
      <c r="AG247" s="11">
        <f>-'OddsRatio_working_3-way'!U247/(3*'OddsRatio_working_3-way'!X247^(1/3))*COS(('OddsRatio_working_3-way'!Y247+2*PI())/3)</f>
        <v>-0.3023421747136163</v>
      </c>
      <c r="AH247" s="11">
        <f>-'OddsRatio_working_3-way'!U247/(3*'OddsRatio_working_3-way'!X247^(1/3))*COS(('OddsRatio_working_3-way'!Y247+4*PI())/3)</f>
        <v>-0.22786620841674243</v>
      </c>
      <c r="AI247" s="11">
        <f>'OddsRatio_working_3-way'!U247/(3*'OddsRatio_working_3-way'!X247^(1/3))*SIN(('OddsRatio_working_3-way'!Y247)/3)</f>
        <v>-4.299871918965769E-2</v>
      </c>
      <c r="AJ247" s="11">
        <f>'OddsRatio_working_3-way'!U247/(3*'OddsRatio_working_3-way'!X247^(1/3))*SIN(('OddsRatio_working_3-way'!Y247+2*PI())/3)</f>
        <v>-0.43767456949553457</v>
      </c>
      <c r="AK247" s="11">
        <f>'OddsRatio_working_3-way'!U247/(3*'OddsRatio_working_3-way'!X247^(1/3))*SIN(('OddsRatio_working_3-way'!Y247+4*PI())/3)</f>
        <v>0.48067328868519221</v>
      </c>
      <c r="AL247" s="11">
        <f>'OddsRatio_working_3-way'!Z247+'OddsRatio_working_3-way'!AF247</f>
        <v>1.0604167662607178</v>
      </c>
      <c r="AM247" s="11">
        <f>'OddsRatio_working_3-way'!AA247+'OddsRatio_working_3-way'!AG247</f>
        <v>-0.60468434942723259</v>
      </c>
      <c r="AN247" s="11">
        <f>'OddsRatio_working_3-way'!AB247+'OddsRatio_working_3-way'!AH247</f>
        <v>-0.45573241683348487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1.0604167662607178</v>
      </c>
      <c r="AS247" s="11">
        <f>IF(('OddsRatio_working_3-way'!X247=0),IF(Q247&gt;0,-Q247^(1/3),(-Q247)^(1/3)),'OddsRatio_working_3-way'!AM247-'OddsRatio_working_3-way'!R247/3)</f>
        <v>-0.60468434942723259</v>
      </c>
      <c r="AT247" s="11">
        <f>IF(('OddsRatio_working_3-way'!X247=0),IF(Q247&gt;0,-Q247^(1/3),(-Q247)^(1/3)),'OddsRatio_working_3-way'!AN247-'OddsRatio_working_3-way'!R247/3)</f>
        <v>-0.45573241683348487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3.42</v>
      </c>
      <c r="B248" s="4">
        <f>IF('True_Odds_Calculator_3-way'!B249="","",'True_Odds_Calculator_3-way'!B249)</f>
        <v>3.21</v>
      </c>
      <c r="C248" s="4">
        <f>IF('True_Odds_Calculator_3-way'!C249="","",'True_Odds_Calculator_3-way'!C249)</f>
        <v>2.2999999999999998</v>
      </c>
      <c r="D248" s="9">
        <f t="shared" si="52"/>
        <v>0.2804340563756339</v>
      </c>
      <c r="E248" s="9">
        <f t="shared" si="53"/>
        <v>0.29911105073463029</v>
      </c>
      <c r="F248" s="9">
        <f t="shared" si="54"/>
        <v>0.42045489288973587</v>
      </c>
      <c r="G248" s="9">
        <f t="shared" si="55"/>
        <v>1.0602895484992465</v>
      </c>
      <c r="H248" s="9">
        <f t="shared" si="56"/>
        <v>3.5659007073681765</v>
      </c>
      <c r="I248" s="9">
        <f t="shared" si="57"/>
        <v>3.3432399021833352</v>
      </c>
      <c r="J248" s="9">
        <f t="shared" si="58"/>
        <v>2.3783764130490201</v>
      </c>
      <c r="K248" s="11">
        <f t="shared" si="59"/>
        <v>0.29239766081871343</v>
      </c>
      <c r="L248" s="11">
        <f t="shared" si="60"/>
        <v>0.3115264797507788</v>
      </c>
      <c r="M248" s="11">
        <f t="shared" si="61"/>
        <v>0.43478260869565222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-0.27535439800458295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0.23485278730258302</v>
      </c>
      <c r="Q248" s="11">
        <f>2*'OddsRatio_working_3-way'!K248*'OddsRatio_working_3-way'!L248*'OddsRatio_working_3-way'!M248</f>
        <v>7.9208359967144371E-2</v>
      </c>
      <c r="R248" s="11">
        <f t="shared" si="62"/>
        <v>0</v>
      </c>
      <c r="S248" s="11">
        <f t="shared" si="63"/>
        <v>-0.85291097220344447</v>
      </c>
      <c r="T248" s="11">
        <f t="shared" si="64"/>
        <v>-0.28765968708379241</v>
      </c>
      <c r="U248" s="11">
        <f>'OddsRatio_working_3-way'!S248-'OddsRatio_working_3-way'!R248^2/3</f>
        <v>-0.85291097220344447</v>
      </c>
      <c r="V248" s="11">
        <f>'OddsRatio_working_3-way'!S248*'OddsRatio_working_3-way'!R248/3-2*'OddsRatio_working_3-way'!R248^3/27-'OddsRatio_working_3-way'!T248</f>
        <v>0.28765968708379241</v>
      </c>
      <c r="W248" s="11">
        <f>'OddsRatio_working_3-way'!V248^2+4*'OddsRatio_working_3-way'!U248^3/27</f>
        <v>-9.1713362792582992E-3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0.15159108800685123</v>
      </c>
      <c r="Y248" s="11">
        <f>IF('OddsRatio_working_3-way'!W248&gt;=0,IF('OddsRatio_working_3-way'!V248+SQRT('OddsRatio_working_3-way'!W248)&gt;0,0,PI()),ACOS('OddsRatio_working_3-way'!V248/(2*'OddsRatio_working_3-way'!X248)))</f>
        <v>0.32137672730632616</v>
      </c>
      <c r="Z248" s="11">
        <f>'OddsRatio_working_3-way'!X248^(1/3)*COS('OddsRatio_working_3-way'!Y248/3)</f>
        <v>0.53014477424962336</v>
      </c>
      <c r="AA248" s="11">
        <f>'OddsRatio_working_3-way'!X248^(1/3)*COS(('OddsRatio_working_3-way'!Y248+2*PI())/3)</f>
        <v>-0.31444476607015992</v>
      </c>
      <c r="AB248" s="11">
        <f>'OddsRatio_working_3-way'!X248^(1/3)*COS(('OddsRatio_working_3-way'!Y248+4*PI())/3)</f>
        <v>-0.21570000817946355</v>
      </c>
      <c r="AC248" s="11">
        <f>'OddsRatio_working_3-way'!X248^(1/3)*SIN('OddsRatio_working_3-way'!Y248/3)</f>
        <v>5.7010312549257994E-2</v>
      </c>
      <c r="AD248" s="11">
        <f>'OddsRatio_working_3-way'!X248^(1/3)*SIN(('OddsRatio_working_3-way'!Y248+2*PI())/3)</f>
        <v>0.43061368590911114</v>
      </c>
      <c r="AE248" s="11">
        <f>'OddsRatio_working_3-way'!X248^(1/3)*SIN(('OddsRatio_working_3-way'!Y248+4*PI())/3)</f>
        <v>-0.48762399845836907</v>
      </c>
      <c r="AF248" s="11">
        <f>-'OddsRatio_working_3-way'!U248/(3*'OddsRatio_working_3-way'!X248^(1/3))*COS(('OddsRatio_working_3-way'!Y248)/3)</f>
        <v>0.53014477424962325</v>
      </c>
      <c r="AG248" s="11">
        <f>-'OddsRatio_working_3-way'!U248/(3*'OddsRatio_working_3-way'!X248^(1/3))*COS(('OddsRatio_working_3-way'!Y248+2*PI())/3)</f>
        <v>-0.31444476607015981</v>
      </c>
      <c r="AH248" s="11">
        <f>-'OddsRatio_working_3-way'!U248/(3*'OddsRatio_working_3-way'!X248^(1/3))*COS(('OddsRatio_working_3-way'!Y248+4*PI())/3)</f>
        <v>-0.2157000081794635</v>
      </c>
      <c r="AI248" s="11">
        <f>'OddsRatio_working_3-way'!U248/(3*'OddsRatio_working_3-way'!X248^(1/3))*SIN(('OddsRatio_working_3-way'!Y248)/3)</f>
        <v>-5.701031254925798E-2</v>
      </c>
      <c r="AJ248" s="11">
        <f>'OddsRatio_working_3-way'!U248/(3*'OddsRatio_working_3-way'!X248^(1/3))*SIN(('OddsRatio_working_3-way'!Y248+2*PI())/3)</f>
        <v>-0.43061368590911103</v>
      </c>
      <c r="AK248" s="11">
        <f>'OddsRatio_working_3-way'!U248/(3*'OddsRatio_working_3-way'!X248^(1/3))*SIN(('OddsRatio_working_3-way'!Y248+4*PI())/3)</f>
        <v>0.48762399845836901</v>
      </c>
      <c r="AL248" s="11">
        <f>'OddsRatio_working_3-way'!Z248+'OddsRatio_working_3-way'!AF248</f>
        <v>1.0602895484992465</v>
      </c>
      <c r="AM248" s="11">
        <f>'OddsRatio_working_3-way'!AA248+'OddsRatio_working_3-way'!AG248</f>
        <v>-0.62888953214031973</v>
      </c>
      <c r="AN248" s="11">
        <f>'OddsRatio_working_3-way'!AB248+'OddsRatio_working_3-way'!AH248</f>
        <v>-0.43140001635892705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1.0602895484992465</v>
      </c>
      <c r="AS248" s="11">
        <f>IF(('OddsRatio_working_3-way'!X248=0),IF(Q248&gt;0,-Q248^(1/3),(-Q248)^(1/3)),'OddsRatio_working_3-way'!AM248-'OddsRatio_working_3-way'!R248/3)</f>
        <v>-0.62888953214031973</v>
      </c>
      <c r="AT248" s="11">
        <f>IF(('OddsRatio_working_3-way'!X248=0),IF(Q248&gt;0,-Q248^(1/3),(-Q248)^(1/3)),'OddsRatio_working_3-way'!AN248-'OddsRatio_working_3-way'!R248/3)</f>
        <v>-0.43140001635892705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1.88</v>
      </c>
      <c r="B249" s="4">
        <f>IF('True_Odds_Calculator_3-way'!B250="","",'True_Odds_Calculator_3-way'!B250)</f>
        <v>3.63</v>
      </c>
      <c r="C249" s="4">
        <f>IF('True_Odds_Calculator_3-way'!C250="","",'True_Odds_Calculator_3-way'!C250)</f>
        <v>4.28</v>
      </c>
      <c r="D249" s="9">
        <f t="shared" si="52"/>
        <v>0.51545545253258485</v>
      </c>
      <c r="E249" s="9">
        <f t="shared" si="53"/>
        <v>0.26250760827183955</v>
      </c>
      <c r="F249" s="9">
        <f t="shared" si="54"/>
        <v>0.22203693919557557</v>
      </c>
      <c r="G249" s="9">
        <f t="shared" si="55"/>
        <v>1.0682180220131372</v>
      </c>
      <c r="H249" s="9">
        <f t="shared" si="56"/>
        <v>1.9400318593715611</v>
      </c>
      <c r="I249" s="9">
        <f t="shared" si="57"/>
        <v>3.8094133978945508</v>
      </c>
      <c r="J249" s="9">
        <f t="shared" si="58"/>
        <v>4.5037551122030894</v>
      </c>
      <c r="K249" s="11">
        <f t="shared" si="59"/>
        <v>0.53191489361702127</v>
      </c>
      <c r="L249" s="11">
        <f t="shared" si="60"/>
        <v>0.27548209366391185</v>
      </c>
      <c r="M249" s="11">
        <f t="shared" si="61"/>
        <v>0.23364485981308411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-0.25989864844507915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0.23246711771450107</v>
      </c>
      <c r="Q249" s="11">
        <f>2*'OddsRatio_working_3-way'!K249*'OddsRatio_working_3-way'!L249*'OddsRatio_working_3-way'!M249</f>
        <v>6.8473377824595311E-2</v>
      </c>
      <c r="R249" s="11">
        <f t="shared" si="62"/>
        <v>0</v>
      </c>
      <c r="S249" s="11">
        <f t="shared" si="63"/>
        <v>-0.89445296889885595</v>
      </c>
      <c r="T249" s="11">
        <f t="shared" si="64"/>
        <v>-0.26346184650923593</v>
      </c>
      <c r="U249" s="11">
        <f>'OddsRatio_working_3-way'!S249-'OddsRatio_working_3-way'!R249^2/3</f>
        <v>-0.89445296889885595</v>
      </c>
      <c r="V249" s="11">
        <f>'OddsRatio_working_3-way'!S249*'OddsRatio_working_3-way'!R249/3-2*'OddsRatio_working_3-way'!R249^3/27-'OddsRatio_working_3-way'!T249</f>
        <v>0.26346184650923593</v>
      </c>
      <c r="W249" s="11">
        <f>'OddsRatio_working_3-way'!V249^2+4*'OddsRatio_working_3-way'!U249^3/27</f>
        <v>-3.6603206773269253E-2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0.16279999335021902</v>
      </c>
      <c r="Y249" s="11">
        <f>IF('OddsRatio_working_3-way'!W249&gt;=0,IF('OddsRatio_working_3-way'!V249+SQRT('OddsRatio_working_3-way'!W249)&gt;0,0,PI()),ACOS('OddsRatio_working_3-way'!V249/(2*'OddsRatio_working_3-way'!X249)))</f>
        <v>0.62807853281776804</v>
      </c>
      <c r="Z249" s="11">
        <f>'OddsRatio_working_3-way'!X249^(1/3)*COS('OddsRatio_working_3-way'!Y249/3)</f>
        <v>0.5341090110065686</v>
      </c>
      <c r="AA249" s="11">
        <f>'OddsRatio_working_3-way'!X249^(1/3)*COS(('OddsRatio_working_3-way'!Y249+2*PI())/3)</f>
        <v>-0.36533428722822942</v>
      </c>
      <c r="AB249" s="11">
        <f>'OddsRatio_working_3-way'!X249^(1/3)*COS(('OddsRatio_working_3-way'!Y249+4*PI())/3)</f>
        <v>-0.1687747237783393</v>
      </c>
      <c r="AC249" s="11">
        <f>'OddsRatio_working_3-way'!X249^(1/3)*SIN('OddsRatio_working_3-way'!Y249/3)</f>
        <v>0.1134837168695894</v>
      </c>
      <c r="AD249" s="11">
        <f>'OddsRatio_working_3-way'!X249^(1/3)*SIN(('OddsRatio_working_3-way'!Y249+2*PI())/3)</f>
        <v>0.40581011348707602</v>
      </c>
      <c r="AE249" s="11">
        <f>'OddsRatio_working_3-way'!X249^(1/3)*SIN(('OddsRatio_working_3-way'!Y249+4*PI())/3)</f>
        <v>-0.51929383035666543</v>
      </c>
      <c r="AF249" s="11">
        <f>-'OddsRatio_working_3-way'!U249/(3*'OddsRatio_working_3-way'!X249^(1/3))*COS(('OddsRatio_working_3-way'!Y249)/3)</f>
        <v>0.5341090110065686</v>
      </c>
      <c r="AG249" s="11">
        <f>-'OddsRatio_working_3-way'!U249/(3*'OddsRatio_working_3-way'!X249^(1/3))*COS(('OddsRatio_working_3-way'!Y249+2*PI())/3)</f>
        <v>-0.36533428722822942</v>
      </c>
      <c r="AH249" s="11">
        <f>-'OddsRatio_working_3-way'!U249/(3*'OddsRatio_working_3-way'!X249^(1/3))*COS(('OddsRatio_working_3-way'!Y249+4*PI())/3)</f>
        <v>-0.1687747237783393</v>
      </c>
      <c r="AI249" s="11">
        <f>'OddsRatio_working_3-way'!U249/(3*'OddsRatio_working_3-way'!X249^(1/3))*SIN(('OddsRatio_working_3-way'!Y249)/3)</f>
        <v>-0.1134837168695894</v>
      </c>
      <c r="AJ249" s="11">
        <f>'OddsRatio_working_3-way'!U249/(3*'OddsRatio_working_3-way'!X249^(1/3))*SIN(('OddsRatio_working_3-way'!Y249+2*PI())/3)</f>
        <v>-0.40581011348707602</v>
      </c>
      <c r="AK249" s="11">
        <f>'OddsRatio_working_3-way'!U249/(3*'OddsRatio_working_3-way'!X249^(1/3))*SIN(('OddsRatio_working_3-way'!Y249+4*PI())/3)</f>
        <v>0.51929383035666543</v>
      </c>
      <c r="AL249" s="11">
        <f>'OddsRatio_working_3-way'!Z249+'OddsRatio_working_3-way'!AF249</f>
        <v>1.0682180220131372</v>
      </c>
      <c r="AM249" s="11">
        <f>'OddsRatio_working_3-way'!AA249+'OddsRatio_working_3-way'!AG249</f>
        <v>-0.73066857445645883</v>
      </c>
      <c r="AN249" s="11">
        <f>'OddsRatio_working_3-way'!AB249+'OddsRatio_working_3-way'!AH249</f>
        <v>-0.33754944755667859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1.0682180220131372</v>
      </c>
      <c r="AS249" s="11">
        <f>IF(('OddsRatio_working_3-way'!X249=0),IF(Q249&gt;0,-Q249^(1/3),(-Q249)^(1/3)),'OddsRatio_working_3-way'!AM249-'OddsRatio_working_3-way'!R249/3)</f>
        <v>-0.73066857445645883</v>
      </c>
      <c r="AT249" s="11">
        <f>IF(('OddsRatio_working_3-way'!X249=0),IF(Q249&gt;0,-Q249^(1/3),(-Q249)^(1/3)),'OddsRatio_working_3-way'!AN249-'OddsRatio_working_3-way'!R249/3)</f>
        <v>-0.33754944755667859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1.82</v>
      </c>
      <c r="B250" s="4">
        <f>IF('True_Odds_Calculator_3-way'!B251="","",'True_Odds_Calculator_3-way'!B251)</f>
        <v>3.53</v>
      </c>
      <c r="C250" s="4">
        <f>IF('True_Odds_Calculator_3-way'!C251="","",'True_Odds_Calculator_3-way'!C251)</f>
        <v>4.79</v>
      </c>
      <c r="D250" s="9">
        <f t="shared" si="52"/>
        <v>0.53256244614385084</v>
      </c>
      <c r="E250" s="9">
        <f t="shared" si="53"/>
        <v>0.2696821422917417</v>
      </c>
      <c r="F250" s="9">
        <f t="shared" si="54"/>
        <v>0.19775541156440746</v>
      </c>
      <c r="G250" s="9">
        <f t="shared" si="55"/>
        <v>1.0703830161384911</v>
      </c>
      <c r="H250" s="9">
        <f t="shared" si="56"/>
        <v>1.8777140732335627</v>
      </c>
      <c r="I250" s="9">
        <f t="shared" si="57"/>
        <v>3.7080690308303828</v>
      </c>
      <c r="J250" s="9">
        <f t="shared" si="58"/>
        <v>5.0567516311648824</v>
      </c>
      <c r="K250" s="11">
        <f t="shared" si="59"/>
        <v>0.54945054945054939</v>
      </c>
      <c r="L250" s="11">
        <f t="shared" si="60"/>
        <v>0.28328611898016998</v>
      </c>
      <c r="M250" s="11">
        <f t="shared" si="61"/>
        <v>0.20876826722338204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-0.25550063082812491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0.23201528935263638</v>
      </c>
      <c r="Q250" s="11">
        <f>2*'OddsRatio_working_3-way'!K250*'OddsRatio_working_3-way'!L250*'OddsRatio_working_3-way'!M250</f>
        <v>6.4990277129590018E-2</v>
      </c>
      <c r="R250" s="11">
        <f t="shared" si="62"/>
        <v>0</v>
      </c>
      <c r="S250" s="11">
        <f t="shared" si="63"/>
        <v>-0.90808108222915851</v>
      </c>
      <c r="T250" s="11">
        <f t="shared" si="64"/>
        <v>-0.25436444880368586</v>
      </c>
      <c r="U250" s="11">
        <f>'OddsRatio_working_3-way'!S250-'OddsRatio_working_3-way'!R250^2/3</f>
        <v>-0.90808108222915851</v>
      </c>
      <c r="V250" s="11">
        <f>'OddsRatio_working_3-way'!S250*'OddsRatio_working_3-way'!R250/3-2*'OddsRatio_working_3-way'!R250^3/27-'OddsRatio_working_3-way'!T250</f>
        <v>0.25436444880368586</v>
      </c>
      <c r="W250" s="11">
        <f>'OddsRatio_working_3-way'!V250^2+4*'OddsRatio_working_3-way'!U250^3/27</f>
        <v>-4.6234116524937086E-2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0.16653482319033158</v>
      </c>
      <c r="Y250" s="11">
        <f>IF('OddsRatio_working_3-way'!W250&gt;=0,IF('OddsRatio_working_3-way'!V250+SQRT('OddsRatio_working_3-way'!W250)&gt;0,0,PI()),ACOS('OddsRatio_working_3-way'!V250/(2*'OddsRatio_working_3-way'!X250)))</f>
        <v>0.70177502948073822</v>
      </c>
      <c r="Z250" s="11">
        <f>'OddsRatio_working_3-way'!X250^(1/3)*COS('OddsRatio_working_3-way'!Y250/3)</f>
        <v>0.53519150806924554</v>
      </c>
      <c r="AA250" s="11">
        <f>'OddsRatio_working_3-way'!X250^(1/3)*COS(('OddsRatio_working_3-way'!Y250+2*PI())/3)</f>
        <v>-0.37803944025169262</v>
      </c>
      <c r="AB250" s="11">
        <f>'OddsRatio_working_3-way'!X250^(1/3)*COS(('OddsRatio_working_3-way'!Y250+4*PI())/3)</f>
        <v>-0.15715206781755309</v>
      </c>
      <c r="AC250" s="11">
        <f>'OddsRatio_working_3-way'!X250^(1/3)*SIN('OddsRatio_working_3-way'!Y250/3)</f>
        <v>0.12752938393543975</v>
      </c>
      <c r="AD250" s="11">
        <f>'OddsRatio_working_3-way'!X250^(1/3)*SIN(('OddsRatio_working_3-way'!Y250+2*PI())/3)</f>
        <v>0.39972474990995122</v>
      </c>
      <c r="AE250" s="11">
        <f>'OddsRatio_working_3-way'!X250^(1/3)*SIN(('OddsRatio_working_3-way'!Y250+4*PI())/3)</f>
        <v>-0.52725413384539077</v>
      </c>
      <c r="AF250" s="11">
        <f>-'OddsRatio_working_3-way'!U250/(3*'OddsRatio_working_3-way'!X250^(1/3))*COS(('OddsRatio_working_3-way'!Y250)/3)</f>
        <v>0.53519150806924565</v>
      </c>
      <c r="AG250" s="11">
        <f>-'OddsRatio_working_3-way'!U250/(3*'OddsRatio_working_3-way'!X250^(1/3))*COS(('OddsRatio_working_3-way'!Y250+2*PI())/3)</f>
        <v>-0.37803944025169273</v>
      </c>
      <c r="AH250" s="11">
        <f>-'OddsRatio_working_3-way'!U250/(3*'OddsRatio_working_3-way'!X250^(1/3))*COS(('OddsRatio_working_3-way'!Y250+4*PI())/3)</f>
        <v>-0.15715206781755311</v>
      </c>
      <c r="AI250" s="11">
        <f>'OddsRatio_working_3-way'!U250/(3*'OddsRatio_working_3-way'!X250^(1/3))*SIN(('OddsRatio_working_3-way'!Y250)/3)</f>
        <v>-0.12752938393543975</v>
      </c>
      <c r="AJ250" s="11">
        <f>'OddsRatio_working_3-way'!U250/(3*'OddsRatio_working_3-way'!X250^(1/3))*SIN(('OddsRatio_working_3-way'!Y250+2*PI())/3)</f>
        <v>-0.39972474990995133</v>
      </c>
      <c r="AK250" s="11">
        <f>'OddsRatio_working_3-way'!U250/(3*'OddsRatio_working_3-way'!X250^(1/3))*SIN(('OddsRatio_working_3-way'!Y250+4*PI())/3)</f>
        <v>0.52725413384539088</v>
      </c>
      <c r="AL250" s="11">
        <f>'OddsRatio_working_3-way'!Z250+'OddsRatio_working_3-way'!AF250</f>
        <v>1.0703830161384911</v>
      </c>
      <c r="AM250" s="11">
        <f>'OddsRatio_working_3-way'!AA250+'OddsRatio_working_3-way'!AG250</f>
        <v>-0.75607888050338534</v>
      </c>
      <c r="AN250" s="11">
        <f>'OddsRatio_working_3-way'!AB250+'OddsRatio_working_3-way'!AH250</f>
        <v>-0.31430413563510617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1.0703830161384911</v>
      </c>
      <c r="AS250" s="11">
        <f>IF(('OddsRatio_working_3-way'!X250=0),IF(Q250&gt;0,-Q250^(1/3),(-Q250)^(1/3)),'OddsRatio_working_3-way'!AM250-'OddsRatio_working_3-way'!R250/3)</f>
        <v>-0.75607888050338534</v>
      </c>
      <c r="AT250" s="11">
        <f>IF(('OddsRatio_working_3-way'!X250=0),IF(Q250&gt;0,-Q250^(1/3),(-Q250)^(1/3)),'OddsRatio_working_3-way'!AN250-'OddsRatio_working_3-way'!R250/3)</f>
        <v>-0.31430413563510617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1.85</v>
      </c>
      <c r="B251" s="4">
        <f>IF('True_Odds_Calculator_3-way'!B252="","",'True_Odds_Calculator_3-way'!B252)</f>
        <v>3.66</v>
      </c>
      <c r="C251" s="4">
        <f>IF('True_Odds_Calculator_3-way'!C252="","",'True_Odds_Calculator_3-way'!C252)</f>
        <v>4.42</v>
      </c>
      <c r="D251" s="9">
        <f t="shared" si="52"/>
        <v>0.5243859303606323</v>
      </c>
      <c r="E251" s="9">
        <f t="shared" si="53"/>
        <v>0.26052842363463807</v>
      </c>
      <c r="F251" s="9">
        <f t="shared" si="54"/>
        <v>0.21508564600472962</v>
      </c>
      <c r="G251" s="9">
        <f t="shared" si="55"/>
        <v>1.0670499185529185</v>
      </c>
      <c r="H251" s="9">
        <f t="shared" si="56"/>
        <v>1.9069924307699806</v>
      </c>
      <c r="I251" s="9">
        <f t="shared" si="57"/>
        <v>3.8383527833507638</v>
      </c>
      <c r="J251" s="9">
        <f t="shared" si="58"/>
        <v>4.6493107214509823</v>
      </c>
      <c r="K251" s="11">
        <f t="shared" si="59"/>
        <v>0.54054054054054046</v>
      </c>
      <c r="L251" s="11">
        <f t="shared" si="60"/>
        <v>0.27322404371584696</v>
      </c>
      <c r="M251" s="11">
        <f t="shared" si="61"/>
        <v>0.22624434389140272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-0.25837565181827471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0.23155712644622958</v>
      </c>
      <c r="Q251" s="11">
        <f>2*'OddsRatio_working_3-way'!K251*'OddsRatio_working_3-way'!L251*'OddsRatio_working_3-way'!M251</f>
        <v>6.6827453519835364E-2</v>
      </c>
      <c r="R251" s="11">
        <f t="shared" si="62"/>
        <v>0</v>
      </c>
      <c r="S251" s="11">
        <f t="shared" si="63"/>
        <v>-0.89620335668893603</v>
      </c>
      <c r="T251" s="11">
        <f t="shared" si="64"/>
        <v>-0.25864454738497428</v>
      </c>
      <c r="U251" s="11">
        <f>'OddsRatio_working_3-way'!S251-'OddsRatio_working_3-way'!R251^2/3</f>
        <v>-0.89620335668893603</v>
      </c>
      <c r="V251" s="11">
        <f>'OddsRatio_working_3-way'!S251*'OddsRatio_working_3-way'!R251/3-2*'OddsRatio_working_3-way'!R251^3/27-'OddsRatio_working_3-way'!T251</f>
        <v>0.25864454738497428</v>
      </c>
      <c r="W251" s="11">
        <f>'OddsRatio_working_3-way'!V251^2+4*'OddsRatio_working_3-way'!U251^3/27</f>
        <v>-3.9741964208549627E-2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0.16327811097980022</v>
      </c>
      <c r="Y251" s="11">
        <f>IF('OddsRatio_working_3-way'!W251&gt;=0,IF('OddsRatio_working_3-way'!V251+SQRT('OddsRatio_working_3-way'!W251)&gt;0,0,PI()),ACOS('OddsRatio_working_3-way'!V251/(2*'OddsRatio_working_3-way'!X251)))</f>
        <v>0.6566580743560807</v>
      </c>
      <c r="Z251" s="11">
        <f>'OddsRatio_working_3-way'!X251^(1/3)*COS('OddsRatio_working_3-way'!Y251/3)</f>
        <v>0.53352495927645927</v>
      </c>
      <c r="AA251" s="11">
        <f>'OddsRatio_working_3-way'!X251^(1/3)*COS(('OddsRatio_working_3-way'!Y251+2*PI())/3)</f>
        <v>-0.36954466459274066</v>
      </c>
      <c r="AB251" s="11">
        <f>'OddsRatio_working_3-way'!X251^(1/3)*COS(('OddsRatio_working_3-way'!Y251+4*PI())/3)</f>
        <v>-0.1639802946837185</v>
      </c>
      <c r="AC251" s="11">
        <f>'OddsRatio_working_3-way'!X251^(1/3)*SIN('OddsRatio_working_3-way'!Y251/3)</f>
        <v>0.11868264430276977</v>
      </c>
      <c r="AD251" s="11">
        <f>'OddsRatio_working_3-way'!X251^(1/3)*SIN(('OddsRatio_working_3-way'!Y251+2*PI())/3)</f>
        <v>0.402704846135087</v>
      </c>
      <c r="AE251" s="11">
        <f>'OddsRatio_working_3-way'!X251^(1/3)*SIN(('OddsRatio_working_3-way'!Y251+4*PI())/3)</f>
        <v>-0.52138749043785682</v>
      </c>
      <c r="AF251" s="11">
        <f>-'OddsRatio_working_3-way'!U251/(3*'OddsRatio_working_3-way'!X251^(1/3))*COS(('OddsRatio_working_3-way'!Y251)/3)</f>
        <v>0.53352495927645927</v>
      </c>
      <c r="AG251" s="11">
        <f>-'OddsRatio_working_3-way'!U251/(3*'OddsRatio_working_3-way'!X251^(1/3))*COS(('OddsRatio_working_3-way'!Y251+2*PI())/3)</f>
        <v>-0.36954466459274066</v>
      </c>
      <c r="AH251" s="11">
        <f>-'OddsRatio_working_3-way'!U251/(3*'OddsRatio_working_3-way'!X251^(1/3))*COS(('OddsRatio_working_3-way'!Y251+4*PI())/3)</f>
        <v>-0.1639802946837185</v>
      </c>
      <c r="AI251" s="11">
        <f>'OddsRatio_working_3-way'!U251/(3*'OddsRatio_working_3-way'!X251^(1/3))*SIN(('OddsRatio_working_3-way'!Y251)/3)</f>
        <v>-0.11868264430276977</v>
      </c>
      <c r="AJ251" s="11">
        <f>'OddsRatio_working_3-way'!U251/(3*'OddsRatio_working_3-way'!X251^(1/3))*SIN(('OddsRatio_working_3-way'!Y251+2*PI())/3)</f>
        <v>-0.402704846135087</v>
      </c>
      <c r="AK251" s="11">
        <f>'OddsRatio_working_3-way'!U251/(3*'OddsRatio_working_3-way'!X251^(1/3))*SIN(('OddsRatio_working_3-way'!Y251+4*PI())/3)</f>
        <v>0.52138749043785682</v>
      </c>
      <c r="AL251" s="11">
        <f>'OddsRatio_working_3-way'!Z251+'OddsRatio_working_3-way'!AF251</f>
        <v>1.0670499185529185</v>
      </c>
      <c r="AM251" s="11">
        <f>'OddsRatio_working_3-way'!AA251+'OddsRatio_working_3-way'!AG251</f>
        <v>-0.73908932918548131</v>
      </c>
      <c r="AN251" s="11">
        <f>'OddsRatio_working_3-way'!AB251+'OddsRatio_working_3-way'!AH251</f>
        <v>-0.32796058936743699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1.0670499185529185</v>
      </c>
      <c r="AS251" s="11">
        <f>IF(('OddsRatio_working_3-way'!X251=0),IF(Q251&gt;0,-Q251^(1/3),(-Q251)^(1/3)),'OddsRatio_working_3-way'!AM251-'OddsRatio_working_3-way'!R251/3)</f>
        <v>-0.73908932918548131</v>
      </c>
      <c r="AT251" s="11">
        <f>IF(('OddsRatio_working_3-way'!X251=0),IF(Q251&gt;0,-Q251^(1/3),(-Q251)^(1/3)),'OddsRatio_working_3-way'!AN251-'OddsRatio_working_3-way'!R251/3)</f>
        <v>-0.32796058936743699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2.92</v>
      </c>
      <c r="B252" s="4">
        <f>IF('True_Odds_Calculator_3-way'!B253="","",'True_Odds_Calculator_3-way'!B253)</f>
        <v>3.28</v>
      </c>
      <c r="C252" s="4">
        <f>IF('True_Odds_Calculator_3-way'!C253="","",'True_Odds_Calculator_3-way'!C253)</f>
        <v>2.5499999999999998</v>
      </c>
      <c r="D252" s="9">
        <f t="shared" si="52"/>
        <v>0.32930200539966004</v>
      </c>
      <c r="E252" s="9">
        <f t="shared" si="53"/>
        <v>0.29251635546278121</v>
      </c>
      <c r="F252" s="9">
        <f t="shared" si="54"/>
        <v>0.3781816391375587</v>
      </c>
      <c r="G252" s="9">
        <f t="shared" si="55"/>
        <v>1.0607948523232333</v>
      </c>
      <c r="H252" s="9">
        <f t="shared" si="56"/>
        <v>3.0367261164606085</v>
      </c>
      <c r="I252" s="9">
        <f t="shared" si="57"/>
        <v>3.4186122632969718</v>
      </c>
      <c r="J252" s="9">
        <f t="shared" si="58"/>
        <v>2.6442320211010109</v>
      </c>
      <c r="K252" s="11">
        <f t="shared" si="59"/>
        <v>0.34246575342465752</v>
      </c>
      <c r="L252" s="11">
        <f t="shared" si="60"/>
        <v>0.3048780487804878</v>
      </c>
      <c r="M252" s="11">
        <f t="shared" si="61"/>
        <v>0.39215686274509809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-0.27782472828757288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0.23543496917644441</v>
      </c>
      <c r="Q252" s="11">
        <f>2*'OddsRatio_working_3-way'!K252*'OddsRatio_working_3-way'!L252*'OddsRatio_working_3-way'!M252</f>
        <v>8.1890424061371966E-2</v>
      </c>
      <c r="R252" s="11">
        <f t="shared" si="62"/>
        <v>0</v>
      </c>
      <c r="S252" s="11">
        <f t="shared" si="63"/>
        <v>-0.84742265610262246</v>
      </c>
      <c r="T252" s="11">
        <f t="shared" si="64"/>
        <v>-0.29475570647047739</v>
      </c>
      <c r="U252" s="11">
        <f>'OddsRatio_working_3-way'!S252-'OddsRatio_working_3-way'!R252^2/3</f>
        <v>-0.84742265610262246</v>
      </c>
      <c r="V252" s="11">
        <f>'OddsRatio_working_3-way'!S252*'OddsRatio_working_3-way'!R252/3-2*'OddsRatio_working_3-way'!R252^3/27-'OddsRatio_working_3-way'!T252</f>
        <v>0.29475570647047739</v>
      </c>
      <c r="W252" s="11">
        <f>'OddsRatio_working_3-way'!V252^2+4*'OddsRatio_working_3-way'!U252^3/27</f>
        <v>-3.2754481506304389E-3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0.15013025565116833</v>
      </c>
      <c r="Y252" s="11">
        <f>IF('OddsRatio_working_3-way'!W252&gt;=0,IF('OddsRatio_working_3-way'!V252+SQRT('OddsRatio_working_3-way'!W252)&gt;0,0,PI()),ACOS('OddsRatio_working_3-way'!V252/(2*'OddsRatio_working_3-way'!X252)))</f>
        <v>0.19177968517404209</v>
      </c>
      <c r="Z252" s="11">
        <f>'OddsRatio_working_3-way'!X252^(1/3)*COS('OddsRatio_working_3-way'!Y252/3)</f>
        <v>0.53039742616161667</v>
      </c>
      <c r="AA252" s="11">
        <f>'OddsRatio_working_3-way'!X252^(1/3)*COS(('OddsRatio_working_3-way'!Y252+2*PI())/3)</f>
        <v>-0.29460265442384775</v>
      </c>
      <c r="AB252" s="11">
        <f>'OddsRatio_working_3-way'!X252^(1/3)*COS(('OddsRatio_working_3-way'!Y252+4*PI())/3)</f>
        <v>-0.23579477173776878</v>
      </c>
      <c r="AC252" s="11">
        <f>'OddsRatio_working_3-way'!X252^(1/3)*SIN('OddsRatio_working_3-way'!Y252/3)</f>
        <v>3.3952746899279573E-2</v>
      </c>
      <c r="AD252" s="11">
        <f>'OddsRatio_working_3-way'!X252^(1/3)*SIN(('OddsRatio_working_3-way'!Y252+2*PI())/3)</f>
        <v>0.44236127170820122</v>
      </c>
      <c r="AE252" s="11">
        <f>'OddsRatio_working_3-way'!X252^(1/3)*SIN(('OddsRatio_working_3-way'!Y252+4*PI())/3)</f>
        <v>-0.47631401860748085</v>
      </c>
      <c r="AF252" s="11">
        <f>-'OddsRatio_working_3-way'!U252/(3*'OddsRatio_working_3-way'!X252^(1/3))*COS(('OddsRatio_working_3-way'!Y252)/3)</f>
        <v>0.53039742616161678</v>
      </c>
      <c r="AG252" s="11">
        <f>-'OddsRatio_working_3-way'!U252/(3*'OddsRatio_working_3-way'!X252^(1/3))*COS(('OddsRatio_working_3-way'!Y252+2*PI())/3)</f>
        <v>-0.29460265442384781</v>
      </c>
      <c r="AH252" s="11">
        <f>-'OddsRatio_working_3-way'!U252/(3*'OddsRatio_working_3-way'!X252^(1/3))*COS(('OddsRatio_working_3-way'!Y252+4*PI())/3)</f>
        <v>-0.23579477173776883</v>
      </c>
      <c r="AI252" s="11">
        <f>'OddsRatio_working_3-way'!U252/(3*'OddsRatio_working_3-way'!X252^(1/3))*SIN(('OddsRatio_working_3-way'!Y252)/3)</f>
        <v>-3.395274689927958E-2</v>
      </c>
      <c r="AJ252" s="11">
        <f>'OddsRatio_working_3-way'!U252/(3*'OddsRatio_working_3-way'!X252^(1/3))*SIN(('OddsRatio_working_3-way'!Y252+2*PI())/3)</f>
        <v>-0.44236127170820133</v>
      </c>
      <c r="AK252" s="11">
        <f>'OddsRatio_working_3-way'!U252/(3*'OddsRatio_working_3-way'!X252^(1/3))*SIN(('OddsRatio_working_3-way'!Y252+4*PI())/3)</f>
        <v>0.47631401860748096</v>
      </c>
      <c r="AL252" s="11">
        <f>'OddsRatio_working_3-way'!Z252+'OddsRatio_working_3-way'!AF252</f>
        <v>1.0607948523232333</v>
      </c>
      <c r="AM252" s="11">
        <f>'OddsRatio_working_3-way'!AA252+'OddsRatio_working_3-way'!AG252</f>
        <v>-0.58920530884769562</v>
      </c>
      <c r="AN252" s="11">
        <f>'OddsRatio_working_3-way'!AB252+'OddsRatio_working_3-way'!AH252</f>
        <v>-0.47158954347553761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1.0607948523232333</v>
      </c>
      <c r="AS252" s="11">
        <f>IF(('OddsRatio_working_3-way'!X252=0),IF(Q252&gt;0,-Q252^(1/3),(-Q252)^(1/3)),'OddsRatio_working_3-way'!AM252-'OddsRatio_working_3-way'!R252/3)</f>
        <v>-0.58920530884769562</v>
      </c>
      <c r="AT252" s="11">
        <f>IF(('OddsRatio_working_3-way'!X252=0),IF(Q252&gt;0,-Q252^(1/3),(-Q252)^(1/3)),'OddsRatio_working_3-way'!AN252-'OddsRatio_working_3-way'!R252/3)</f>
        <v>-0.47158954347553761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2.2599999999999998</v>
      </c>
      <c r="B253" s="4">
        <f>IF('True_Odds_Calculator_3-way'!B254="","",'True_Odds_Calculator_3-way'!B254)</f>
        <v>3.55</v>
      </c>
      <c r="C253" s="4">
        <f>IF('True_Odds_Calculator_3-way'!C254="","",'True_Odds_Calculator_3-way'!C254)</f>
        <v>3.18</v>
      </c>
      <c r="D253" s="9">
        <f t="shared" si="52"/>
        <v>0.42806225277999005</v>
      </c>
      <c r="E253" s="9">
        <f t="shared" si="53"/>
        <v>0.26997623442726176</v>
      </c>
      <c r="F253" s="9">
        <f t="shared" si="54"/>
        <v>0.30196151279274841</v>
      </c>
      <c r="G253" s="9">
        <f t="shared" si="55"/>
        <v>1.0604038175571333</v>
      </c>
      <c r="H253" s="9">
        <f t="shared" si="56"/>
        <v>2.3361088101219876</v>
      </c>
      <c r="I253" s="9">
        <f t="shared" si="57"/>
        <v>3.7040297347706899</v>
      </c>
      <c r="J253" s="9">
        <f t="shared" si="58"/>
        <v>3.311680322274551</v>
      </c>
      <c r="K253" s="11">
        <f t="shared" si="59"/>
        <v>0.44247787610619471</v>
      </c>
      <c r="L253" s="11">
        <f t="shared" si="60"/>
        <v>0.28169014084507044</v>
      </c>
      <c r="M253" s="11">
        <f t="shared" si="61"/>
        <v>0.31446540880503143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-0.27453853190943966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0.23478097952662824</v>
      </c>
      <c r="Q253" s="11">
        <f>2*'OddsRatio_working_3-way'!K253*'OddsRatio_working_3-way'!L253*'OddsRatio_working_3-way'!M253</f>
        <v>7.8390978139107934E-2</v>
      </c>
      <c r="R253" s="11">
        <f t="shared" si="62"/>
        <v>0</v>
      </c>
      <c r="S253" s="11">
        <f t="shared" si="63"/>
        <v>-0.85518407158989984</v>
      </c>
      <c r="T253" s="11">
        <f t="shared" si="64"/>
        <v>-0.28553725261766272</v>
      </c>
      <c r="U253" s="11">
        <f>'OddsRatio_working_3-way'!S253-'OddsRatio_working_3-way'!R253^2/3</f>
        <v>-0.85518407158989984</v>
      </c>
      <c r="V253" s="11">
        <f>'OddsRatio_working_3-way'!S253*'OddsRatio_working_3-way'!R253/3-2*'OddsRatio_working_3-way'!R253^3/27-'OddsRatio_working_3-way'!T253</f>
        <v>0.28553725261766272</v>
      </c>
      <c r="W253" s="11">
        <f>'OddsRatio_working_3-way'!V253^2+4*'OddsRatio_working_3-way'!U253^3/27</f>
        <v>-1.1124795103332558E-2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0.15219750140506208</v>
      </c>
      <c r="Y253" s="11">
        <f>IF('OddsRatio_working_3-way'!W253&gt;=0,IF('OddsRatio_working_3-way'!V253+SQRT('OddsRatio_working_3-way'!W253)&gt;0,0,PI()),ACOS('OddsRatio_working_3-way'!V253/(2*'OddsRatio_working_3-way'!X253)))</f>
        <v>0.35384184368098937</v>
      </c>
      <c r="Z253" s="11">
        <f>'OddsRatio_working_3-way'!X253^(1/3)*COS('OddsRatio_working_3-way'!Y253/3)</f>
        <v>0.53020190877856666</v>
      </c>
      <c r="AA253" s="11">
        <f>'OddsRatio_working_3-way'!X253^(1/3)*COS(('OddsRatio_working_3-way'!Y253+2*PI())/3)</f>
        <v>-0.31951115419729936</v>
      </c>
      <c r="AB253" s="11">
        <f>'OddsRatio_working_3-way'!X253^(1/3)*COS(('OddsRatio_working_3-way'!Y253+4*PI())/3)</f>
        <v>-0.21069075458126751</v>
      </c>
      <c r="AC253" s="11">
        <f>'OddsRatio_working_3-way'!X253^(1/3)*SIN('OddsRatio_working_3-way'!Y253/3)</f>
        <v>6.2827487011638858E-2</v>
      </c>
      <c r="AD253" s="11">
        <f>'OddsRatio_working_3-way'!X253^(1/3)*SIN(('OddsRatio_working_3-way'!Y253+2*PI())/3)</f>
        <v>0.42775457863141897</v>
      </c>
      <c r="AE253" s="11">
        <f>'OddsRatio_working_3-way'!X253^(1/3)*SIN(('OddsRatio_working_3-way'!Y253+4*PI())/3)</f>
        <v>-0.49058206564305767</v>
      </c>
      <c r="AF253" s="11">
        <f>-'OddsRatio_working_3-way'!U253/(3*'OddsRatio_working_3-way'!X253^(1/3))*COS(('OddsRatio_working_3-way'!Y253)/3)</f>
        <v>0.53020190877856666</v>
      </c>
      <c r="AG253" s="11">
        <f>-'OddsRatio_working_3-way'!U253/(3*'OddsRatio_working_3-way'!X253^(1/3))*COS(('OddsRatio_working_3-way'!Y253+2*PI())/3)</f>
        <v>-0.31951115419729936</v>
      </c>
      <c r="AH253" s="11">
        <f>-'OddsRatio_working_3-way'!U253/(3*'OddsRatio_working_3-way'!X253^(1/3))*COS(('OddsRatio_working_3-way'!Y253+4*PI())/3)</f>
        <v>-0.21069075458126751</v>
      </c>
      <c r="AI253" s="11">
        <f>'OddsRatio_working_3-way'!U253/(3*'OddsRatio_working_3-way'!X253^(1/3))*SIN(('OddsRatio_working_3-way'!Y253)/3)</f>
        <v>-6.2827487011638858E-2</v>
      </c>
      <c r="AJ253" s="11">
        <f>'OddsRatio_working_3-way'!U253/(3*'OddsRatio_working_3-way'!X253^(1/3))*SIN(('OddsRatio_working_3-way'!Y253+2*PI())/3)</f>
        <v>-0.42775457863141897</v>
      </c>
      <c r="AK253" s="11">
        <f>'OddsRatio_working_3-way'!U253/(3*'OddsRatio_working_3-way'!X253^(1/3))*SIN(('OddsRatio_working_3-way'!Y253+4*PI())/3)</f>
        <v>0.49058206564305767</v>
      </c>
      <c r="AL253" s="11">
        <f>'OddsRatio_working_3-way'!Z253+'OddsRatio_working_3-way'!AF253</f>
        <v>1.0604038175571333</v>
      </c>
      <c r="AM253" s="11">
        <f>'OddsRatio_working_3-way'!AA253+'OddsRatio_working_3-way'!AG253</f>
        <v>-0.63902230839459873</v>
      </c>
      <c r="AN253" s="11">
        <f>'OddsRatio_working_3-way'!AB253+'OddsRatio_working_3-way'!AH253</f>
        <v>-0.42138150916253503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1.0604038175571333</v>
      </c>
      <c r="AS253" s="11">
        <f>IF(('OddsRatio_working_3-way'!X253=0),IF(Q253&gt;0,-Q253^(1/3),(-Q253)^(1/3)),'OddsRatio_working_3-way'!AM253-'OddsRatio_working_3-way'!R253/3)</f>
        <v>-0.63902230839459873</v>
      </c>
      <c r="AT253" s="11">
        <f>IF(('OddsRatio_working_3-way'!X253=0),IF(Q253&gt;0,-Q253^(1/3),(-Q253)^(1/3)),'OddsRatio_working_3-way'!AN253-'OddsRatio_working_3-way'!R253/3)</f>
        <v>-0.42138150916253503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2.19</v>
      </c>
      <c r="B254" s="4">
        <f>IF('True_Odds_Calculator_3-way'!B255="","",'True_Odds_Calculator_3-way'!B255)</f>
        <v>3.18</v>
      </c>
      <c r="C254" s="4">
        <f>IF('True_Odds_Calculator_3-way'!C255="","",'True_Odds_Calculator_3-way'!C255)</f>
        <v>3.73</v>
      </c>
      <c r="D254" s="9">
        <f t="shared" si="52"/>
        <v>0.44179897195117718</v>
      </c>
      <c r="E254" s="9">
        <f t="shared" si="53"/>
        <v>0.30169576439902784</v>
      </c>
      <c r="F254" s="9">
        <f t="shared" si="54"/>
        <v>0.25650526364979498</v>
      </c>
      <c r="G254" s="9">
        <f t="shared" si="55"/>
        <v>1.0617419322798061</v>
      </c>
      <c r="H254" s="9">
        <f t="shared" si="56"/>
        <v>2.2634728994129691</v>
      </c>
      <c r="I254" s="9">
        <f t="shared" si="57"/>
        <v>3.3145974123699773</v>
      </c>
      <c r="J254" s="9">
        <f t="shared" si="58"/>
        <v>3.89855547512387</v>
      </c>
      <c r="K254" s="11">
        <f t="shared" si="59"/>
        <v>0.45662100456621008</v>
      </c>
      <c r="L254" s="11">
        <f t="shared" si="60"/>
        <v>0.31446540880503143</v>
      </c>
      <c r="M254" s="11">
        <f t="shared" si="61"/>
        <v>0.26809651474530832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-0.27263777913439025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0.23482794002848578</v>
      </c>
      <c r="Q254" s="11">
        <f>2*'OddsRatio_working_3-way'!K254*'OddsRatio_working_3-way'!L254*'OddsRatio_working_3-way'!M254</f>
        <v>7.6992767222454364E-2</v>
      </c>
      <c r="R254" s="11">
        <f t="shared" si="62"/>
        <v>0</v>
      </c>
      <c r="S254" s="11">
        <f t="shared" si="63"/>
        <v>-0.86131841586316982</v>
      </c>
      <c r="T254" s="11">
        <f t="shared" si="64"/>
        <v>-0.28239948061087539</v>
      </c>
      <c r="U254" s="11">
        <f>'OddsRatio_working_3-way'!S254-'OddsRatio_working_3-way'!R254^2/3</f>
        <v>-0.86131841586316982</v>
      </c>
      <c r="V254" s="11">
        <f>'OddsRatio_working_3-way'!S254*'OddsRatio_working_3-way'!R254/3-2*'OddsRatio_working_3-way'!R254^3/27-'OddsRatio_working_3-way'!T254</f>
        <v>0.28239948061087539</v>
      </c>
      <c r="W254" s="11">
        <f>'OddsRatio_working_3-way'!V254^2+4*'OddsRatio_working_3-way'!U254^3/27</f>
        <v>-1.4915094538485621E-2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0.1538380326737977</v>
      </c>
      <c r="Y254" s="11">
        <f>IF('OddsRatio_working_3-way'!W254&gt;=0,IF('OddsRatio_working_3-way'!V254+SQRT('OddsRatio_working_3-way'!W254)&gt;0,0,PI()),ACOS('OddsRatio_working_3-way'!V254/(2*'OddsRatio_working_3-way'!X254)))</f>
        <v>0.40817498541886699</v>
      </c>
      <c r="Z254" s="11">
        <f>'OddsRatio_working_3-way'!X254^(1/3)*COS('OddsRatio_working_3-way'!Y254/3)</f>
        <v>0.53087096613990303</v>
      </c>
      <c r="AA254" s="11">
        <f>'OddsRatio_working_3-way'!X254^(1/3)*COS(('OddsRatio_working_3-way'!Y254+2*PI())/3)</f>
        <v>-0.32837686014463002</v>
      </c>
      <c r="AB254" s="11">
        <f>'OddsRatio_working_3-way'!X254^(1/3)*COS(('OddsRatio_working_3-way'!Y254+4*PI())/3)</f>
        <v>-0.20249410599527315</v>
      </c>
      <c r="AC254" s="11">
        <f>'OddsRatio_working_3-way'!X254^(1/3)*SIN('OddsRatio_working_3-way'!Y254/3)</f>
        <v>7.26784419944628E-2</v>
      </c>
      <c r="AD254" s="11">
        <f>'OddsRatio_working_3-way'!X254^(1/3)*SIN(('OddsRatio_working_3-way'!Y254+2*PI())/3)</f>
        <v>0.42340852181151323</v>
      </c>
      <c r="AE254" s="11">
        <f>'OddsRatio_working_3-way'!X254^(1/3)*SIN(('OddsRatio_working_3-way'!Y254+4*PI())/3)</f>
        <v>-0.49608696380597594</v>
      </c>
      <c r="AF254" s="11">
        <f>-'OddsRatio_working_3-way'!U254/(3*'OddsRatio_working_3-way'!X254^(1/3))*COS(('OddsRatio_working_3-way'!Y254)/3)</f>
        <v>0.53087096613990303</v>
      </c>
      <c r="AG254" s="11">
        <f>-'OddsRatio_working_3-way'!U254/(3*'OddsRatio_working_3-way'!X254^(1/3))*COS(('OddsRatio_working_3-way'!Y254+2*PI())/3)</f>
        <v>-0.32837686014463002</v>
      </c>
      <c r="AH254" s="11">
        <f>-'OddsRatio_working_3-way'!U254/(3*'OddsRatio_working_3-way'!X254^(1/3))*COS(('OddsRatio_working_3-way'!Y254+4*PI())/3)</f>
        <v>-0.20249410599527315</v>
      </c>
      <c r="AI254" s="11">
        <f>'OddsRatio_working_3-way'!U254/(3*'OddsRatio_working_3-way'!X254^(1/3))*SIN(('OddsRatio_working_3-way'!Y254)/3)</f>
        <v>-7.26784419944628E-2</v>
      </c>
      <c r="AJ254" s="11">
        <f>'OddsRatio_working_3-way'!U254/(3*'OddsRatio_working_3-way'!X254^(1/3))*SIN(('OddsRatio_working_3-way'!Y254+2*PI())/3)</f>
        <v>-0.42340852181151323</v>
      </c>
      <c r="AK254" s="11">
        <f>'OddsRatio_working_3-way'!U254/(3*'OddsRatio_working_3-way'!X254^(1/3))*SIN(('OddsRatio_working_3-way'!Y254+4*PI())/3)</f>
        <v>0.49608696380597594</v>
      </c>
      <c r="AL254" s="11">
        <f>'OddsRatio_working_3-way'!Z254+'OddsRatio_working_3-way'!AF254</f>
        <v>1.0617419322798061</v>
      </c>
      <c r="AM254" s="11">
        <f>'OddsRatio_working_3-way'!AA254+'OddsRatio_working_3-way'!AG254</f>
        <v>-0.65675372028926005</v>
      </c>
      <c r="AN254" s="11">
        <f>'OddsRatio_working_3-way'!AB254+'OddsRatio_working_3-way'!AH254</f>
        <v>-0.4049882119905463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1.0617419322798061</v>
      </c>
      <c r="AS254" s="11">
        <f>IF(('OddsRatio_working_3-way'!X254=0),IF(Q254&gt;0,-Q254^(1/3),(-Q254)^(1/3)),'OddsRatio_working_3-way'!AM254-'OddsRatio_working_3-way'!R254/3)</f>
        <v>-0.65675372028926005</v>
      </c>
      <c r="AT254" s="11">
        <f>IF(('OddsRatio_working_3-way'!X254=0),IF(Q254&gt;0,-Q254^(1/3),(-Q254)^(1/3)),'OddsRatio_working_3-way'!AN254-'OddsRatio_working_3-way'!R254/3)</f>
        <v>-0.4049882119905463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2.65</v>
      </c>
      <c r="B255" s="4">
        <f>IF('True_Odds_Calculator_3-way'!B256="","",'True_Odds_Calculator_3-way'!B256)</f>
        <v>3.2</v>
      </c>
      <c r="C255" s="4">
        <f>IF('True_Odds_Calculator_3-way'!C256="","",'True_Odds_Calculator_3-way'!C256)</f>
        <v>2.87</v>
      </c>
      <c r="D255" s="9">
        <f t="shared" si="52"/>
        <v>0.36404327910259948</v>
      </c>
      <c r="E255" s="9">
        <f t="shared" si="53"/>
        <v>0.30036931711284137</v>
      </c>
      <c r="F255" s="9">
        <f t="shared" si="54"/>
        <v>0.33558740378455926</v>
      </c>
      <c r="G255" s="9">
        <f t="shared" si="55"/>
        <v>1.0587431160534293</v>
      </c>
      <c r="H255" s="9">
        <f t="shared" si="56"/>
        <v>2.7469261414881574</v>
      </c>
      <c r="I255" s="9">
        <f t="shared" si="57"/>
        <v>3.3292348553175444</v>
      </c>
      <c r="J255" s="9">
        <f t="shared" si="58"/>
        <v>2.9798496270199135</v>
      </c>
      <c r="K255" s="11">
        <f t="shared" si="59"/>
        <v>0.37735849056603776</v>
      </c>
      <c r="L255" s="11">
        <f t="shared" si="60"/>
        <v>0.3125</v>
      </c>
      <c r="M255" s="11">
        <f t="shared" si="61"/>
        <v>0.34843205574912889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-0.27891410821116303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0.23502728288738411</v>
      </c>
      <c r="Q255" s="11">
        <f>2*'OddsRatio_working_3-way'!K255*'OddsRatio_working_3-way'!L255*'OddsRatio_working_3-way'!M255</f>
        <v>8.2177371638945493E-2</v>
      </c>
      <c r="R255" s="11">
        <f t="shared" si="62"/>
        <v>0</v>
      </c>
      <c r="S255" s="11">
        <f t="shared" si="63"/>
        <v>-0.84265111003078896</v>
      </c>
      <c r="T255" s="11">
        <f t="shared" si="64"/>
        <v>-0.29463325525552059</v>
      </c>
      <c r="U255" s="11">
        <f>'OddsRatio_working_3-way'!S255-'OddsRatio_working_3-way'!R255^2/3</f>
        <v>-0.84265111003078896</v>
      </c>
      <c r="V255" s="11">
        <f>'OddsRatio_working_3-way'!S255*'OddsRatio_working_3-way'!R255/3-2*'OddsRatio_working_3-way'!R255^3/27-'OddsRatio_working_3-way'!T255</f>
        <v>0.29463325525552059</v>
      </c>
      <c r="W255" s="11">
        <f>'OddsRatio_working_3-way'!V255^2+4*'OddsRatio_working_3-way'!U255^3/27</f>
        <v>-1.8332596938123863E-3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0.14886404434607198</v>
      </c>
      <c r="Y255" s="11">
        <f>IF('OddsRatio_working_3-way'!W255&gt;=0,IF('OddsRatio_working_3-way'!V255+SQRT('OddsRatio_working_3-way'!W255)&gt;0,0,PI()),ACOS('OddsRatio_working_3-way'!V255/(2*'OddsRatio_working_3-way'!X255)))</f>
        <v>0.14431140461663294</v>
      </c>
      <c r="Z255" s="11">
        <f>'OddsRatio_working_3-way'!X255^(1/3)*COS('OddsRatio_working_3-way'!Y255/3)</f>
        <v>0.52937155802671465</v>
      </c>
      <c r="AA255" s="11">
        <f>'OddsRatio_working_3-way'!X255^(1/3)*COS(('OddsRatio_working_3-way'!Y255+2*PI())/3)</f>
        <v>-0.28675595508818208</v>
      </c>
      <c r="AB255" s="11">
        <f>'OddsRatio_working_3-way'!X255^(1/3)*COS(('OddsRatio_working_3-way'!Y255+4*PI())/3)</f>
        <v>-0.24261560293853246</v>
      </c>
      <c r="AC255" s="11">
        <f>'OddsRatio_working_3-way'!X255^(1/3)*SIN('OddsRatio_working_3-way'!Y255/3)</f>
        <v>2.5484444195725091E-2</v>
      </c>
      <c r="AD255" s="11">
        <f>'OddsRatio_working_3-way'!X255^(1/3)*SIN(('OddsRatio_working_3-way'!Y255+2*PI())/3)</f>
        <v>0.44570699519422047</v>
      </c>
      <c r="AE255" s="11">
        <f>'OddsRatio_working_3-way'!X255^(1/3)*SIN(('OddsRatio_working_3-way'!Y255+4*PI())/3)</f>
        <v>-0.47119143938994551</v>
      </c>
      <c r="AF255" s="11">
        <f>-'OddsRatio_working_3-way'!U255/(3*'OddsRatio_working_3-way'!X255^(1/3))*COS(('OddsRatio_working_3-way'!Y255)/3)</f>
        <v>0.52937155802671465</v>
      </c>
      <c r="AG255" s="11">
        <f>-'OddsRatio_working_3-way'!U255/(3*'OddsRatio_working_3-way'!X255^(1/3))*COS(('OddsRatio_working_3-way'!Y255+2*PI())/3)</f>
        <v>-0.28675595508818208</v>
      </c>
      <c r="AH255" s="11">
        <f>-'OddsRatio_working_3-way'!U255/(3*'OddsRatio_working_3-way'!X255^(1/3))*COS(('OddsRatio_working_3-way'!Y255+4*PI())/3)</f>
        <v>-0.24261560293853246</v>
      </c>
      <c r="AI255" s="11">
        <f>'OddsRatio_working_3-way'!U255/(3*'OddsRatio_working_3-way'!X255^(1/3))*SIN(('OddsRatio_working_3-way'!Y255)/3)</f>
        <v>-2.5484444195725091E-2</v>
      </c>
      <c r="AJ255" s="11">
        <f>'OddsRatio_working_3-way'!U255/(3*'OddsRatio_working_3-way'!X255^(1/3))*SIN(('OddsRatio_working_3-way'!Y255+2*PI())/3)</f>
        <v>-0.44570699519422047</v>
      </c>
      <c r="AK255" s="11">
        <f>'OddsRatio_working_3-way'!U255/(3*'OddsRatio_working_3-way'!X255^(1/3))*SIN(('OddsRatio_working_3-way'!Y255+4*PI())/3)</f>
        <v>0.47119143938994551</v>
      </c>
      <c r="AL255" s="11">
        <f>'OddsRatio_working_3-way'!Z255+'OddsRatio_working_3-way'!AF255</f>
        <v>1.0587431160534293</v>
      </c>
      <c r="AM255" s="11">
        <f>'OddsRatio_working_3-way'!AA255+'OddsRatio_working_3-way'!AG255</f>
        <v>-0.57351191017636416</v>
      </c>
      <c r="AN255" s="11">
        <f>'OddsRatio_working_3-way'!AB255+'OddsRatio_working_3-way'!AH255</f>
        <v>-0.48523120587706492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1.0587431160534293</v>
      </c>
      <c r="AS255" s="11">
        <f>IF(('OddsRatio_working_3-way'!X255=0),IF(Q255&gt;0,-Q255^(1/3),(-Q255)^(1/3)),'OddsRatio_working_3-way'!AM255-'OddsRatio_working_3-way'!R255/3)</f>
        <v>-0.57351191017636416</v>
      </c>
      <c r="AT255" s="11">
        <f>IF(('OddsRatio_working_3-way'!X255=0),IF(Q255&gt;0,-Q255^(1/3),(-Q255)^(1/3)),'OddsRatio_working_3-way'!AN255-'OddsRatio_working_3-way'!R255/3)</f>
        <v>-0.48523120587706492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3.86</v>
      </c>
      <c r="B256" s="4">
        <f>IF('True_Odds_Calculator_3-way'!B257="","",'True_Odds_Calculator_3-way'!B257)</f>
        <v>3.23</v>
      </c>
      <c r="C256" s="4">
        <f>IF('True_Odds_Calculator_3-way'!C257="","",'True_Odds_Calculator_3-way'!C257)</f>
        <v>2.12</v>
      </c>
      <c r="D256" s="9">
        <f t="shared" si="52"/>
        <v>0.24730787570031607</v>
      </c>
      <c r="E256" s="9">
        <f t="shared" si="53"/>
        <v>0.29646213010792699</v>
      </c>
      <c r="F256" s="9">
        <f t="shared" si="54"/>
        <v>0.45622999419175708</v>
      </c>
      <c r="G256" s="9">
        <f t="shared" si="55"/>
        <v>1.0641758322301282</v>
      </c>
      <c r="H256" s="9">
        <f t="shared" si="56"/>
        <v>4.0435428801781663</v>
      </c>
      <c r="I256" s="9">
        <f t="shared" si="57"/>
        <v>3.3731121058731857</v>
      </c>
      <c r="J256" s="9">
        <f t="shared" si="58"/>
        <v>2.191876932097744</v>
      </c>
      <c r="K256" s="11">
        <f t="shared" si="59"/>
        <v>0.2590673575129534</v>
      </c>
      <c r="L256" s="11">
        <f t="shared" si="60"/>
        <v>0.30959752321981426</v>
      </c>
      <c r="M256" s="11">
        <f t="shared" si="61"/>
        <v>0.47169811320754712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-0.27024846192471064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0.2349448405507682</v>
      </c>
      <c r="Q256" s="11">
        <f>2*'OddsRatio_working_3-way'!K256*'OddsRatio_working_3-way'!L256*'OddsRatio_working_3-way'!M256</f>
        <v>7.5666615314257085E-2</v>
      </c>
      <c r="R256" s="11">
        <f t="shared" si="62"/>
        <v>0</v>
      </c>
      <c r="S256" s="11">
        <f t="shared" si="63"/>
        <v>-0.86936605994901917</v>
      </c>
      <c r="T256" s="11">
        <f t="shared" si="64"/>
        <v>-0.27998906922673727</v>
      </c>
      <c r="U256" s="11">
        <f>'OddsRatio_working_3-way'!S256-'OddsRatio_working_3-way'!R256^2/3</f>
        <v>-0.86936605994901917</v>
      </c>
      <c r="V256" s="11">
        <f>'OddsRatio_working_3-way'!S256*'OddsRatio_working_3-way'!R256/3-2*'OddsRatio_working_3-way'!R256^3/27-'OddsRatio_working_3-way'!T256</f>
        <v>0.27998906922673727</v>
      </c>
      <c r="W256" s="11">
        <f>'OddsRatio_working_3-way'!V256^2+4*'OddsRatio_working_3-way'!U256^3/27</f>
        <v>-1.8949019036247447E-2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0.15599911692274265</v>
      </c>
      <c r="Y256" s="11">
        <f>IF('OddsRatio_working_3-way'!W256&gt;=0,IF('OddsRatio_working_3-way'!V256+SQRT('OddsRatio_working_3-way'!W256)&gt;0,0,PI()),ACOS('OddsRatio_working_3-way'!V256/(2*'OddsRatio_working_3-way'!X256)))</f>
        <v>0.45694190065654539</v>
      </c>
      <c r="Z256" s="11">
        <f>'OddsRatio_working_3-way'!X256^(1/3)*COS('OddsRatio_working_3-way'!Y256/3)</f>
        <v>0.53208791611506412</v>
      </c>
      <c r="AA256" s="11">
        <f>'OddsRatio_working_3-way'!X256^(1/3)*COS(('OddsRatio_working_3-way'!Y256+2*PI())/3)</f>
        <v>-0.33677833534680446</v>
      </c>
      <c r="AB256" s="11">
        <f>'OddsRatio_working_3-way'!X256^(1/3)*COS(('OddsRatio_working_3-way'!Y256+4*PI())/3)</f>
        <v>-0.19530958076825977</v>
      </c>
      <c r="AC256" s="11">
        <f>'OddsRatio_working_3-way'!X256^(1/3)*SIN('OddsRatio_working_3-way'!Y256/3)</f>
        <v>8.167702353784409E-2</v>
      </c>
      <c r="AD256" s="11">
        <f>'OddsRatio_working_3-way'!X256^(1/3)*SIN(('OddsRatio_working_3-way'!Y256+2*PI())/3)</f>
        <v>0.41996314063344697</v>
      </c>
      <c r="AE256" s="11">
        <f>'OddsRatio_working_3-way'!X256^(1/3)*SIN(('OddsRatio_working_3-way'!Y256+4*PI())/3)</f>
        <v>-0.50164016417129087</v>
      </c>
      <c r="AF256" s="11">
        <f>-'OddsRatio_working_3-way'!U256/(3*'OddsRatio_working_3-way'!X256^(1/3))*COS(('OddsRatio_working_3-way'!Y256)/3)</f>
        <v>0.53208791611506412</v>
      </c>
      <c r="AG256" s="11">
        <f>-'OddsRatio_working_3-way'!U256/(3*'OddsRatio_working_3-way'!X256^(1/3))*COS(('OddsRatio_working_3-way'!Y256+2*PI())/3)</f>
        <v>-0.33677833534680446</v>
      </c>
      <c r="AH256" s="11">
        <f>-'OddsRatio_working_3-way'!U256/(3*'OddsRatio_working_3-way'!X256^(1/3))*COS(('OddsRatio_working_3-way'!Y256+4*PI())/3)</f>
        <v>-0.19530958076825977</v>
      </c>
      <c r="AI256" s="11">
        <f>'OddsRatio_working_3-way'!U256/(3*'OddsRatio_working_3-way'!X256^(1/3))*SIN(('OddsRatio_working_3-way'!Y256)/3)</f>
        <v>-8.167702353784409E-2</v>
      </c>
      <c r="AJ256" s="11">
        <f>'OddsRatio_working_3-way'!U256/(3*'OddsRatio_working_3-way'!X256^(1/3))*SIN(('OddsRatio_working_3-way'!Y256+2*PI())/3)</f>
        <v>-0.41996314063344697</v>
      </c>
      <c r="AK256" s="11">
        <f>'OddsRatio_working_3-way'!U256/(3*'OddsRatio_working_3-way'!X256^(1/3))*SIN(('OddsRatio_working_3-way'!Y256+4*PI())/3)</f>
        <v>0.50164016417129087</v>
      </c>
      <c r="AL256" s="11">
        <f>'OddsRatio_working_3-way'!Z256+'OddsRatio_working_3-way'!AF256</f>
        <v>1.0641758322301282</v>
      </c>
      <c r="AM256" s="11">
        <f>'OddsRatio_working_3-way'!AA256+'OddsRatio_working_3-way'!AG256</f>
        <v>-0.67355667069360892</v>
      </c>
      <c r="AN256" s="11">
        <f>'OddsRatio_working_3-way'!AB256+'OddsRatio_working_3-way'!AH256</f>
        <v>-0.39061916153651954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1.0641758322301282</v>
      </c>
      <c r="AS256" s="11">
        <f>IF(('OddsRatio_working_3-way'!X256=0),IF(Q256&gt;0,-Q256^(1/3),(-Q256)^(1/3)),'OddsRatio_working_3-way'!AM256-'OddsRatio_working_3-way'!R256/3)</f>
        <v>-0.67355667069360892</v>
      </c>
      <c r="AT256" s="11">
        <f>IF(('OddsRatio_working_3-way'!X256=0),IF(Q256&gt;0,-Q256^(1/3),(-Q256)^(1/3)),'OddsRatio_working_3-way'!AN256-'OddsRatio_working_3-way'!R256/3)</f>
        <v>-0.39061916153651954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4.4000000000000004</v>
      </c>
      <c r="B257" s="4">
        <f>IF('True_Odds_Calculator_3-way'!B258="","",'True_Odds_Calculator_3-way'!B258)</f>
        <v>3.53</v>
      </c>
      <c r="C257" s="4">
        <f>IF('True_Odds_Calculator_3-way'!C258="","",'True_Odds_Calculator_3-way'!C258)</f>
        <v>1.88</v>
      </c>
      <c r="D257" s="9">
        <f t="shared" si="52"/>
        <v>0.21549980878029182</v>
      </c>
      <c r="E257" s="9">
        <f t="shared" si="53"/>
        <v>0.26962408061423093</v>
      </c>
      <c r="F257" s="9">
        <f t="shared" si="54"/>
        <v>0.51487611060547733</v>
      </c>
      <c r="G257" s="9">
        <f t="shared" si="55"/>
        <v>1.0706986315425409</v>
      </c>
      <c r="H257" s="9">
        <f t="shared" si="56"/>
        <v>4.640375347244639</v>
      </c>
      <c r="I257" s="9">
        <f t="shared" si="57"/>
        <v>3.7088675378026283</v>
      </c>
      <c r="J257" s="9">
        <f t="shared" si="58"/>
        <v>1.9422147957574356</v>
      </c>
      <c r="K257" s="11">
        <f t="shared" si="59"/>
        <v>0.22727272727272727</v>
      </c>
      <c r="L257" s="11">
        <f t="shared" si="60"/>
        <v>0.28328611898016998</v>
      </c>
      <c r="M257" s="11">
        <f t="shared" si="61"/>
        <v>0.53191489361702127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-0.25923693568802364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0.23321790017588948</v>
      </c>
      <c r="Q257" s="11">
        <f>2*'OddsRatio_working_3-way'!K257*'OddsRatio_working_3-way'!L257*'OddsRatio_working_3-way'!M257</f>
        <v>6.8492775382052701E-2</v>
      </c>
      <c r="R257" s="11">
        <f t="shared" si="62"/>
        <v>0</v>
      </c>
      <c r="S257" s="11">
        <f t="shared" si="63"/>
        <v>-0.899632220836592</v>
      </c>
      <c r="T257" s="11">
        <f t="shared" si="64"/>
        <v>-0.26420916911500497</v>
      </c>
      <c r="U257" s="11">
        <f>'OddsRatio_working_3-way'!S257-'OddsRatio_working_3-way'!R257^2/3</f>
        <v>-0.899632220836592</v>
      </c>
      <c r="V257" s="11">
        <f>'OddsRatio_working_3-way'!S257*'OddsRatio_working_3-way'!R257/3-2*'OddsRatio_working_3-way'!R257^3/27-'OddsRatio_working_3-way'!T257</f>
        <v>0.26420916911500497</v>
      </c>
      <c r="W257" s="11">
        <f>'OddsRatio_working_3-way'!V257^2+4*'OddsRatio_working_3-way'!U257^3/27</f>
        <v>-3.8061168553967212E-2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0.16421605706995321</v>
      </c>
      <c r="Y257" s="11">
        <f>IF('OddsRatio_working_3-way'!W257&gt;=0,IF('OddsRatio_working_3-way'!V257+SQRT('OddsRatio_working_3-way'!W257)&gt;0,0,PI()),ACOS('OddsRatio_working_3-way'!V257/(2*'OddsRatio_working_3-way'!X257)))</f>
        <v>0.63603731383554896</v>
      </c>
      <c r="Z257" s="11">
        <f>'OddsRatio_working_3-way'!X257^(1/3)*COS('OddsRatio_working_3-way'!Y257/3)</f>
        <v>0.53534931577127054</v>
      </c>
      <c r="AA257" s="11">
        <f>'OddsRatio_working_3-way'!X257^(1/3)*COS(('OddsRatio_working_3-way'!Y257+2*PI())/3)</f>
        <v>-0.3674688851063137</v>
      </c>
      <c r="AB257" s="11">
        <f>'OddsRatio_working_3-way'!X257^(1/3)*COS(('OddsRatio_working_3-way'!Y257+4*PI())/3)</f>
        <v>-0.1678804306649565</v>
      </c>
      <c r="AC257" s="11">
        <f>'OddsRatio_working_3-way'!X257^(1/3)*SIN('OddsRatio_working_3-way'!Y257/3)</f>
        <v>0.11523244789885891</v>
      </c>
      <c r="AD257" s="11">
        <f>'OddsRatio_working_3-way'!X257^(1/3)*SIN(('OddsRatio_working_3-way'!Y257+2*PI())/3)</f>
        <v>0.4060098834071082</v>
      </c>
      <c r="AE257" s="11">
        <f>'OddsRatio_working_3-way'!X257^(1/3)*SIN(('OddsRatio_working_3-way'!Y257+4*PI())/3)</f>
        <v>-0.52124233130596698</v>
      </c>
      <c r="AF257" s="11">
        <f>-'OddsRatio_working_3-way'!U257/(3*'OddsRatio_working_3-way'!X257^(1/3))*COS(('OddsRatio_working_3-way'!Y257)/3)</f>
        <v>0.53534931577127032</v>
      </c>
      <c r="AG257" s="11">
        <f>-'OddsRatio_working_3-way'!U257/(3*'OddsRatio_working_3-way'!X257^(1/3))*COS(('OddsRatio_working_3-way'!Y257+2*PI())/3)</f>
        <v>-0.36746888510631354</v>
      </c>
      <c r="AH257" s="11">
        <f>-'OddsRatio_working_3-way'!U257/(3*'OddsRatio_working_3-way'!X257^(1/3))*COS(('OddsRatio_working_3-way'!Y257+4*PI())/3)</f>
        <v>-0.16788043066495645</v>
      </c>
      <c r="AI257" s="11">
        <f>'OddsRatio_working_3-way'!U257/(3*'OddsRatio_working_3-way'!X257^(1/3))*SIN(('OddsRatio_working_3-way'!Y257)/3)</f>
        <v>-0.11523244789885886</v>
      </c>
      <c r="AJ257" s="11">
        <f>'OddsRatio_working_3-way'!U257/(3*'OddsRatio_working_3-way'!X257^(1/3))*SIN(('OddsRatio_working_3-way'!Y257+2*PI())/3)</f>
        <v>-0.40600988340710803</v>
      </c>
      <c r="AK257" s="11">
        <f>'OddsRatio_working_3-way'!U257/(3*'OddsRatio_working_3-way'!X257^(1/3))*SIN(('OddsRatio_working_3-way'!Y257+4*PI())/3)</f>
        <v>0.52124233130596687</v>
      </c>
      <c r="AL257" s="11">
        <f>'OddsRatio_working_3-way'!Z257+'OddsRatio_working_3-way'!AF257</f>
        <v>1.0706986315425409</v>
      </c>
      <c r="AM257" s="11">
        <f>'OddsRatio_working_3-way'!AA257+'OddsRatio_working_3-way'!AG257</f>
        <v>-0.73493777021262718</v>
      </c>
      <c r="AN257" s="11">
        <f>'OddsRatio_working_3-way'!AB257+'OddsRatio_working_3-way'!AH257</f>
        <v>-0.33576086132991295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1.0706986315425409</v>
      </c>
      <c r="AS257" s="11">
        <f>IF(('OddsRatio_working_3-way'!X257=0),IF(Q257&gt;0,-Q257^(1/3),(-Q257)^(1/3)),'OddsRatio_working_3-way'!AM257-'OddsRatio_working_3-way'!R257/3)</f>
        <v>-0.73493777021262718</v>
      </c>
      <c r="AT257" s="11">
        <f>IF(('OddsRatio_working_3-way'!X257=0),IF(Q257&gt;0,-Q257^(1/3),(-Q257)^(1/3)),'OddsRatio_working_3-way'!AN257-'OddsRatio_working_3-way'!R257/3)</f>
        <v>-0.33576086132991295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2.86</v>
      </c>
      <c r="B258" s="4">
        <f>IF('True_Odds_Calculator_3-way'!B259="","",'True_Odds_Calculator_3-way'!B259)</f>
        <v>3.41</v>
      </c>
      <c r="C258" s="4">
        <f>IF('True_Odds_Calculator_3-way'!C259="","",'True_Odds_Calculator_3-way'!C259)</f>
        <v>2.52</v>
      </c>
      <c r="D258" s="9">
        <f t="shared" si="52"/>
        <v>0.33624564240743954</v>
      </c>
      <c r="E258" s="9">
        <f t="shared" si="53"/>
        <v>0.28107804667278091</v>
      </c>
      <c r="F258" s="9">
        <f t="shared" si="54"/>
        <v>0.38267631091977966</v>
      </c>
      <c r="G258" s="9">
        <f t="shared" si="55"/>
        <v>1.0612990519263339</v>
      </c>
      <c r="H258" s="9">
        <f t="shared" si="56"/>
        <v>2.9740162365829805</v>
      </c>
      <c r="I258" s="9">
        <f t="shared" si="57"/>
        <v>3.5577307151424651</v>
      </c>
      <c r="J258" s="9">
        <f t="shared" si="58"/>
        <v>2.6131745589280277</v>
      </c>
      <c r="K258" s="11">
        <f t="shared" si="59"/>
        <v>0.34965034965034969</v>
      </c>
      <c r="L258" s="11">
        <f t="shared" si="60"/>
        <v>0.29325513196480935</v>
      </c>
      <c r="M258" s="11">
        <f t="shared" si="61"/>
        <v>0.3968253968253968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-0.27723791360154992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0.23559041154349067</v>
      </c>
      <c r="Q258" s="11">
        <f>2*'OddsRatio_working_3-way'!K258*'OddsRatio_working_3-way'!L258*'OddsRatio_working_3-way'!M258</f>
        <v>8.1378380498615108E-2</v>
      </c>
      <c r="R258" s="11">
        <f t="shared" si="62"/>
        <v>0</v>
      </c>
      <c r="S258" s="11">
        <f t="shared" si="63"/>
        <v>-0.84977703259621407</v>
      </c>
      <c r="T258" s="11">
        <f t="shared" si="64"/>
        <v>-0.29353265374653342</v>
      </c>
      <c r="U258" s="11">
        <f>'OddsRatio_working_3-way'!S258-'OddsRatio_working_3-way'!R258^2/3</f>
        <v>-0.84977703259621407</v>
      </c>
      <c r="V258" s="11">
        <f>'OddsRatio_working_3-way'!S258*'OddsRatio_working_3-way'!R258/3-2*'OddsRatio_working_3-way'!R258^3/27-'OddsRatio_working_3-way'!T258</f>
        <v>0.29353265374653342</v>
      </c>
      <c r="W258" s="11">
        <f>'OddsRatio_working_3-way'!V258^2+4*'OddsRatio_working_3-way'!U258^3/27</f>
        <v>-4.7484841346051576E-3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0.15075634559620321</v>
      </c>
      <c r="Y258" s="11">
        <f>IF('OddsRatio_working_3-way'!W258&gt;=0,IF('OddsRatio_working_3-way'!V258+SQRT('OddsRatio_working_3-way'!W258)&gt;0,0,PI()),ACOS('OddsRatio_working_3-way'!V258/(2*'OddsRatio_working_3-way'!X258)))</f>
        <v>0.23058295826874486</v>
      </c>
      <c r="Z258" s="11">
        <f>'OddsRatio_working_3-way'!X258^(1/3)*COS('OddsRatio_working_3-way'!Y258/3)</f>
        <v>0.53064952596316706</v>
      </c>
      <c r="AA258" s="11">
        <f>'OddsRatio_working_3-way'!X258^(1/3)*COS(('OddsRatio_working_3-way'!Y258+2*PI())/3)</f>
        <v>-0.30071640882284228</v>
      </c>
      <c r="AB258" s="11">
        <f>'OddsRatio_working_3-way'!X258^(1/3)*COS(('OddsRatio_working_3-way'!Y258+4*PI())/3)</f>
        <v>-0.22993311714032497</v>
      </c>
      <c r="AC258" s="11">
        <f>'OddsRatio_working_3-way'!X258^(1/3)*SIN('OddsRatio_working_3-way'!Y258/3)</f>
        <v>4.0866752507029439E-2</v>
      </c>
      <c r="AD258" s="11">
        <f>'OddsRatio_working_3-way'!X258^(1/3)*SIN(('OddsRatio_working_3-way'!Y258+2*PI())/3)</f>
        <v>0.43912259373675816</v>
      </c>
      <c r="AE258" s="11">
        <f>'OddsRatio_working_3-way'!X258^(1/3)*SIN(('OddsRatio_working_3-way'!Y258+4*PI())/3)</f>
        <v>-0.47998934624378736</v>
      </c>
      <c r="AF258" s="11">
        <f>-'OddsRatio_working_3-way'!U258/(3*'OddsRatio_working_3-way'!X258^(1/3))*COS(('OddsRatio_working_3-way'!Y258)/3)</f>
        <v>0.53064952596316695</v>
      </c>
      <c r="AG258" s="11">
        <f>-'OddsRatio_working_3-way'!U258/(3*'OddsRatio_working_3-way'!X258^(1/3))*COS(('OddsRatio_working_3-way'!Y258+2*PI())/3)</f>
        <v>-0.30071640882284217</v>
      </c>
      <c r="AH258" s="11">
        <f>-'OddsRatio_working_3-way'!U258/(3*'OddsRatio_working_3-way'!X258^(1/3))*COS(('OddsRatio_working_3-way'!Y258+4*PI())/3)</f>
        <v>-0.22993311714032491</v>
      </c>
      <c r="AI258" s="11">
        <f>'OddsRatio_working_3-way'!U258/(3*'OddsRatio_working_3-way'!X258^(1/3))*SIN(('OddsRatio_working_3-way'!Y258)/3)</f>
        <v>-4.0866752507029425E-2</v>
      </c>
      <c r="AJ258" s="11">
        <f>'OddsRatio_working_3-way'!U258/(3*'OddsRatio_working_3-way'!X258^(1/3))*SIN(('OddsRatio_working_3-way'!Y258+2*PI())/3)</f>
        <v>-0.43912259373675805</v>
      </c>
      <c r="AK258" s="11">
        <f>'OddsRatio_working_3-way'!U258/(3*'OddsRatio_working_3-way'!X258^(1/3))*SIN(('OddsRatio_working_3-way'!Y258+4*PI())/3)</f>
        <v>0.47998934624378725</v>
      </c>
      <c r="AL258" s="11">
        <f>'OddsRatio_working_3-way'!Z258+'OddsRatio_working_3-way'!AF258</f>
        <v>1.0612990519263339</v>
      </c>
      <c r="AM258" s="11">
        <f>'OddsRatio_working_3-way'!AA258+'OddsRatio_working_3-way'!AG258</f>
        <v>-0.60143281764568446</v>
      </c>
      <c r="AN258" s="11">
        <f>'OddsRatio_working_3-way'!AB258+'OddsRatio_working_3-way'!AH258</f>
        <v>-0.45986623428064988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1.0612990519263339</v>
      </c>
      <c r="AS258" s="11">
        <f>IF(('OddsRatio_working_3-way'!X258=0),IF(Q258&gt;0,-Q258^(1/3),(-Q258)^(1/3)),'OddsRatio_working_3-way'!AM258-'OddsRatio_working_3-way'!R258/3)</f>
        <v>-0.60143281764568446</v>
      </c>
      <c r="AT258" s="11">
        <f>IF(('OddsRatio_working_3-way'!X258=0),IF(Q258&gt;0,-Q258^(1/3),(-Q258)^(1/3)),'OddsRatio_working_3-way'!AN258-'OddsRatio_working_3-way'!R258/3)</f>
        <v>-0.45986623428064988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1.86</v>
      </c>
      <c r="B259" s="4">
        <f>IF('True_Odds_Calculator_3-way'!B260="","",'True_Odds_Calculator_3-way'!B260)</f>
        <v>3.44</v>
      </c>
      <c r="C259" s="4">
        <f>IF('True_Odds_Calculator_3-way'!C260="","",'True_Odds_Calculator_3-way'!C260)</f>
        <v>4.6500000000000004</v>
      </c>
      <c r="D259" s="9">
        <f t="shared" si="52"/>
        <v>0.52013509434732141</v>
      </c>
      <c r="E259" s="9">
        <f t="shared" si="53"/>
        <v>0.27643053940923895</v>
      </c>
      <c r="F259" s="9">
        <f t="shared" si="54"/>
        <v>0.2034343662434395</v>
      </c>
      <c r="G259" s="9">
        <f t="shared" si="55"/>
        <v>1.0727644692645044</v>
      </c>
      <c r="H259" s="9">
        <f t="shared" si="56"/>
        <v>1.9225774435674738</v>
      </c>
      <c r="I259" s="9">
        <f t="shared" si="57"/>
        <v>3.6175453050053905</v>
      </c>
      <c r="J259" s="9">
        <f t="shared" si="58"/>
        <v>4.9155903128154419</v>
      </c>
      <c r="K259" s="11">
        <f t="shared" si="59"/>
        <v>0.5376344086021505</v>
      </c>
      <c r="L259" s="11">
        <f t="shared" si="60"/>
        <v>0.29069767441860467</v>
      </c>
      <c r="M259" s="11">
        <f t="shared" si="61"/>
        <v>0.21505376344086019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-0.25742860446294358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0.23359334457270226</v>
      </c>
      <c r="Q259" s="11">
        <f>2*'OddsRatio_working_3-way'!K259*'OddsRatio_working_3-way'!L259*'OddsRatio_working_3-way'!M259</f>
        <v>6.7221106351856769E-2</v>
      </c>
      <c r="R259" s="11">
        <f t="shared" si="62"/>
        <v>0</v>
      </c>
      <c r="S259" s="11">
        <f t="shared" si="63"/>
        <v>-0.90741021208592088</v>
      </c>
      <c r="T259" s="11">
        <f t="shared" si="64"/>
        <v>-0.26112524088803479</v>
      </c>
      <c r="U259" s="11">
        <f>'OddsRatio_working_3-way'!S259-'OddsRatio_working_3-way'!R259^2/3</f>
        <v>-0.90741021208592088</v>
      </c>
      <c r="V259" s="11">
        <f>'OddsRatio_working_3-way'!S259*'OddsRatio_working_3-way'!R259/3-2*'OddsRatio_working_3-way'!R259^3/27-'OddsRatio_working_3-way'!T259</f>
        <v>0.26112524088803479</v>
      </c>
      <c r="W259" s="11">
        <f>'OddsRatio_working_3-way'!V259^2+4*'OddsRatio_working_3-way'!U259^3/27</f>
        <v>-4.250330970142846E-2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0.16635030893438602</v>
      </c>
      <c r="Y259" s="11">
        <f>IF('OddsRatio_working_3-way'!W259&gt;=0,IF('OddsRatio_working_3-way'!V259+SQRT('OddsRatio_working_3-way'!W259)&gt;0,0,PI()),ACOS('OddsRatio_working_3-way'!V259/(2*'OddsRatio_working_3-way'!X259)))</f>
        <v>0.66831726210081588</v>
      </c>
      <c r="Z259" s="11">
        <f>'OddsRatio_working_3-way'!X259^(1/3)*COS('OddsRatio_working_3-way'!Y259/3)</f>
        <v>0.53638223463225221</v>
      </c>
      <c r="AA259" s="11">
        <f>'OddsRatio_working_3-way'!X259^(1/3)*COS(('OddsRatio_working_3-way'!Y259+2*PI())/3)</f>
        <v>-0.37342004299563619</v>
      </c>
      <c r="AB259" s="11">
        <f>'OddsRatio_working_3-way'!X259^(1/3)*COS(('OddsRatio_working_3-way'!Y259+4*PI())/3)</f>
        <v>-0.16296219163661613</v>
      </c>
      <c r="AC259" s="11">
        <f>'OddsRatio_working_3-way'!X259^(1/3)*SIN('OddsRatio_working_3-way'!Y259/3)</f>
        <v>0.12150789713520072</v>
      </c>
      <c r="AD259" s="11">
        <f>'OddsRatio_working_3-way'!X259^(1/3)*SIN(('OddsRatio_working_3-way'!Y259+2*PI())/3)</f>
        <v>0.40376669276259547</v>
      </c>
      <c r="AE259" s="11">
        <f>'OddsRatio_working_3-way'!X259^(1/3)*SIN(('OddsRatio_working_3-way'!Y259+4*PI())/3)</f>
        <v>-0.52527458989779596</v>
      </c>
      <c r="AF259" s="11">
        <f>-'OddsRatio_working_3-way'!U259/(3*'OddsRatio_working_3-way'!X259^(1/3))*COS(('OddsRatio_working_3-way'!Y259)/3)</f>
        <v>0.53638223463225221</v>
      </c>
      <c r="AG259" s="11">
        <f>-'OddsRatio_working_3-way'!U259/(3*'OddsRatio_working_3-way'!X259^(1/3))*COS(('OddsRatio_working_3-way'!Y259+2*PI())/3)</f>
        <v>-0.37342004299563619</v>
      </c>
      <c r="AH259" s="11">
        <f>-'OddsRatio_working_3-way'!U259/(3*'OddsRatio_working_3-way'!X259^(1/3))*COS(('OddsRatio_working_3-way'!Y259+4*PI())/3)</f>
        <v>-0.16296219163661613</v>
      </c>
      <c r="AI259" s="11">
        <f>'OddsRatio_working_3-way'!U259/(3*'OddsRatio_working_3-way'!X259^(1/3))*SIN(('OddsRatio_working_3-way'!Y259)/3)</f>
        <v>-0.12150789713520072</v>
      </c>
      <c r="AJ259" s="11">
        <f>'OddsRatio_working_3-way'!U259/(3*'OddsRatio_working_3-way'!X259^(1/3))*SIN(('OddsRatio_working_3-way'!Y259+2*PI())/3)</f>
        <v>-0.40376669276259547</v>
      </c>
      <c r="AK259" s="11">
        <f>'OddsRatio_working_3-way'!U259/(3*'OddsRatio_working_3-way'!X259^(1/3))*SIN(('OddsRatio_working_3-way'!Y259+4*PI())/3)</f>
        <v>0.52527458989779596</v>
      </c>
      <c r="AL259" s="11">
        <f>'OddsRatio_working_3-way'!Z259+'OddsRatio_working_3-way'!AF259</f>
        <v>1.0727644692645044</v>
      </c>
      <c r="AM259" s="11">
        <f>'OddsRatio_working_3-way'!AA259+'OddsRatio_working_3-way'!AG259</f>
        <v>-0.74684008599127238</v>
      </c>
      <c r="AN259" s="11">
        <f>'OddsRatio_working_3-way'!AB259+'OddsRatio_working_3-way'!AH259</f>
        <v>-0.32592438327323225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1.0727644692645044</v>
      </c>
      <c r="AS259" s="11">
        <f>IF(('OddsRatio_working_3-way'!X259=0),IF(Q259&gt;0,-Q259^(1/3),(-Q259)^(1/3)),'OddsRatio_working_3-way'!AM259-'OddsRatio_working_3-way'!R259/3)</f>
        <v>-0.74684008599127238</v>
      </c>
      <c r="AT259" s="11">
        <f>IF(('OddsRatio_working_3-way'!X259=0),IF(Q259&gt;0,-Q259^(1/3),(-Q259)^(1/3)),'OddsRatio_working_3-way'!AN259-'OddsRatio_working_3-way'!R259/3)</f>
        <v>-0.32592438327323225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2.5299999999999998</v>
      </c>
      <c r="B260" s="4">
        <f>IF('True_Odds_Calculator_3-way'!B261="","",'True_Odds_Calculator_3-way'!B261)</f>
        <v>3.06</v>
      </c>
      <c r="C260" s="4">
        <f>IF('True_Odds_Calculator_3-way'!C261="","",'True_Odds_Calculator_3-way'!C261)</f>
        <v>3.06</v>
      </c>
      <c r="D260" s="9">
        <f t="shared" ref="D260:D323" si="65">(K260/(AR260+K260-(AR260*K260)))</f>
        <v>0.37800543308764661</v>
      </c>
      <c r="E260" s="9">
        <f t="shared" ref="E260:E323" si="66">(L260/(AR260+L260-(AR260*L260)))</f>
        <v>0.31099728345617672</v>
      </c>
      <c r="F260" s="9">
        <f t="shared" ref="F260:F323" si="67">(M260/(AR260+M260-(AR260*M260)))</f>
        <v>0.31099728345617672</v>
      </c>
      <c r="G260" s="9">
        <f t="shared" ref="G260:G323" si="68">AR260</f>
        <v>1.0754670729308802</v>
      </c>
      <c r="H260" s="9">
        <f t="shared" ref="H260:H323" si="69">IF(A260="","",1/D260)</f>
        <v>2.6454646215842459</v>
      </c>
      <c r="I260" s="9">
        <f t="shared" ref="I260:I323" si="70">IF(B260="","",1/E260)</f>
        <v>3.2154621702376125</v>
      </c>
      <c r="J260" s="9">
        <f t="shared" ref="J260:J323" si="71">IF(C260="","",1/F260)</f>
        <v>3.2154621702376125</v>
      </c>
      <c r="K260" s="11">
        <f t="shared" ref="K260:K323" si="72">1/A260</f>
        <v>0.39525691699604748</v>
      </c>
      <c r="L260" s="11">
        <f t="shared" ref="L260:L323" si="73">1/B260</f>
        <v>0.32679738562091504</v>
      </c>
      <c r="M260" s="11">
        <f t="shared" ref="M260:M323" si="74">1/C260</f>
        <v>0.32679738562091504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-0.27407062956935069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0.23849818243278953</v>
      </c>
      <c r="Q260" s="11">
        <f>2*'OddsRatio_working_3-way'!K260*'OddsRatio_working_3-way'!L260*'OddsRatio_working_3-way'!M260</f>
        <v>8.4424135374438769E-2</v>
      </c>
      <c r="R260" s="11">
        <f t="shared" ref="R260:R323" si="75">O260/N260</f>
        <v>0</v>
      </c>
      <c r="S260" s="11">
        <f t="shared" ref="S260:S323" si="76">P260/N260</f>
        <v>-0.87020700761531278</v>
      </c>
      <c r="T260" s="11">
        <f t="shared" ref="T260:T323" si="77">Q260/N260</f>
        <v>-0.3080378788018806</v>
      </c>
      <c r="U260" s="11">
        <f>'OddsRatio_working_3-way'!S260-'OddsRatio_working_3-way'!R260^2/3</f>
        <v>-0.87020700761531278</v>
      </c>
      <c r="V260" s="11">
        <f>'OddsRatio_working_3-way'!S260*'OddsRatio_working_3-way'!R260/3-2*'OddsRatio_working_3-way'!R260^3/27-'OddsRatio_working_3-way'!T260</f>
        <v>0.3080378788018806</v>
      </c>
      <c r="W260" s="11">
        <f>'OddsRatio_working_3-way'!V260^2+4*'OddsRatio_working_3-way'!U260^3/27</f>
        <v>-2.7383191558423836E-3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0.15622552122861078</v>
      </c>
      <c r="Y260" s="11">
        <f>IF('OddsRatio_working_3-way'!W260&gt;=0,IF('OddsRatio_working_3-way'!V260+SQRT('OddsRatio_working_3-way'!W260)&gt;0,0,PI()),ACOS('OddsRatio_working_3-way'!V260/(2*'OddsRatio_working_3-way'!X260)))</f>
        <v>0.16827187382011211</v>
      </c>
      <c r="Z260" s="11">
        <f>'OddsRatio_working_3-way'!X260^(1/3)*COS('OddsRatio_working_3-way'!Y260/3)</f>
        <v>0.53773353646544009</v>
      </c>
      <c r="AA260" s="11">
        <f>'OddsRatio_working_3-way'!X260^(1/3)*COS(('OddsRatio_working_3-way'!Y260+2*PI())/3)</f>
        <v>-0.29501508986349839</v>
      </c>
      <c r="AB260" s="11">
        <f>'OddsRatio_working_3-way'!X260^(1/3)*COS(('OddsRatio_working_3-way'!Y260+4*PI())/3)</f>
        <v>-0.24271844660194178</v>
      </c>
      <c r="AC260" s="11">
        <f>'OddsRatio_working_3-way'!X260^(1/3)*SIN('OddsRatio_working_3-way'!Y260/3)</f>
        <v>3.019348106477359E-2</v>
      </c>
      <c r="AD260" s="11">
        <f>'OddsRatio_working_3-way'!X260^(1/3)*SIN(('OddsRatio_working_3-way'!Y260+2*PI())/3)</f>
        <v>0.45059416251353007</v>
      </c>
      <c r="AE260" s="11">
        <f>'OddsRatio_working_3-way'!X260^(1/3)*SIN(('OddsRatio_working_3-way'!Y260+4*PI())/3)</f>
        <v>-0.48078764357830361</v>
      </c>
      <c r="AF260" s="11">
        <f>-'OddsRatio_working_3-way'!U260/(3*'OddsRatio_working_3-way'!X260^(1/3))*COS(('OddsRatio_working_3-way'!Y260)/3)</f>
        <v>0.53773353646544009</v>
      </c>
      <c r="AG260" s="11">
        <f>-'OddsRatio_working_3-way'!U260/(3*'OddsRatio_working_3-way'!X260^(1/3))*COS(('OddsRatio_working_3-way'!Y260+2*PI())/3)</f>
        <v>-0.29501508986349839</v>
      </c>
      <c r="AH260" s="11">
        <f>-'OddsRatio_working_3-way'!U260/(3*'OddsRatio_working_3-way'!X260^(1/3))*COS(('OddsRatio_working_3-way'!Y260+4*PI())/3)</f>
        <v>-0.24271844660194178</v>
      </c>
      <c r="AI260" s="11">
        <f>'OddsRatio_working_3-way'!U260/(3*'OddsRatio_working_3-way'!X260^(1/3))*SIN(('OddsRatio_working_3-way'!Y260)/3)</f>
        <v>-3.019348106477359E-2</v>
      </c>
      <c r="AJ260" s="11">
        <f>'OddsRatio_working_3-way'!U260/(3*'OddsRatio_working_3-way'!X260^(1/3))*SIN(('OddsRatio_working_3-way'!Y260+2*PI())/3)</f>
        <v>-0.45059416251353007</v>
      </c>
      <c r="AK260" s="11">
        <f>'OddsRatio_working_3-way'!U260/(3*'OddsRatio_working_3-way'!X260^(1/3))*SIN(('OddsRatio_working_3-way'!Y260+4*PI())/3)</f>
        <v>0.48078764357830361</v>
      </c>
      <c r="AL260" s="11">
        <f>'OddsRatio_working_3-way'!Z260+'OddsRatio_working_3-way'!AF260</f>
        <v>1.0754670729308802</v>
      </c>
      <c r="AM260" s="11">
        <f>'OddsRatio_working_3-way'!AA260+'OddsRatio_working_3-way'!AG260</f>
        <v>-0.59003017972699678</v>
      </c>
      <c r="AN260" s="11">
        <f>'OddsRatio_working_3-way'!AB260+'OddsRatio_working_3-way'!AH260</f>
        <v>-0.48543689320388356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1.0754670729308802</v>
      </c>
      <c r="AS260" s="11">
        <f>IF(('OddsRatio_working_3-way'!X260=0),IF(Q260&gt;0,-Q260^(1/3),(-Q260)^(1/3)),'OddsRatio_working_3-way'!AM260-'OddsRatio_working_3-way'!R260/3)</f>
        <v>-0.59003017972699678</v>
      </c>
      <c r="AT260" s="11">
        <f>IF(('OddsRatio_working_3-way'!X260=0),IF(Q260&gt;0,-Q260^(1/3),(-Q260)^(1/3)),'OddsRatio_working_3-way'!AN260-'OddsRatio_working_3-way'!R260/3)</f>
        <v>-0.48543689320388356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2.33</v>
      </c>
      <c r="B261" s="4">
        <f>IF('True_Odds_Calculator_3-way'!B262="","",'True_Odds_Calculator_3-way'!B262)</f>
        <v>3.81</v>
      </c>
      <c r="C261" s="4">
        <f>IF('True_Odds_Calculator_3-way'!C262="","",'True_Odds_Calculator_3-way'!C262)</f>
        <v>2.79</v>
      </c>
      <c r="D261" s="9">
        <f t="shared" si="65"/>
        <v>0.41073432272095128</v>
      </c>
      <c r="E261" s="9">
        <f t="shared" si="66"/>
        <v>0.24806928573435677</v>
      </c>
      <c r="F261" s="9">
        <f t="shared" si="67"/>
        <v>0.34119639154469178</v>
      </c>
      <c r="G261" s="9">
        <f t="shared" si="68"/>
        <v>1.078694610362084</v>
      </c>
      <c r="H261" s="9">
        <f t="shared" si="69"/>
        <v>2.4346638317815721</v>
      </c>
      <c r="I261" s="9">
        <f t="shared" si="70"/>
        <v>4.0311318551174562</v>
      </c>
      <c r="J261" s="9">
        <f t="shared" si="71"/>
        <v>2.9308633525481307</v>
      </c>
      <c r="K261" s="11">
        <f t="shared" si="72"/>
        <v>0.42918454935622319</v>
      </c>
      <c r="L261" s="11">
        <f t="shared" si="73"/>
        <v>0.26246719160104987</v>
      </c>
      <c r="M261" s="11">
        <f t="shared" si="74"/>
        <v>0.35842293906810035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-0.27010081329016566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0.23942505363948891</v>
      </c>
      <c r="Q261" s="11">
        <f>2*'OddsRatio_working_3-way'!K261*'OddsRatio_working_3-way'!L261*'OddsRatio_working_3-way'!M261</f>
        <v>8.0750439676050223E-2</v>
      </c>
      <c r="R261" s="11">
        <f t="shared" si="75"/>
        <v>0</v>
      </c>
      <c r="S261" s="11">
        <f t="shared" si="76"/>
        <v>-0.88642848099193905</v>
      </c>
      <c r="T261" s="11">
        <f t="shared" si="77"/>
        <v>-0.29896407453353763</v>
      </c>
      <c r="U261" s="11">
        <f>'OddsRatio_working_3-way'!S261-'OddsRatio_working_3-way'!R261^2/3</f>
        <v>-0.88642848099193905</v>
      </c>
      <c r="V261" s="11">
        <f>'OddsRatio_working_3-way'!S261*'OddsRatio_working_3-way'!R261/3-2*'OddsRatio_working_3-way'!R261^3/27-'OddsRatio_working_3-way'!T261</f>
        <v>0.29896407453353763</v>
      </c>
      <c r="W261" s="11">
        <f>'OddsRatio_working_3-way'!V261^2+4*'OddsRatio_working_3-way'!U261^3/27</f>
        <v>-1.3808039422894228E-2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0.16061410062988621</v>
      </c>
      <c r="Y261" s="11">
        <f>IF('OddsRatio_working_3-way'!W261&gt;=0,IF('OddsRatio_working_3-way'!V261+SQRT('OddsRatio_working_3-way'!W261)&gt;0,0,PI()),ACOS('OddsRatio_working_3-way'!V261/(2*'OddsRatio_working_3-way'!X261)))</f>
        <v>0.37450005343565951</v>
      </c>
      <c r="Z261" s="11">
        <f>'OddsRatio_working_3-way'!X261^(1/3)*COS('OddsRatio_working_3-way'!Y261/3)</f>
        <v>0.53934730518104201</v>
      </c>
      <c r="AA261" s="11">
        <f>'OddsRatio_working_3-way'!X261^(1/3)*COS(('OddsRatio_working_3-way'!Y261+2*PI())/3)</f>
        <v>-0.32828665066642337</v>
      </c>
      <c r="AB261" s="11">
        <f>'OddsRatio_working_3-way'!X261^(1/3)*COS(('OddsRatio_working_3-way'!Y261+4*PI())/3)</f>
        <v>-0.2110606545146187</v>
      </c>
      <c r="AC261" s="11">
        <f>'OddsRatio_working_3-way'!X261^(1/3)*SIN('OddsRatio_working_3-way'!Y261/3)</f>
        <v>6.768046043426644E-2</v>
      </c>
      <c r="AD261" s="11">
        <f>'OddsRatio_working_3-way'!X261^(1/3)*SIN(('OddsRatio_working_3-way'!Y261+2*PI())/3)</f>
        <v>0.4332482375323275</v>
      </c>
      <c r="AE261" s="11">
        <f>'OddsRatio_working_3-way'!X261^(1/3)*SIN(('OddsRatio_working_3-way'!Y261+4*PI())/3)</f>
        <v>-0.50092869796659389</v>
      </c>
      <c r="AF261" s="11">
        <f>-'OddsRatio_working_3-way'!U261/(3*'OddsRatio_working_3-way'!X261^(1/3))*COS(('OddsRatio_working_3-way'!Y261)/3)</f>
        <v>0.53934730518104201</v>
      </c>
      <c r="AG261" s="11">
        <f>-'OddsRatio_working_3-way'!U261/(3*'OddsRatio_working_3-way'!X261^(1/3))*COS(('OddsRatio_working_3-way'!Y261+2*PI())/3)</f>
        <v>-0.32828665066642337</v>
      </c>
      <c r="AH261" s="11">
        <f>-'OddsRatio_working_3-way'!U261/(3*'OddsRatio_working_3-way'!X261^(1/3))*COS(('OddsRatio_working_3-way'!Y261+4*PI())/3)</f>
        <v>-0.2110606545146187</v>
      </c>
      <c r="AI261" s="11">
        <f>'OddsRatio_working_3-way'!U261/(3*'OddsRatio_working_3-way'!X261^(1/3))*SIN(('OddsRatio_working_3-way'!Y261)/3)</f>
        <v>-6.768046043426644E-2</v>
      </c>
      <c r="AJ261" s="11">
        <f>'OddsRatio_working_3-way'!U261/(3*'OddsRatio_working_3-way'!X261^(1/3))*SIN(('OddsRatio_working_3-way'!Y261+2*PI())/3)</f>
        <v>-0.4332482375323275</v>
      </c>
      <c r="AK261" s="11">
        <f>'OddsRatio_working_3-way'!U261/(3*'OddsRatio_working_3-way'!X261^(1/3))*SIN(('OddsRatio_working_3-way'!Y261+4*PI())/3)</f>
        <v>0.50092869796659389</v>
      </c>
      <c r="AL261" s="11">
        <f>'OddsRatio_working_3-way'!Z261+'OddsRatio_working_3-way'!AF261</f>
        <v>1.078694610362084</v>
      </c>
      <c r="AM261" s="11">
        <f>'OddsRatio_working_3-way'!AA261+'OddsRatio_working_3-way'!AG261</f>
        <v>-0.65657330133284675</v>
      </c>
      <c r="AN261" s="11">
        <f>'OddsRatio_working_3-way'!AB261+'OddsRatio_working_3-way'!AH261</f>
        <v>-0.42212130902923739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1.078694610362084</v>
      </c>
      <c r="AS261" s="11">
        <f>IF(('OddsRatio_working_3-way'!X261=0),IF(Q261&gt;0,-Q261^(1/3),(-Q261)^(1/3)),'OddsRatio_working_3-way'!AM261-'OddsRatio_working_3-way'!R261/3)</f>
        <v>-0.65657330133284675</v>
      </c>
      <c r="AT261" s="11">
        <f>IF(('OddsRatio_working_3-way'!X261=0),IF(Q261&gt;0,-Q261^(1/3),(-Q261)^(1/3)),'OddsRatio_working_3-way'!AN261-'OddsRatio_working_3-way'!R261/3)</f>
        <v>-0.42212130902923739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</v>
      </c>
      <c r="B262" s="4">
        <f>IF('True_Odds_Calculator_3-way'!B263="","",'True_Odds_Calculator_3-way'!B263)</f>
        <v>3.24</v>
      </c>
      <c r="C262" s="4">
        <f>IF('True_Odds_Calculator_3-way'!C263="","",'True_Odds_Calculator_3-way'!C263)</f>
        <v>3.96</v>
      </c>
      <c r="D262" s="9">
        <f t="shared" si="65"/>
        <v>0.47625475128438616</v>
      </c>
      <c r="E262" s="9">
        <f t="shared" si="66"/>
        <v>0.28873651968979969</v>
      </c>
      <c r="F262" s="9">
        <f t="shared" si="67"/>
        <v>0.23500872902581413</v>
      </c>
      <c r="G262" s="9">
        <f t="shared" si="68"/>
        <v>1.0997165850905488</v>
      </c>
      <c r="H262" s="9">
        <f t="shared" si="69"/>
        <v>2.0997165850905488</v>
      </c>
      <c r="I262" s="9">
        <f t="shared" si="70"/>
        <v>3.4633651506028298</v>
      </c>
      <c r="J262" s="9">
        <f t="shared" si="71"/>
        <v>4.2551610918680245</v>
      </c>
      <c r="K262" s="11">
        <f t="shared" si="72"/>
        <v>0.5</v>
      </c>
      <c r="L262" s="11">
        <f t="shared" si="73"/>
        <v>0.30864197530864196</v>
      </c>
      <c r="M262" s="11">
        <f t="shared" si="74"/>
        <v>0.25252525252525254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-0.25838633246040654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0.24161366753959349</v>
      </c>
      <c r="Q262" s="11">
        <f>2*'OddsRatio_working_3-way'!K262*'OddsRatio_working_3-way'!L262*'OddsRatio_working_3-way'!M262</f>
        <v>7.7939892754707571E-2</v>
      </c>
      <c r="R262" s="11">
        <f t="shared" si="75"/>
        <v>0</v>
      </c>
      <c r="S262" s="11">
        <f t="shared" si="76"/>
        <v>-0.93508687258687262</v>
      </c>
      <c r="T262" s="11">
        <f t="shared" si="77"/>
        <v>-0.30164092664092662</v>
      </c>
      <c r="U262" s="11">
        <f>'OddsRatio_working_3-way'!S262-'OddsRatio_working_3-way'!R262^2/3</f>
        <v>-0.93508687258687262</v>
      </c>
      <c r="V262" s="11">
        <f>'OddsRatio_working_3-way'!S262*'OddsRatio_working_3-way'!R262/3-2*'OddsRatio_working_3-way'!R262^3/27-'OddsRatio_working_3-way'!T262</f>
        <v>0.30164092664092662</v>
      </c>
      <c r="W262" s="11">
        <f>'OddsRatio_working_3-way'!V262^2+4*'OddsRatio_working_3-way'!U262^3/27</f>
        <v>-3.0142860224289914E-2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0.17401875534628933</v>
      </c>
      <c r="Y262" s="11">
        <f>IF('OddsRatio_working_3-way'!W262&gt;=0,IF('OddsRatio_working_3-way'!V262+SQRT('OddsRatio_working_3-way'!W262)&gt;0,0,PI()),ACOS('OddsRatio_working_3-way'!V262/(2*'OddsRatio_working_3-way'!X262)))</f>
        <v>0.52226634141592587</v>
      </c>
      <c r="Z262" s="11">
        <f>'OddsRatio_working_3-way'!X262^(1/3)*COS('OddsRatio_working_3-way'!Y262/3)</f>
        <v>0.54985829254527441</v>
      </c>
      <c r="AA262" s="11">
        <f>'OddsRatio_working_3-way'!X262^(1/3)*COS(('OddsRatio_working_3-way'!Y262+2*PI())/3)</f>
        <v>-0.35867645510172552</v>
      </c>
      <c r="AB262" s="11">
        <f>'OddsRatio_working_3-way'!X262^(1/3)*COS(('OddsRatio_working_3-way'!Y262+4*PI())/3)</f>
        <v>-0.19118183744354911</v>
      </c>
      <c r="AC262" s="11">
        <f>'OddsRatio_working_3-way'!X262^(1/3)*SIN('OddsRatio_working_3-way'!Y262/3)</f>
        <v>9.6703062592761804E-2</v>
      </c>
      <c r="AD262" s="11">
        <f>'OddsRatio_working_3-way'!X262^(1/3)*SIN(('OddsRatio_working_3-way'!Y262+2*PI())/3)</f>
        <v>0.42783971852936253</v>
      </c>
      <c r="AE262" s="11">
        <f>'OddsRatio_working_3-way'!X262^(1/3)*SIN(('OddsRatio_working_3-way'!Y262+4*PI())/3)</f>
        <v>-0.52454278112212405</v>
      </c>
      <c r="AF262" s="11">
        <f>-'OddsRatio_working_3-way'!U262/(3*'OddsRatio_working_3-way'!X262^(1/3))*COS(('OddsRatio_working_3-way'!Y262)/3)</f>
        <v>0.5498582925452743</v>
      </c>
      <c r="AG262" s="11">
        <f>-'OddsRatio_working_3-way'!U262/(3*'OddsRatio_working_3-way'!X262^(1/3))*COS(('OddsRatio_working_3-way'!Y262+2*PI())/3)</f>
        <v>-0.35867645510172547</v>
      </c>
      <c r="AH262" s="11">
        <f>-'OddsRatio_working_3-way'!U262/(3*'OddsRatio_working_3-way'!X262^(1/3))*COS(('OddsRatio_working_3-way'!Y262+4*PI())/3)</f>
        <v>-0.19118183744354905</v>
      </c>
      <c r="AI262" s="11">
        <f>'OddsRatio_working_3-way'!U262/(3*'OddsRatio_working_3-way'!X262^(1/3))*SIN(('OddsRatio_working_3-way'!Y262)/3)</f>
        <v>-9.6703062592761777E-2</v>
      </c>
      <c r="AJ262" s="11">
        <f>'OddsRatio_working_3-way'!U262/(3*'OddsRatio_working_3-way'!X262^(1/3))*SIN(('OddsRatio_working_3-way'!Y262+2*PI())/3)</f>
        <v>-0.42783971852936242</v>
      </c>
      <c r="AK262" s="11">
        <f>'OddsRatio_working_3-way'!U262/(3*'OddsRatio_working_3-way'!X262^(1/3))*SIN(('OddsRatio_working_3-way'!Y262+4*PI())/3)</f>
        <v>0.52454278112212394</v>
      </c>
      <c r="AL262" s="11">
        <f>'OddsRatio_working_3-way'!Z262+'OddsRatio_working_3-way'!AF262</f>
        <v>1.0997165850905488</v>
      </c>
      <c r="AM262" s="11">
        <f>'OddsRatio_working_3-way'!AA262+'OddsRatio_working_3-way'!AG262</f>
        <v>-0.71735291020345104</v>
      </c>
      <c r="AN262" s="11">
        <f>'OddsRatio_working_3-way'!AB262+'OddsRatio_working_3-way'!AH262</f>
        <v>-0.38236367488709816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1.0997165850905488</v>
      </c>
      <c r="AS262" s="11">
        <f>IF(('OddsRatio_working_3-way'!X262=0),IF(Q262&gt;0,-Q262^(1/3),(-Q262)^(1/3)),'OddsRatio_working_3-way'!AM262-'OddsRatio_working_3-way'!R262/3)</f>
        <v>-0.71735291020345104</v>
      </c>
      <c r="AT262" s="11">
        <f>IF(('OddsRatio_working_3-way'!X262=0),IF(Q262&gt;0,-Q262^(1/3),(-Q262)^(1/3)),'OddsRatio_working_3-way'!AN262-'OddsRatio_working_3-way'!R262/3)</f>
        <v>-0.38236367488709816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2.14</v>
      </c>
      <c r="B263" s="4">
        <f>IF('True_Odds_Calculator_3-way'!B264="","",'True_Odds_Calculator_3-way'!B264)</f>
        <v>4</v>
      </c>
      <c r="C263" s="4">
        <f>IF('True_Odds_Calculator_3-way'!C264="","",'True_Odds_Calculator_3-way'!C264)</f>
        <v>2.99</v>
      </c>
      <c r="D263" s="9">
        <f t="shared" si="65"/>
        <v>0.4475828829581438</v>
      </c>
      <c r="E263" s="9">
        <f t="shared" si="66"/>
        <v>0.23540736627860218</v>
      </c>
      <c r="F263" s="9">
        <f t="shared" si="67"/>
        <v>0.31700975076325366</v>
      </c>
      <c r="G263" s="9">
        <f t="shared" si="68"/>
        <v>1.0826518102192129</v>
      </c>
      <c r="H263" s="9">
        <f t="shared" si="69"/>
        <v>2.2342230636499032</v>
      </c>
      <c r="I263" s="9">
        <f t="shared" si="70"/>
        <v>4.2479554306576386</v>
      </c>
      <c r="J263" s="9">
        <f t="shared" si="71"/>
        <v>3.1544771023362337</v>
      </c>
      <c r="K263" s="11">
        <f t="shared" si="72"/>
        <v>0.46728971962616822</v>
      </c>
      <c r="L263" s="11">
        <f t="shared" si="73"/>
        <v>0.25</v>
      </c>
      <c r="M263" s="11">
        <f t="shared" si="74"/>
        <v>0.33444816053511706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-0.26590973025349274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0.23950551683180699</v>
      </c>
      <c r="Q263" s="11">
        <f>2*'OddsRatio_working_3-way'!K263*'OddsRatio_working_3-way'!L263*'OddsRatio_working_3-way'!M263</f>
        <v>7.8142093582971278E-2</v>
      </c>
      <c r="R263" s="11">
        <f t="shared" si="75"/>
        <v>0</v>
      </c>
      <c r="S263" s="11">
        <f t="shared" si="76"/>
        <v>-0.90070234211995737</v>
      </c>
      <c r="T263" s="11">
        <f t="shared" si="77"/>
        <v>-0.2938669957977022</v>
      </c>
      <c r="U263" s="11">
        <f>'OddsRatio_working_3-way'!S263-'OddsRatio_working_3-way'!R263^2/3</f>
        <v>-0.90070234211995737</v>
      </c>
      <c r="V263" s="11">
        <f>'OddsRatio_working_3-way'!S263*'OddsRatio_working_3-way'!R263/3-2*'OddsRatio_working_3-way'!R263^3/27-'OddsRatio_working_3-way'!T263</f>
        <v>0.2938669957977022</v>
      </c>
      <c r="W263" s="11">
        <f>'OddsRatio_working_3-way'!V263^2+4*'OddsRatio_working_3-way'!U263^3/27</f>
        <v>-2.1895229309125908E-2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0.16450914908318368</v>
      </c>
      <c r="Y263" s="11">
        <f>IF('OddsRatio_working_3-way'!W263&gt;=0,IF('OddsRatio_working_3-way'!V263+SQRT('OddsRatio_working_3-way'!W263)&gt;0,0,PI()),ACOS('OddsRatio_working_3-way'!V263/(2*'OddsRatio_working_3-way'!X263)))</f>
        <v>0.46646631101021319</v>
      </c>
      <c r="Z263" s="11">
        <f>'OddsRatio_working_3-way'!X263^(1/3)*COS('OddsRatio_working_3-way'!Y263/3)</f>
        <v>0.54132590510960643</v>
      </c>
      <c r="AA263" s="11">
        <f>'OddsRatio_working_3-way'!X263^(1/3)*COS(('OddsRatio_working_3-way'!Y263+2*PI())/3)</f>
        <v>-0.34414957632361159</v>
      </c>
      <c r="AB263" s="11">
        <f>'OddsRatio_working_3-way'!X263^(1/3)*COS(('OddsRatio_working_3-way'!Y263+4*PI())/3)</f>
        <v>-0.1971763287859947</v>
      </c>
      <c r="AC263" s="11">
        <f>'OddsRatio_working_3-way'!X263^(1/3)*SIN('OddsRatio_working_3-way'!Y263/3)</f>
        <v>8.4855044029516533E-2</v>
      </c>
      <c r="AD263" s="11">
        <f>'OddsRatio_working_3-way'!X263^(1/3)*SIN(('OddsRatio_working_3-way'!Y263+2*PI())/3)</f>
        <v>0.42637446353676534</v>
      </c>
      <c r="AE263" s="11">
        <f>'OddsRatio_working_3-way'!X263^(1/3)*SIN(('OddsRatio_working_3-way'!Y263+4*PI())/3)</f>
        <v>-0.51122950756628194</v>
      </c>
      <c r="AF263" s="11">
        <f>-'OddsRatio_working_3-way'!U263/(3*'OddsRatio_working_3-way'!X263^(1/3))*COS(('OddsRatio_working_3-way'!Y263)/3)</f>
        <v>0.54132590510960643</v>
      </c>
      <c r="AG263" s="11">
        <f>-'OddsRatio_working_3-way'!U263/(3*'OddsRatio_working_3-way'!X263^(1/3))*COS(('OddsRatio_working_3-way'!Y263+2*PI())/3)</f>
        <v>-0.34414957632361159</v>
      </c>
      <c r="AH263" s="11">
        <f>-'OddsRatio_working_3-way'!U263/(3*'OddsRatio_working_3-way'!X263^(1/3))*COS(('OddsRatio_working_3-way'!Y263+4*PI())/3)</f>
        <v>-0.1971763287859947</v>
      </c>
      <c r="AI263" s="11">
        <f>'OddsRatio_working_3-way'!U263/(3*'OddsRatio_working_3-way'!X263^(1/3))*SIN(('OddsRatio_working_3-way'!Y263)/3)</f>
        <v>-8.4855044029516533E-2</v>
      </c>
      <c r="AJ263" s="11">
        <f>'OddsRatio_working_3-way'!U263/(3*'OddsRatio_working_3-way'!X263^(1/3))*SIN(('OddsRatio_working_3-way'!Y263+2*PI())/3)</f>
        <v>-0.42637446353676534</v>
      </c>
      <c r="AK263" s="11">
        <f>'OddsRatio_working_3-way'!U263/(3*'OddsRatio_working_3-way'!X263^(1/3))*SIN(('OddsRatio_working_3-way'!Y263+4*PI())/3)</f>
        <v>0.51122950756628194</v>
      </c>
      <c r="AL263" s="11">
        <f>'OddsRatio_working_3-way'!Z263+'OddsRatio_working_3-way'!AF263</f>
        <v>1.0826518102192129</v>
      </c>
      <c r="AM263" s="11">
        <f>'OddsRatio_working_3-way'!AA263+'OddsRatio_working_3-way'!AG263</f>
        <v>-0.68829915264722319</v>
      </c>
      <c r="AN263" s="11">
        <f>'OddsRatio_working_3-way'!AB263+'OddsRatio_working_3-way'!AH263</f>
        <v>-0.3943526575719894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1.0826518102192129</v>
      </c>
      <c r="AS263" s="11">
        <f>IF(('OddsRatio_working_3-way'!X263=0),IF(Q263&gt;0,-Q263^(1/3),(-Q263)^(1/3)),'OddsRatio_working_3-way'!AM263-'OddsRatio_working_3-way'!R263/3)</f>
        <v>-0.68829915264722319</v>
      </c>
      <c r="AT263" s="11">
        <f>IF(('OddsRatio_working_3-way'!X263=0),IF(Q263&gt;0,-Q263^(1/3),(-Q263)^(1/3)),'OddsRatio_working_3-way'!AN263-'OddsRatio_working_3-way'!R263/3)</f>
        <v>-0.3943526575719894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1.64</v>
      </c>
      <c r="B264" s="4">
        <f>IF('True_Odds_Calculator_3-way'!B265="","",'True_Odds_Calculator_3-way'!B265)</f>
        <v>3.98</v>
      </c>
      <c r="C264" s="4">
        <f>IF('True_Odds_Calculator_3-way'!C265="","",'True_Odds_Calculator_3-way'!C265)</f>
        <v>5.16</v>
      </c>
      <c r="D264" s="9">
        <f t="shared" si="65"/>
        <v>0.58687638019635702</v>
      </c>
      <c r="E264" s="9">
        <f t="shared" si="66"/>
        <v>0.23377028455562721</v>
      </c>
      <c r="F264" s="9">
        <f t="shared" si="67"/>
        <v>0.17935333524801583</v>
      </c>
      <c r="G264" s="9">
        <f t="shared" si="68"/>
        <v>1.0999005544016249</v>
      </c>
      <c r="H264" s="9">
        <f t="shared" si="69"/>
        <v>1.7039363548170403</v>
      </c>
      <c r="I264" s="9">
        <f t="shared" si="70"/>
        <v>4.2777036521168421</v>
      </c>
      <c r="J264" s="9">
        <f t="shared" si="71"/>
        <v>5.5755863063107602</v>
      </c>
      <c r="K264" s="11">
        <f t="shared" si="72"/>
        <v>0.6097560975609756</v>
      </c>
      <c r="L264" s="11">
        <f t="shared" si="73"/>
        <v>0.25125628140703515</v>
      </c>
      <c r="M264" s="11">
        <f t="shared" si="74"/>
        <v>0.19379844961240308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-0.23556618410638941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0.23099521050136287</v>
      </c>
      <c r="Q264" s="11">
        <f>2*'OddsRatio_working_3-way'!K264*'OddsRatio_working_3-way'!L264*'OddsRatio_working_3-way'!M264</f>
        <v>5.9381802185440327E-2</v>
      </c>
      <c r="R264" s="11">
        <f t="shared" si="75"/>
        <v>0</v>
      </c>
      <c r="S264" s="11">
        <f t="shared" si="76"/>
        <v>-0.98059579891584892</v>
      </c>
      <c r="T264" s="11">
        <f t="shared" si="77"/>
        <v>-0.25208118224057813</v>
      </c>
      <c r="U264" s="11">
        <f>'OddsRatio_working_3-way'!S264-'OddsRatio_working_3-way'!R264^2/3</f>
        <v>-0.98059579891584892</v>
      </c>
      <c r="V264" s="11">
        <f>'OddsRatio_working_3-way'!S264*'OddsRatio_working_3-way'!R264/3-2*'OddsRatio_working_3-way'!R264^3/27-'OddsRatio_working_3-way'!T264</f>
        <v>0.25208118224057813</v>
      </c>
      <c r="W264" s="11">
        <f>'OddsRatio_working_3-way'!V264^2+4*'OddsRatio_working_3-way'!U264^3/27</f>
        <v>-7.6145397512533464E-2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0.18687584110335198</v>
      </c>
      <c r="Y264" s="11">
        <f>IF('OddsRatio_working_3-way'!W264&gt;=0,IF('OddsRatio_working_3-way'!V264+SQRT('OddsRatio_working_3-way'!W264)&gt;0,0,PI()),ACOS('OddsRatio_working_3-way'!V264/(2*'OddsRatio_working_3-way'!X264)))</f>
        <v>0.83056101140991945</v>
      </c>
      <c r="Z264" s="11">
        <f>'OddsRatio_working_3-way'!X264^(1/3)*COS('OddsRatio_working_3-way'!Y264/3)</f>
        <v>0.54995027720081258</v>
      </c>
      <c r="AA264" s="11">
        <f>'OddsRatio_working_3-way'!X264^(1/3)*COS(('OddsRatio_working_3-way'!Y264+2*PI())/3)</f>
        <v>-0.41030794757156563</v>
      </c>
      <c r="AB264" s="11">
        <f>'OddsRatio_working_3-way'!X264^(1/3)*COS(('OddsRatio_working_3-way'!Y264+4*PI())/3)</f>
        <v>-0.13964232962924686</v>
      </c>
      <c r="AC264" s="11">
        <f>'OddsRatio_working_3-way'!X264^(1/3)*SIN('OddsRatio_working_3-way'!Y264/3)</f>
        <v>0.15626886737937412</v>
      </c>
      <c r="AD264" s="11">
        <f>'OddsRatio_working_3-way'!X264^(1/3)*SIN(('OddsRatio_working_3-way'!Y264+2*PI())/3)</f>
        <v>0.39813647718451062</v>
      </c>
      <c r="AE264" s="11">
        <f>'OddsRatio_working_3-way'!X264^(1/3)*SIN(('OddsRatio_working_3-way'!Y264+4*PI())/3)</f>
        <v>-0.55440534456388468</v>
      </c>
      <c r="AF264" s="11">
        <f>-'OddsRatio_working_3-way'!U264/(3*'OddsRatio_working_3-way'!X264^(1/3))*COS(('OddsRatio_working_3-way'!Y264)/3)</f>
        <v>0.54995027720081247</v>
      </c>
      <c r="AG264" s="11">
        <f>-'OddsRatio_working_3-way'!U264/(3*'OddsRatio_working_3-way'!X264^(1/3))*COS(('OddsRatio_working_3-way'!Y264+2*PI())/3)</f>
        <v>-0.41030794757156552</v>
      </c>
      <c r="AH264" s="11">
        <f>-'OddsRatio_working_3-way'!U264/(3*'OddsRatio_working_3-way'!X264^(1/3))*COS(('OddsRatio_working_3-way'!Y264+4*PI())/3)</f>
        <v>-0.13964232962924683</v>
      </c>
      <c r="AI264" s="11">
        <f>'OddsRatio_working_3-way'!U264/(3*'OddsRatio_working_3-way'!X264^(1/3))*SIN(('OddsRatio_working_3-way'!Y264)/3)</f>
        <v>-0.15626886737937409</v>
      </c>
      <c r="AJ264" s="11">
        <f>'OddsRatio_working_3-way'!U264/(3*'OddsRatio_working_3-way'!X264^(1/3))*SIN(('OddsRatio_working_3-way'!Y264+2*PI())/3)</f>
        <v>-0.39813647718451056</v>
      </c>
      <c r="AK264" s="11">
        <f>'OddsRatio_working_3-way'!U264/(3*'OddsRatio_working_3-way'!X264^(1/3))*SIN(('OddsRatio_working_3-way'!Y264+4*PI())/3)</f>
        <v>0.55440534456388468</v>
      </c>
      <c r="AL264" s="11">
        <f>'OddsRatio_working_3-way'!Z264+'OddsRatio_working_3-way'!AF264</f>
        <v>1.0999005544016249</v>
      </c>
      <c r="AM264" s="11">
        <f>'OddsRatio_working_3-way'!AA264+'OddsRatio_working_3-way'!AG264</f>
        <v>-0.82061589514313116</v>
      </c>
      <c r="AN264" s="11">
        <f>'OddsRatio_working_3-way'!AB264+'OddsRatio_working_3-way'!AH264</f>
        <v>-0.27928465925849366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1.0999005544016249</v>
      </c>
      <c r="AS264" s="11">
        <f>IF(('OddsRatio_working_3-way'!X264=0),IF(Q264&gt;0,-Q264^(1/3),(-Q264)^(1/3)),'OddsRatio_working_3-way'!AM264-'OddsRatio_working_3-way'!R264/3)</f>
        <v>-0.82061589514313116</v>
      </c>
      <c r="AT264" s="11">
        <f>IF(('OddsRatio_working_3-way'!X264=0),IF(Q264&gt;0,-Q264^(1/3),(-Q264)^(1/3)),'OddsRatio_working_3-way'!AN264-'OddsRatio_working_3-way'!R264/3)</f>
        <v>-0.27928465925849366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2.13</v>
      </c>
      <c r="B265" s="4">
        <f>IF('True_Odds_Calculator_3-way'!B266="","",'True_Odds_Calculator_3-way'!B266)</f>
        <v>3.62</v>
      </c>
      <c r="C265" s="4">
        <f>IF('True_Odds_Calculator_3-way'!C266="","",'True_Odds_Calculator_3-way'!C266)</f>
        <v>3.28</v>
      </c>
      <c r="D265" s="9">
        <f t="shared" si="65"/>
        <v>0.45025041588067638</v>
      </c>
      <c r="E265" s="9">
        <f t="shared" si="66"/>
        <v>0.26103122124968603</v>
      </c>
      <c r="F265" s="9">
        <f t="shared" si="67"/>
        <v>0.28871836286963726</v>
      </c>
      <c r="G265" s="9">
        <f t="shared" si="68"/>
        <v>1.0805188392578753</v>
      </c>
      <c r="H265" s="9">
        <f t="shared" si="69"/>
        <v>2.2209862883613996</v>
      </c>
      <c r="I265" s="9">
        <f t="shared" si="70"/>
        <v>3.8309593588556328</v>
      </c>
      <c r="J265" s="9">
        <f t="shared" si="71"/>
        <v>3.4635829535079559</v>
      </c>
      <c r="K265" s="11">
        <f t="shared" si="72"/>
        <v>0.46948356807511737</v>
      </c>
      <c r="L265" s="11">
        <f t="shared" si="73"/>
        <v>0.27624309392265195</v>
      </c>
      <c r="M265" s="11">
        <f t="shared" si="74"/>
        <v>0.3048780487804878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-0.26690245230987042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0.2384269232156177</v>
      </c>
      <c r="Q265" s="11">
        <f>2*'OddsRatio_working_3-way'!K265*'OddsRatio_working_3-way'!L265*'OddsRatio_working_3-way'!M265</f>
        <v>7.9080239872510005E-2</v>
      </c>
      <c r="R265" s="11">
        <f t="shared" si="75"/>
        <v>0</v>
      </c>
      <c r="S265" s="11">
        <f t="shared" si="76"/>
        <v>-0.89331109981262746</v>
      </c>
      <c r="T265" s="11">
        <f t="shared" si="77"/>
        <v>-0.29628892199423795</v>
      </c>
      <c r="U265" s="11">
        <f>'OddsRatio_working_3-way'!S265-'OddsRatio_working_3-way'!R265^2/3</f>
        <v>-0.89331109981262746</v>
      </c>
      <c r="V265" s="11">
        <f>'OddsRatio_working_3-way'!S265*'OddsRatio_working_3-way'!R265/3-2*'OddsRatio_working_3-way'!R265^3/27-'OddsRatio_working_3-way'!T265</f>
        <v>0.29628892199423795</v>
      </c>
      <c r="W265" s="11">
        <f>'OddsRatio_working_3-way'!V265^2+4*'OddsRatio_working_3-way'!U265^3/27</f>
        <v>-1.782272285393037E-2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0.16248834431309064</v>
      </c>
      <c r="Y265" s="11">
        <f>IF('OddsRatio_working_3-way'!W265&gt;=0,IF('OddsRatio_working_3-way'!V265+SQRT('OddsRatio_working_3-way'!W265)&gt;0,0,PI()),ACOS('OddsRatio_working_3-way'!V265/(2*'OddsRatio_working_3-way'!X265)))</f>
        <v>0.42333589322150145</v>
      </c>
      <c r="Z265" s="11">
        <f>'OddsRatio_working_3-way'!X265^(1/3)*COS('OddsRatio_working_3-way'!Y265/3)</f>
        <v>0.54025941962893764</v>
      </c>
      <c r="AA265" s="11">
        <f>'OddsRatio_working_3-way'!X265^(1/3)*COS(('OddsRatio_working_3-way'!Y265+2*PI())/3)</f>
        <v>-0.33659469743810044</v>
      </c>
      <c r="AB265" s="11">
        <f>'OddsRatio_working_3-way'!X265^(1/3)*COS(('OddsRatio_working_3-way'!Y265+4*PI())/3)</f>
        <v>-0.20366472219083709</v>
      </c>
      <c r="AC265" s="11">
        <f>'OddsRatio_working_3-way'!X265^(1/3)*SIN('OddsRatio_working_3-way'!Y265/3)</f>
        <v>7.6747156992377705E-2</v>
      </c>
      <c r="AD265" s="11">
        <f>'OddsRatio_working_3-way'!X265^(1/3)*SIN(('OddsRatio_working_3-way'!Y265+2*PI())/3)</f>
        <v>0.42950480353630838</v>
      </c>
      <c r="AE265" s="11">
        <f>'OddsRatio_working_3-way'!X265^(1/3)*SIN(('OddsRatio_working_3-way'!Y265+4*PI())/3)</f>
        <v>-0.50625196052868604</v>
      </c>
      <c r="AF265" s="11">
        <f>-'OddsRatio_working_3-way'!U265/(3*'OddsRatio_working_3-way'!X265^(1/3))*COS(('OddsRatio_working_3-way'!Y265)/3)</f>
        <v>0.54025941962893753</v>
      </c>
      <c r="AG265" s="11">
        <f>-'OddsRatio_working_3-way'!U265/(3*'OddsRatio_working_3-way'!X265^(1/3))*COS(('OddsRatio_working_3-way'!Y265+2*PI())/3)</f>
        <v>-0.33659469743810039</v>
      </c>
      <c r="AH265" s="11">
        <f>-'OddsRatio_working_3-way'!U265/(3*'OddsRatio_working_3-way'!X265^(1/3))*COS(('OddsRatio_working_3-way'!Y265+4*PI())/3)</f>
        <v>-0.20366472219083703</v>
      </c>
      <c r="AI265" s="11">
        <f>'OddsRatio_working_3-way'!U265/(3*'OddsRatio_working_3-way'!X265^(1/3))*SIN(('OddsRatio_working_3-way'!Y265)/3)</f>
        <v>-7.6747156992377691E-2</v>
      </c>
      <c r="AJ265" s="11">
        <f>'OddsRatio_working_3-way'!U265/(3*'OddsRatio_working_3-way'!X265^(1/3))*SIN(('OddsRatio_working_3-way'!Y265+2*PI())/3)</f>
        <v>-0.42950480353630827</v>
      </c>
      <c r="AK265" s="11">
        <f>'OddsRatio_working_3-way'!U265/(3*'OddsRatio_working_3-way'!X265^(1/3))*SIN(('OddsRatio_working_3-way'!Y265+4*PI())/3)</f>
        <v>0.50625196052868604</v>
      </c>
      <c r="AL265" s="11">
        <f>'OddsRatio_working_3-way'!Z265+'OddsRatio_working_3-way'!AF265</f>
        <v>1.0805188392578753</v>
      </c>
      <c r="AM265" s="11">
        <f>'OddsRatio_working_3-way'!AA265+'OddsRatio_working_3-way'!AG265</f>
        <v>-0.67318939487620089</v>
      </c>
      <c r="AN265" s="11">
        <f>'OddsRatio_working_3-way'!AB265+'OddsRatio_working_3-way'!AH265</f>
        <v>-0.40732944438167412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1.0805188392578753</v>
      </c>
      <c r="AS265" s="11">
        <f>IF(('OddsRatio_working_3-way'!X265=0),IF(Q265&gt;0,-Q265^(1/3),(-Q265)^(1/3)),'OddsRatio_working_3-way'!AM265-'OddsRatio_working_3-way'!R265/3)</f>
        <v>-0.67318939487620089</v>
      </c>
      <c r="AT265" s="11">
        <f>IF(('OddsRatio_working_3-way'!X265=0),IF(Q265&gt;0,-Q265^(1/3),(-Q265)^(1/3)),'OddsRatio_working_3-way'!AN265-'OddsRatio_working_3-way'!R265/3)</f>
        <v>-0.40732944438167412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1.36</v>
      </c>
      <c r="B266" s="4">
        <f>IF('True_Odds_Calculator_3-way'!B267="","",'True_Odds_Calculator_3-way'!B267)</f>
        <v>5.28</v>
      </c>
      <c r="C266" s="4">
        <f>IF('True_Odds_Calculator_3-way'!C267="","",'True_Odds_Calculator_3-way'!C267)</f>
        <v>7.61</v>
      </c>
      <c r="D266" s="9">
        <f t="shared" si="65"/>
        <v>0.71072153179275877</v>
      </c>
      <c r="E266" s="9">
        <f t="shared" si="66"/>
        <v>0.17126145653500063</v>
      </c>
      <c r="F266" s="9">
        <f t="shared" si="67"/>
        <v>0.11801701167224064</v>
      </c>
      <c r="G266" s="9">
        <f t="shared" si="68"/>
        <v>1.1306134183788581</v>
      </c>
      <c r="H266" s="9">
        <f t="shared" si="69"/>
        <v>1.4070208306163894</v>
      </c>
      <c r="I266" s="9">
        <f t="shared" si="70"/>
        <v>5.839025430661513</v>
      </c>
      <c r="J266" s="9">
        <f t="shared" si="71"/>
        <v>8.473354695484252</v>
      </c>
      <c r="K266" s="11">
        <f t="shared" si="72"/>
        <v>0.73529411764705876</v>
      </c>
      <c r="L266" s="11">
        <f t="shared" si="73"/>
        <v>0.18939393939393939</v>
      </c>
      <c r="M266" s="11">
        <f t="shared" si="74"/>
        <v>0.13140604467805519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-0.1863761093972891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0.20587093396670575</v>
      </c>
      <c r="Q266" s="11">
        <f>2*'OddsRatio_working_3-way'!K266*'OddsRatio_working_3-way'!L266*'OddsRatio_working_3-way'!M266</f>
        <v>3.659927714963658E-2</v>
      </c>
      <c r="R266" s="11">
        <f t="shared" si="75"/>
        <v>0</v>
      </c>
      <c r="S266" s="11">
        <f t="shared" si="76"/>
        <v>-1.1045993750618566</v>
      </c>
      <c r="T266" s="11">
        <f t="shared" si="77"/>
        <v>-0.19637322223321896</v>
      </c>
      <c r="U266" s="11">
        <f>'OddsRatio_working_3-way'!S266-'OddsRatio_working_3-way'!R266^2/3</f>
        <v>-1.1045993750618566</v>
      </c>
      <c r="V266" s="11">
        <f>'OddsRatio_working_3-way'!S266*'OddsRatio_working_3-way'!R266/3-2*'OddsRatio_working_3-way'!R266^3/27-'OddsRatio_working_3-way'!T266</f>
        <v>0.19637322223321896</v>
      </c>
      <c r="W266" s="11">
        <f>'OddsRatio_working_3-way'!V266^2+4*'OddsRatio_working_3-way'!U266^3/27</f>
        <v>-0.16110654096737842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0.22342167720346409</v>
      </c>
      <c r="Y266" s="11">
        <f>IF('OddsRatio_working_3-way'!W266&gt;=0,IF('OddsRatio_working_3-way'!V266+SQRT('OddsRatio_working_3-way'!W266)&gt;0,0,PI()),ACOS('OddsRatio_working_3-way'!V266/(2*'OddsRatio_working_3-way'!X266)))</f>
        <v>1.1157903280194437</v>
      </c>
      <c r="Z266" s="11">
        <f>'OddsRatio_working_3-way'!X266^(1/3)*COS('OddsRatio_working_3-way'!Y266/3)</f>
        <v>0.56530670918942916</v>
      </c>
      <c r="AA266" s="11">
        <f>'OddsRatio_working_3-way'!X266^(1/3)*COS(('OddsRatio_working_3-way'!Y266+2*PI())/3)</f>
        <v>-0.47362740302676659</v>
      </c>
      <c r="AB266" s="11">
        <f>'OddsRatio_working_3-way'!X266^(1/3)*COS(('OddsRatio_working_3-way'!Y266+4*PI())/3)</f>
        <v>-9.1679306162662802E-2</v>
      </c>
      <c r="AC266" s="11">
        <f>'OddsRatio_working_3-way'!X266^(1/3)*SIN('OddsRatio_working_3-way'!Y266/3)</f>
        <v>0.22051783654095586</v>
      </c>
      <c r="AD266" s="11">
        <f>'OddsRatio_working_3-way'!X266^(1/3)*SIN(('OddsRatio_working_3-way'!Y266+2*PI())/3)</f>
        <v>0.37931105281734989</v>
      </c>
      <c r="AE266" s="11">
        <f>'OddsRatio_working_3-way'!X266^(1/3)*SIN(('OddsRatio_working_3-way'!Y266+4*PI())/3)</f>
        <v>-0.59982888935830547</v>
      </c>
      <c r="AF266" s="11">
        <f>-'OddsRatio_working_3-way'!U266/(3*'OddsRatio_working_3-way'!X266^(1/3))*COS(('OddsRatio_working_3-way'!Y266)/3)</f>
        <v>0.56530670918942905</v>
      </c>
      <c r="AG266" s="11">
        <f>-'OddsRatio_working_3-way'!U266/(3*'OddsRatio_working_3-way'!X266^(1/3))*COS(('OddsRatio_working_3-way'!Y266+2*PI())/3)</f>
        <v>-0.47362740302676654</v>
      </c>
      <c r="AH266" s="11">
        <f>-'OddsRatio_working_3-way'!U266/(3*'OddsRatio_working_3-way'!X266^(1/3))*COS(('OddsRatio_working_3-way'!Y266+4*PI())/3)</f>
        <v>-9.1679306162662788E-2</v>
      </c>
      <c r="AI266" s="11">
        <f>'OddsRatio_working_3-way'!U266/(3*'OddsRatio_working_3-way'!X266^(1/3))*SIN(('OddsRatio_working_3-way'!Y266)/3)</f>
        <v>-0.22051783654095583</v>
      </c>
      <c r="AJ266" s="11">
        <f>'OddsRatio_working_3-way'!U266/(3*'OddsRatio_working_3-way'!X266^(1/3))*SIN(('OddsRatio_working_3-way'!Y266+2*PI())/3)</f>
        <v>-0.37931105281734984</v>
      </c>
      <c r="AK266" s="11">
        <f>'OddsRatio_working_3-way'!U266/(3*'OddsRatio_working_3-way'!X266^(1/3))*SIN(('OddsRatio_working_3-way'!Y266+4*PI())/3)</f>
        <v>0.59982888935830547</v>
      </c>
      <c r="AL266" s="11">
        <f>'OddsRatio_working_3-way'!Z266+'OddsRatio_working_3-way'!AF266</f>
        <v>1.1306134183788581</v>
      </c>
      <c r="AM266" s="11">
        <f>'OddsRatio_working_3-way'!AA266+'OddsRatio_working_3-way'!AG266</f>
        <v>-0.94725480605353307</v>
      </c>
      <c r="AN266" s="11">
        <f>'OddsRatio_working_3-way'!AB266+'OddsRatio_working_3-way'!AH266</f>
        <v>-0.18335861232532558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1.1306134183788581</v>
      </c>
      <c r="AS266" s="11">
        <f>IF(('OddsRatio_working_3-way'!X266=0),IF(Q266&gt;0,-Q266^(1/3),(-Q266)^(1/3)),'OddsRatio_working_3-way'!AM266-'OddsRatio_working_3-way'!R266/3)</f>
        <v>-0.94725480605353307</v>
      </c>
      <c r="AT266" s="11">
        <f>IF(('OddsRatio_working_3-way'!X266=0),IF(Q266&gt;0,-Q266^(1/3),(-Q266)^(1/3)),'OddsRatio_working_3-way'!AN266-'OddsRatio_working_3-way'!R266/3)</f>
        <v>-0.18335861232532558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2.61</v>
      </c>
      <c r="B267" s="4">
        <f>IF('True_Odds_Calculator_3-way'!B268="","",'True_Odds_Calculator_3-way'!B268)</f>
        <v>3.06</v>
      </c>
      <c r="C267" s="4">
        <f>IF('True_Odds_Calculator_3-way'!C268="","",'True_Odds_Calculator_3-way'!C268)</f>
        <v>3.21</v>
      </c>
      <c r="D267" s="9">
        <f t="shared" si="65"/>
        <v>0.3755689774693805</v>
      </c>
      <c r="E267" s="9">
        <f t="shared" si="66"/>
        <v>0.3197609651176922</v>
      </c>
      <c r="F267" s="9">
        <f t="shared" si="67"/>
        <v>0.30467005741292713</v>
      </c>
      <c r="G267" s="9">
        <f t="shared" si="68"/>
        <v>1.0326874126356742</v>
      </c>
      <c r="H267" s="9">
        <f t="shared" si="69"/>
        <v>2.6626267343434358</v>
      </c>
      <c r="I267" s="9">
        <f t="shared" si="70"/>
        <v>3.127336070029489</v>
      </c>
      <c r="J267" s="9">
        <f t="shared" si="71"/>
        <v>3.2822391819248402</v>
      </c>
      <c r="K267" s="11">
        <f t="shared" si="72"/>
        <v>0.38314176245210729</v>
      </c>
      <c r="L267" s="11">
        <f t="shared" si="73"/>
        <v>0.32679738562091504</v>
      </c>
      <c r="M267" s="11">
        <f t="shared" si="74"/>
        <v>0.3115264797507788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-0.28590279684203124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0.22935613414150946</v>
      </c>
      <c r="Q267" s="11">
        <f>2*'OddsRatio_working_3-way'!K267*'OddsRatio_working_3-way'!L267*'OddsRatio_working_3-way'!M267</f>
        <v>7.8012290524322944E-2</v>
      </c>
      <c r="R267" s="11">
        <f t="shared" si="75"/>
        <v>0</v>
      </c>
      <c r="S267" s="11">
        <f t="shared" si="76"/>
        <v>-0.80221717546972693</v>
      </c>
      <c r="T267" s="11">
        <f t="shared" si="77"/>
        <v>-0.27286298485364863</v>
      </c>
      <c r="U267" s="11">
        <f>'OddsRatio_working_3-way'!S267-'OddsRatio_working_3-way'!R267^2/3</f>
        <v>-0.80221717546972693</v>
      </c>
      <c r="V267" s="11">
        <f>'OddsRatio_working_3-way'!S267*'OddsRatio_working_3-way'!R267/3-2*'OddsRatio_working_3-way'!R267^3/27-'OddsRatio_working_3-way'!T267</f>
        <v>0.27286298485364863</v>
      </c>
      <c r="W267" s="11">
        <f>'OddsRatio_working_3-way'!V267^2+4*'OddsRatio_working_3-way'!U267^3/27</f>
        <v>-2.0300560718935212E-3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0.13827894324076967</v>
      </c>
      <c r="Y267" s="11">
        <f>IF('OddsRatio_working_3-way'!W267&gt;=0,IF('OddsRatio_working_3-way'!V267+SQRT('OddsRatio_working_3-way'!W267)&gt;0,0,PI()),ACOS('OddsRatio_working_3-way'!V267/(2*'OddsRatio_working_3-way'!X267)))</f>
        <v>0.16364703046412488</v>
      </c>
      <c r="Z267" s="11">
        <f>'OddsRatio_working_3-way'!X267^(1/3)*COS('OddsRatio_working_3-way'!Y267/3)</f>
        <v>0.5163437063178371</v>
      </c>
      <c r="AA267" s="11">
        <f>'OddsRatio_working_3-way'!X267^(1/3)*COS(('OddsRatio_working_3-way'!Y267+2*PI())/3)</f>
        <v>-0.28258858055841168</v>
      </c>
      <c r="AB267" s="11">
        <f>'OddsRatio_working_3-way'!X267^(1/3)*COS(('OddsRatio_working_3-way'!Y267+4*PI())/3)</f>
        <v>-0.23375512575942528</v>
      </c>
      <c r="AC267" s="11">
        <f>'OddsRatio_working_3-way'!X267^(1/3)*SIN('OddsRatio_working_3-way'!Y267/3)</f>
        <v>2.8194008273654248E-2</v>
      </c>
      <c r="AD267" s="11">
        <f>'OddsRatio_working_3-way'!X267^(1/3)*SIN(('OddsRatio_working_3-way'!Y267+2*PI())/3)</f>
        <v>0.43306976261863134</v>
      </c>
      <c r="AE267" s="11">
        <f>'OddsRatio_working_3-way'!X267^(1/3)*SIN(('OddsRatio_working_3-way'!Y267+4*PI())/3)</f>
        <v>-0.4612637708922856</v>
      </c>
      <c r="AF267" s="11">
        <f>-'OddsRatio_working_3-way'!U267/(3*'OddsRatio_working_3-way'!X267^(1/3))*COS(('OddsRatio_working_3-way'!Y267)/3)</f>
        <v>0.5163437063178371</v>
      </c>
      <c r="AG267" s="11">
        <f>-'OddsRatio_working_3-way'!U267/(3*'OddsRatio_working_3-way'!X267^(1/3))*COS(('OddsRatio_working_3-way'!Y267+2*PI())/3)</f>
        <v>-0.28258858055841168</v>
      </c>
      <c r="AH267" s="11">
        <f>-'OddsRatio_working_3-way'!U267/(3*'OddsRatio_working_3-way'!X267^(1/3))*COS(('OddsRatio_working_3-way'!Y267+4*PI())/3)</f>
        <v>-0.23375512575942528</v>
      </c>
      <c r="AI267" s="11">
        <f>'OddsRatio_working_3-way'!U267/(3*'OddsRatio_working_3-way'!X267^(1/3))*SIN(('OddsRatio_working_3-way'!Y267)/3)</f>
        <v>-2.8194008273654248E-2</v>
      </c>
      <c r="AJ267" s="11">
        <f>'OddsRatio_working_3-way'!U267/(3*'OddsRatio_working_3-way'!X267^(1/3))*SIN(('OddsRatio_working_3-way'!Y267+2*PI())/3)</f>
        <v>-0.43306976261863134</v>
      </c>
      <c r="AK267" s="11">
        <f>'OddsRatio_working_3-way'!U267/(3*'OddsRatio_working_3-way'!X267^(1/3))*SIN(('OddsRatio_working_3-way'!Y267+4*PI())/3)</f>
        <v>0.4612637708922856</v>
      </c>
      <c r="AL267" s="11">
        <f>'OddsRatio_working_3-way'!Z267+'OddsRatio_working_3-way'!AF267</f>
        <v>1.0326874126356742</v>
      </c>
      <c r="AM267" s="11">
        <f>'OddsRatio_working_3-way'!AA267+'OddsRatio_working_3-way'!AG267</f>
        <v>-0.56517716111682337</v>
      </c>
      <c r="AN267" s="11">
        <f>'OddsRatio_working_3-way'!AB267+'OddsRatio_working_3-way'!AH267</f>
        <v>-0.46751025151885056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1.0326874126356742</v>
      </c>
      <c r="AS267" s="11">
        <f>IF(('OddsRatio_working_3-way'!X267=0),IF(Q267&gt;0,-Q267^(1/3),(-Q267)^(1/3)),'OddsRatio_working_3-way'!AM267-'OddsRatio_working_3-way'!R267/3)</f>
        <v>-0.56517716111682337</v>
      </c>
      <c r="AT267" s="11">
        <f>IF(('OddsRatio_working_3-way'!X267=0),IF(Q267&gt;0,-Q267^(1/3),(-Q267)^(1/3)),'OddsRatio_working_3-way'!AN267-'OddsRatio_working_3-way'!R267/3)</f>
        <v>-0.46751025151885056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12.64</v>
      </c>
      <c r="B268" s="4">
        <f>IF('True_Odds_Calculator_3-way'!B269="","",'True_Odds_Calculator_3-way'!B269)</f>
        <v>6.98</v>
      </c>
      <c r="C268" s="4">
        <f>IF('True_Odds_Calculator_3-way'!C269="","",'True_Odds_Calculator_3-way'!C269)</f>
        <v>1.22</v>
      </c>
      <c r="D268" s="9">
        <f t="shared" si="65"/>
        <v>7.0565618958735712E-2</v>
      </c>
      <c r="E268" s="9">
        <f t="shared" si="66"/>
        <v>0.12875562341224689</v>
      </c>
      <c r="F268" s="9">
        <f t="shared" si="67"/>
        <v>0.8006787576290173</v>
      </c>
      <c r="G268" s="9">
        <f t="shared" si="68"/>
        <v>1.131547001226445</v>
      </c>
      <c r="H268" s="9">
        <f t="shared" si="69"/>
        <v>14.171207094275822</v>
      </c>
      <c r="I268" s="9">
        <f t="shared" si="70"/>
        <v>7.7666510673341405</v>
      </c>
      <c r="J268" s="9">
        <f t="shared" si="71"/>
        <v>1.248940340269818</v>
      </c>
      <c r="K268" s="11">
        <f t="shared" si="72"/>
        <v>7.9113924050632903E-2</v>
      </c>
      <c r="L268" s="11">
        <f t="shared" si="73"/>
        <v>0.14326647564469913</v>
      </c>
      <c r="M268" s="11">
        <f t="shared" si="74"/>
        <v>0.81967213114754101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-0.14227038864190278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0.16574198002058471</v>
      </c>
      <c r="Q268" s="11">
        <f>2*'OddsRatio_working_3-way'!K268*'OddsRatio_working_3-way'!L268*'OddsRatio_working_3-way'!M268</f>
        <v>1.858093946419111E-2</v>
      </c>
      <c r="R268" s="11">
        <f t="shared" si="75"/>
        <v>0</v>
      </c>
      <c r="S268" s="11">
        <f t="shared" si="76"/>
        <v>-1.1649787535040785</v>
      </c>
      <c r="T268" s="11">
        <f t="shared" si="77"/>
        <v>-0.13060299927175767</v>
      </c>
      <c r="U268" s="11">
        <f>'OddsRatio_working_3-way'!S268-'OddsRatio_working_3-way'!R268^2/3</f>
        <v>-1.1649787535040785</v>
      </c>
      <c r="V268" s="11">
        <f>'OddsRatio_working_3-way'!S268*'OddsRatio_working_3-way'!R268/3-2*'OddsRatio_working_3-way'!R268^3/27-'OddsRatio_working_3-way'!T268</f>
        <v>0.13060299927175767</v>
      </c>
      <c r="W268" s="11">
        <f>'OddsRatio_working_3-way'!V268^2+4*'OddsRatio_working_3-way'!U268^3/27</f>
        <v>-0.21717702217402124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0.24198872163429433</v>
      </c>
      <c r="Y268" s="11">
        <f>IF('OddsRatio_working_3-way'!W268&gt;=0,IF('OddsRatio_working_3-way'!V268+SQRT('OddsRatio_working_3-way'!W268)&gt;0,0,PI()),ACOS('OddsRatio_working_3-way'!V268/(2*'OddsRatio_working_3-way'!X268)))</f>
        <v>1.2975554594709697</v>
      </c>
      <c r="Z268" s="11">
        <f>'OddsRatio_working_3-way'!X268^(1/3)*COS('OddsRatio_working_3-way'!Y268/3)</f>
        <v>0.5657735006132224</v>
      </c>
      <c r="AA268" s="11">
        <f>'OddsRatio_working_3-way'!X268^(1/3)*COS(('OddsRatio_working_3-way'!Y268+2*PI())/3)</f>
        <v>-0.50909450410588886</v>
      </c>
      <c r="AB268" s="11">
        <f>'OddsRatio_working_3-way'!X268^(1/3)*COS(('OddsRatio_working_3-way'!Y268+4*PI())/3)</f>
        <v>-5.6678996507333719E-2</v>
      </c>
      <c r="AC268" s="11">
        <f>'OddsRatio_working_3-way'!X268^(1/3)*SIN('OddsRatio_working_3-way'!Y268/3)</f>
        <v>0.26120221509758701</v>
      </c>
      <c r="AD268" s="11">
        <f>'OddsRatio_working_3-way'!X268^(1/3)*SIN(('OddsRatio_working_3-way'!Y268+2*PI())/3)</f>
        <v>0.35937311677030775</v>
      </c>
      <c r="AE268" s="11">
        <f>'OddsRatio_working_3-way'!X268^(1/3)*SIN(('OddsRatio_working_3-way'!Y268+4*PI())/3)</f>
        <v>-0.62057533186789482</v>
      </c>
      <c r="AF268" s="11">
        <f>-'OddsRatio_working_3-way'!U268/(3*'OddsRatio_working_3-way'!X268^(1/3))*COS(('OddsRatio_working_3-way'!Y268)/3)</f>
        <v>0.56577350061322251</v>
      </c>
      <c r="AG268" s="11">
        <f>-'OddsRatio_working_3-way'!U268/(3*'OddsRatio_working_3-way'!X268^(1/3))*COS(('OddsRatio_working_3-way'!Y268+2*PI())/3)</f>
        <v>-0.50909450410588897</v>
      </c>
      <c r="AH268" s="11">
        <f>-'OddsRatio_working_3-way'!U268/(3*'OddsRatio_working_3-way'!X268^(1/3))*COS(('OddsRatio_working_3-way'!Y268+4*PI())/3)</f>
        <v>-5.6678996507333726E-2</v>
      </c>
      <c r="AI268" s="11">
        <f>'OddsRatio_working_3-way'!U268/(3*'OddsRatio_working_3-way'!X268^(1/3))*SIN(('OddsRatio_working_3-way'!Y268)/3)</f>
        <v>-0.26120221509758706</v>
      </c>
      <c r="AJ268" s="11">
        <f>'OddsRatio_working_3-way'!U268/(3*'OddsRatio_working_3-way'!X268^(1/3))*SIN(('OddsRatio_working_3-way'!Y268+2*PI())/3)</f>
        <v>-0.35937311677030781</v>
      </c>
      <c r="AK268" s="11">
        <f>'OddsRatio_working_3-way'!U268/(3*'OddsRatio_working_3-way'!X268^(1/3))*SIN(('OddsRatio_working_3-way'!Y268+4*PI())/3)</f>
        <v>0.62057533186789493</v>
      </c>
      <c r="AL268" s="11">
        <f>'OddsRatio_working_3-way'!Z268+'OddsRatio_working_3-way'!AF268</f>
        <v>1.131547001226445</v>
      </c>
      <c r="AM268" s="11">
        <f>'OddsRatio_working_3-way'!AA268+'OddsRatio_working_3-way'!AG268</f>
        <v>-1.0181890082117779</v>
      </c>
      <c r="AN268" s="11">
        <f>'OddsRatio_working_3-way'!AB268+'OddsRatio_working_3-way'!AH268</f>
        <v>-0.11335799301466745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1.131547001226445</v>
      </c>
      <c r="AS268" s="11">
        <f>IF(('OddsRatio_working_3-way'!X268=0),IF(Q268&gt;0,-Q268^(1/3),(-Q268)^(1/3)),'OddsRatio_working_3-way'!AM268-'OddsRatio_working_3-way'!R268/3)</f>
        <v>-1.0181890082117779</v>
      </c>
      <c r="AT268" s="11">
        <f>IF(('OddsRatio_working_3-way'!X268=0),IF(Q268&gt;0,-Q268^(1/3),(-Q268)^(1/3)),'OddsRatio_working_3-way'!AN268-'OddsRatio_working_3-way'!R268/3)</f>
        <v>-0.11335799301466745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1.82</v>
      </c>
      <c r="B269" s="4">
        <f>IF('True_Odds_Calculator_3-way'!B270="","",'True_Odds_Calculator_3-way'!B270)</f>
        <v>3.48</v>
      </c>
      <c r="C269" s="4">
        <f>IF('True_Odds_Calculator_3-way'!C270="","",'True_Odds_Calculator_3-way'!C270)</f>
        <v>4.87</v>
      </c>
      <c r="D269" s="9">
        <f t="shared" si="65"/>
        <v>0.53229203101974265</v>
      </c>
      <c r="E269" s="9">
        <f t="shared" si="66"/>
        <v>0.27341566652284255</v>
      </c>
      <c r="F269" s="9">
        <f t="shared" si="67"/>
        <v>0.19429230245741488</v>
      </c>
      <c r="G269" s="9">
        <f t="shared" si="68"/>
        <v>1.0715463292479532</v>
      </c>
      <c r="H269" s="9">
        <f t="shared" si="69"/>
        <v>1.8786679899833221</v>
      </c>
      <c r="I269" s="9">
        <f t="shared" si="70"/>
        <v>3.6574348965349244</v>
      </c>
      <c r="J269" s="9">
        <f t="shared" si="71"/>
        <v>5.1468842941895794</v>
      </c>
      <c r="K269" s="11">
        <f t="shared" si="72"/>
        <v>0.54945054945054939</v>
      </c>
      <c r="L269" s="11">
        <f t="shared" si="73"/>
        <v>0.28735632183908044</v>
      </c>
      <c r="M269" s="11">
        <f t="shared" si="74"/>
        <v>0.20533880903490759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-0.25515078280071557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0.23245535884493607</v>
      </c>
      <c r="Q269" s="11">
        <f>2*'OddsRatio_working_3-way'!K269*'OddsRatio_working_3-way'!L269*'OddsRatio_working_3-way'!M269</f>
        <v>6.4841104280316891E-2</v>
      </c>
      <c r="R269" s="11">
        <f t="shared" si="75"/>
        <v>0</v>
      </c>
      <c r="S269" s="11">
        <f t="shared" si="76"/>
        <v>-0.91105093346507315</v>
      </c>
      <c r="T269" s="11">
        <f t="shared" si="77"/>
        <v>-0.25412857279360479</v>
      </c>
      <c r="U269" s="11">
        <f>'OddsRatio_working_3-way'!S269-'OddsRatio_working_3-way'!R269^2/3</f>
        <v>-0.91105093346507315</v>
      </c>
      <c r="V269" s="11">
        <f>'OddsRatio_working_3-way'!S269*'OddsRatio_working_3-way'!R269/3-2*'OddsRatio_working_3-way'!R269^3/27-'OddsRatio_working_3-way'!T269</f>
        <v>0.25412857279360479</v>
      </c>
      <c r="W269" s="11">
        <f>'OddsRatio_working_3-way'!V269^2+4*'OddsRatio_working_3-way'!U269^3/27</f>
        <v>-4.7446053726467818E-2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0.16735246131785925</v>
      </c>
      <c r="Y269" s="11">
        <f>IF('OddsRatio_working_3-way'!W269&gt;=0,IF('OddsRatio_working_3-way'!V269+SQRT('OddsRatio_working_3-way'!W269)&gt;0,0,PI()),ACOS('OddsRatio_working_3-way'!V269/(2*'OddsRatio_working_3-way'!X269)))</f>
        <v>0.70861869512714049</v>
      </c>
      <c r="Z269" s="11">
        <f>'OddsRatio_working_3-way'!X269^(1/3)*COS('OddsRatio_working_3-way'!Y269/3)</f>
        <v>0.53577316462397673</v>
      </c>
      <c r="AA269" s="11">
        <f>'OddsRatio_working_3-way'!X269^(1/3)*COS(('OddsRatio_working_3-way'!Y269+2*PI())/3)</f>
        <v>-0.3795694835004656</v>
      </c>
      <c r="AB269" s="11">
        <f>'OddsRatio_working_3-way'!X269^(1/3)*COS(('OddsRatio_working_3-way'!Y269+4*PI())/3)</f>
        <v>-0.15620368112351088</v>
      </c>
      <c r="AC269" s="11">
        <f>'OddsRatio_working_3-way'!X269^(1/3)*SIN('OddsRatio_working_3-way'!Y269/3)</f>
        <v>0.12896030613009152</v>
      </c>
      <c r="AD269" s="11">
        <f>'OddsRatio_working_3-way'!X269^(1/3)*SIN(('OddsRatio_working_3-way'!Y269+2*PI())/3)</f>
        <v>0.39951301816530038</v>
      </c>
      <c r="AE269" s="11">
        <f>'OddsRatio_working_3-way'!X269^(1/3)*SIN(('OddsRatio_working_3-way'!Y269+4*PI())/3)</f>
        <v>-0.52847332429539173</v>
      </c>
      <c r="AF269" s="11">
        <f>-'OddsRatio_working_3-way'!U269/(3*'OddsRatio_working_3-way'!X269^(1/3))*COS(('OddsRatio_working_3-way'!Y269)/3)</f>
        <v>0.53577316462397651</v>
      </c>
      <c r="AG269" s="11">
        <f>-'OddsRatio_working_3-way'!U269/(3*'OddsRatio_working_3-way'!X269^(1/3))*COS(('OddsRatio_working_3-way'!Y269+2*PI())/3)</f>
        <v>-0.37956948350046543</v>
      </c>
      <c r="AH269" s="11">
        <f>-'OddsRatio_working_3-way'!U269/(3*'OddsRatio_working_3-way'!X269^(1/3))*COS(('OddsRatio_working_3-way'!Y269+4*PI())/3)</f>
        <v>-0.15620368112351082</v>
      </c>
      <c r="AI269" s="11">
        <f>'OddsRatio_working_3-way'!U269/(3*'OddsRatio_working_3-way'!X269^(1/3))*SIN(('OddsRatio_working_3-way'!Y269)/3)</f>
        <v>-0.12896030613009146</v>
      </c>
      <c r="AJ269" s="11">
        <f>'OddsRatio_working_3-way'!U269/(3*'OddsRatio_working_3-way'!X269^(1/3))*SIN(('OddsRatio_working_3-way'!Y269+2*PI())/3)</f>
        <v>-0.39951301816530022</v>
      </c>
      <c r="AK269" s="11">
        <f>'OddsRatio_working_3-way'!U269/(3*'OddsRatio_working_3-way'!X269^(1/3))*SIN(('OddsRatio_working_3-way'!Y269+4*PI())/3)</f>
        <v>0.52847332429539151</v>
      </c>
      <c r="AL269" s="11">
        <f>'OddsRatio_working_3-way'!Z269+'OddsRatio_working_3-way'!AF269</f>
        <v>1.0715463292479532</v>
      </c>
      <c r="AM269" s="11">
        <f>'OddsRatio_working_3-way'!AA269+'OddsRatio_working_3-way'!AG269</f>
        <v>-0.75913896700093098</v>
      </c>
      <c r="AN269" s="11">
        <f>'OddsRatio_working_3-way'!AB269+'OddsRatio_working_3-way'!AH269</f>
        <v>-0.3124073622470217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1.0715463292479532</v>
      </c>
      <c r="AS269" s="11">
        <f>IF(('OddsRatio_working_3-way'!X269=0),IF(Q269&gt;0,-Q269^(1/3),(-Q269)^(1/3)),'OddsRatio_working_3-way'!AM269-'OddsRatio_working_3-way'!R269/3)</f>
        <v>-0.75913896700093098</v>
      </c>
      <c r="AT269" s="11">
        <f>IF(('OddsRatio_working_3-way'!X269=0),IF(Q269&gt;0,-Q269^(1/3),(-Q269)^(1/3)),'OddsRatio_working_3-way'!AN269-'OddsRatio_working_3-way'!R269/3)</f>
        <v>-0.3124073622470217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3.47</v>
      </c>
      <c r="C270" s="4">
        <f>IF('True_Odds_Calculator_3-way'!C271="","",'True_Odds_Calculator_3-way'!C271)</f>
        <v>5.05</v>
      </c>
      <c r="D270" s="9">
        <f t="shared" si="65"/>
        <v>0.53846425310327073</v>
      </c>
      <c r="E270" s="9">
        <f t="shared" si="66"/>
        <v>0.27424311433677062</v>
      </c>
      <c r="F270" s="9">
        <f t="shared" si="67"/>
        <v>0.18729263255995873</v>
      </c>
      <c r="G270" s="9">
        <f t="shared" si="68"/>
        <v>1.071416868057657</v>
      </c>
      <c r="H270" s="9">
        <f t="shared" si="69"/>
        <v>1.8571334944461253</v>
      </c>
      <c r="I270" s="9">
        <f t="shared" si="70"/>
        <v>3.6463996641024128</v>
      </c>
      <c r="J270" s="9">
        <f t="shared" si="71"/>
        <v>5.3392383156335104</v>
      </c>
      <c r="K270" s="11">
        <f t="shared" si="72"/>
        <v>0.55555555555555558</v>
      </c>
      <c r="L270" s="11">
        <f t="shared" si="73"/>
        <v>0.28818443804034583</v>
      </c>
      <c r="M270" s="11">
        <f t="shared" si="74"/>
        <v>0.19801980198019803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-0.25371643792621335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0.23206931644173068</v>
      </c>
      <c r="Q270" s="11">
        <f>2*'OddsRatio_working_3-way'!K270*'OddsRatio_working_3-way'!L270*'OddsRatio_working_3-way'!M270</f>
        <v>6.3406917060582144E-2</v>
      </c>
      <c r="R270" s="11">
        <f t="shared" si="75"/>
        <v>0</v>
      </c>
      <c r="S270" s="11">
        <f t="shared" si="76"/>
        <v>-0.91467986204828333</v>
      </c>
      <c r="T270" s="11">
        <f t="shared" si="77"/>
        <v>-0.24991253061428503</v>
      </c>
      <c r="U270" s="11">
        <f>'OddsRatio_working_3-way'!S270-'OddsRatio_working_3-way'!R270^2/3</f>
        <v>-0.91467986204828333</v>
      </c>
      <c r="V270" s="11">
        <f>'OddsRatio_working_3-way'!S270*'OddsRatio_working_3-way'!R270/3-2*'OddsRatio_working_3-way'!R270^3/27-'OddsRatio_working_3-way'!T270</f>
        <v>0.24991253061428503</v>
      </c>
      <c r="W270" s="11">
        <f>'OddsRatio_working_3-way'!V270^2+4*'OddsRatio_working_3-way'!U270^3/27</f>
        <v>-5.0915145383848108E-2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0.16835336226363587</v>
      </c>
      <c r="Y270" s="11">
        <f>IF('OddsRatio_working_3-way'!W270&gt;=0,IF('OddsRatio_working_3-way'!V270+SQRT('OddsRatio_working_3-way'!W270)&gt;0,0,PI()),ACOS('OddsRatio_working_3-way'!V270/(2*'OddsRatio_working_3-way'!X270)))</f>
        <v>0.7344102031801375</v>
      </c>
      <c r="Z270" s="11">
        <f>'OddsRatio_working_3-way'!X270^(1/3)*COS('OddsRatio_working_3-way'!Y270/3)</f>
        <v>0.53570843402882862</v>
      </c>
      <c r="AA270" s="11">
        <f>'OddsRatio_working_3-way'!X270^(1/3)*COS(('OddsRatio_working_3-way'!Y270+2*PI())/3)</f>
        <v>-0.38375210653297293</v>
      </c>
      <c r="AB270" s="11">
        <f>'OddsRatio_working_3-way'!X270^(1/3)*COS(('OddsRatio_working_3-way'!Y270+4*PI())/3)</f>
        <v>-0.15195632749585539</v>
      </c>
      <c r="AC270" s="11">
        <f>'OddsRatio_working_3-way'!X270^(1/3)*SIN('OddsRatio_working_3-way'!Y270/3)</f>
        <v>0.13382735542409877</v>
      </c>
      <c r="AD270" s="11">
        <f>'OddsRatio_working_3-way'!X270^(1/3)*SIN(('OddsRatio_working_3-way'!Y270+2*PI())/3)</f>
        <v>0.39702343517849636</v>
      </c>
      <c r="AE270" s="11">
        <f>'OddsRatio_working_3-way'!X270^(1/3)*SIN(('OddsRatio_working_3-way'!Y270+4*PI())/3)</f>
        <v>-0.5308507906025951</v>
      </c>
      <c r="AF270" s="11">
        <f>-'OddsRatio_working_3-way'!U270/(3*'OddsRatio_working_3-way'!X270^(1/3))*COS(('OddsRatio_working_3-way'!Y270)/3)</f>
        <v>0.53570843402882851</v>
      </c>
      <c r="AG270" s="11">
        <f>-'OddsRatio_working_3-way'!U270/(3*'OddsRatio_working_3-way'!X270^(1/3))*COS(('OddsRatio_working_3-way'!Y270+2*PI())/3)</f>
        <v>-0.38375210653297281</v>
      </c>
      <c r="AH270" s="11">
        <f>-'OddsRatio_working_3-way'!U270/(3*'OddsRatio_working_3-way'!X270^(1/3))*COS(('OddsRatio_working_3-way'!Y270+4*PI())/3)</f>
        <v>-0.15195632749585536</v>
      </c>
      <c r="AI270" s="11">
        <f>'OddsRatio_working_3-way'!U270/(3*'OddsRatio_working_3-way'!X270^(1/3))*SIN(('OddsRatio_working_3-way'!Y270)/3)</f>
        <v>-0.13382735542409874</v>
      </c>
      <c r="AJ270" s="11">
        <f>'OddsRatio_working_3-way'!U270/(3*'OddsRatio_working_3-way'!X270^(1/3))*SIN(('OddsRatio_working_3-way'!Y270+2*PI())/3)</f>
        <v>-0.39702343517849625</v>
      </c>
      <c r="AK270" s="11">
        <f>'OddsRatio_working_3-way'!U270/(3*'OddsRatio_working_3-way'!X270^(1/3))*SIN(('OddsRatio_working_3-way'!Y270+4*PI())/3)</f>
        <v>0.53085079060259499</v>
      </c>
      <c r="AL270" s="11">
        <f>'OddsRatio_working_3-way'!Z270+'OddsRatio_working_3-way'!AF270</f>
        <v>1.071416868057657</v>
      </c>
      <c r="AM270" s="11">
        <f>'OddsRatio_working_3-way'!AA270+'OddsRatio_working_3-way'!AG270</f>
        <v>-0.76750421306594574</v>
      </c>
      <c r="AN270" s="11">
        <f>'OddsRatio_working_3-way'!AB270+'OddsRatio_working_3-way'!AH270</f>
        <v>-0.30391265499171072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1.071416868057657</v>
      </c>
      <c r="AS270" s="11">
        <f>IF(('OddsRatio_working_3-way'!X270=0),IF(Q270&gt;0,-Q270^(1/3),(-Q270)^(1/3)),'OddsRatio_working_3-way'!AM270-'OddsRatio_working_3-way'!R270/3)</f>
        <v>-0.76750421306594574</v>
      </c>
      <c r="AT270" s="11">
        <f>IF(('OddsRatio_working_3-way'!X270=0),IF(Q270&gt;0,-Q270^(1/3),(-Q270)^(1/3)),'OddsRatio_working_3-way'!AN270-'OddsRatio_working_3-way'!R270/3)</f>
        <v>-0.30391265499171072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1.96</v>
      </c>
      <c r="B271" s="4">
        <f>IF('True_Odds_Calculator_3-way'!B272="","",'True_Odds_Calculator_3-way'!B272)</f>
        <v>3.24</v>
      </c>
      <c r="C271" s="4">
        <f>IF('True_Odds_Calculator_3-way'!C272="","",'True_Odds_Calculator_3-way'!C272)</f>
        <v>4.51</v>
      </c>
      <c r="D271" s="9">
        <f t="shared" si="65"/>
        <v>0.49410838119583239</v>
      </c>
      <c r="E271" s="9">
        <f t="shared" si="66"/>
        <v>0.29507425668604548</v>
      </c>
      <c r="F271" s="9">
        <f t="shared" si="67"/>
        <v>0.21081736211812241</v>
      </c>
      <c r="G271" s="9">
        <f t="shared" si="68"/>
        <v>1.066507787176119</v>
      </c>
      <c r="H271" s="9">
        <f t="shared" si="69"/>
        <v>2.0238474756890739</v>
      </c>
      <c r="I271" s="9">
        <f t="shared" si="70"/>
        <v>3.388977443274507</v>
      </c>
      <c r="J271" s="9">
        <f t="shared" si="71"/>
        <v>4.7434423329881774</v>
      </c>
      <c r="K271" s="11">
        <f t="shared" si="72"/>
        <v>0.51020408163265307</v>
      </c>
      <c r="L271" s="11">
        <f t="shared" si="73"/>
        <v>0.30864197530864196</v>
      </c>
      <c r="M271" s="11">
        <f t="shared" si="74"/>
        <v>0.22172949002217296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-0.26354133671206859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0.2342852226708208</v>
      </c>
      <c r="Q271" s="11">
        <f>2*'OddsRatio_working_3-way'!K271*'OddsRatio_working_3-way'!L271*'OddsRatio_working_3-way'!M271</f>
        <v>6.9831661004715592E-2</v>
      </c>
      <c r="R271" s="11">
        <f t="shared" si="75"/>
        <v>0</v>
      </c>
      <c r="S271" s="11">
        <f t="shared" si="76"/>
        <v>-0.88898851919685196</v>
      </c>
      <c r="T271" s="11">
        <f t="shared" si="77"/>
        <v>-0.26497422330755649</v>
      </c>
      <c r="U271" s="11">
        <f>'OddsRatio_working_3-way'!S271-'OddsRatio_working_3-way'!R271^2/3</f>
        <v>-0.88898851919685196</v>
      </c>
      <c r="V271" s="11">
        <f>'OddsRatio_working_3-way'!S271*'OddsRatio_working_3-way'!R271/3-2*'OddsRatio_working_3-way'!R271^3/27-'OddsRatio_working_3-way'!T271</f>
        <v>0.26497422330755649</v>
      </c>
      <c r="W271" s="11">
        <f>'OddsRatio_working_3-way'!V271^2+4*'OddsRatio_working_3-way'!U271^3/27</f>
        <v>-3.3872831173973231E-2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0.16131039194005453</v>
      </c>
      <c r="Y271" s="11">
        <f>IF('OddsRatio_working_3-way'!W271&gt;=0,IF('OddsRatio_working_3-way'!V271+SQRT('OddsRatio_working_3-way'!W271)&gt;0,0,PI()),ACOS('OddsRatio_working_3-way'!V271/(2*'OddsRatio_working_3-way'!X271)))</f>
        <v>0.60707894558485431</v>
      </c>
      <c r="Z271" s="11">
        <f>'OddsRatio_working_3-way'!X271^(1/3)*COS('OddsRatio_working_3-way'!Y271/3)</f>
        <v>0.53325389358805952</v>
      </c>
      <c r="AA271" s="11">
        <f>'OddsRatio_working_3-way'!X271^(1/3)*COS(('OddsRatio_working_3-way'!Y271+2*PI())/3)</f>
        <v>-0.36137579126768993</v>
      </c>
      <c r="AB271" s="11">
        <f>'OddsRatio_working_3-way'!X271^(1/3)*COS(('OddsRatio_working_3-way'!Y271+4*PI())/3)</f>
        <v>-0.17187810232036974</v>
      </c>
      <c r="AC271" s="11">
        <f>'OddsRatio_working_3-way'!X271^(1/3)*SIN('OddsRatio_working_3-way'!Y271/3)</f>
        <v>0.10940654172454746</v>
      </c>
      <c r="AD271" s="11">
        <f>'OddsRatio_working_3-way'!X271^(1/3)*SIN(('OddsRatio_working_3-way'!Y271+2*PI())/3)</f>
        <v>0.40710814765194969</v>
      </c>
      <c r="AE271" s="11">
        <f>'OddsRatio_working_3-way'!X271^(1/3)*SIN(('OddsRatio_working_3-way'!Y271+4*PI())/3)</f>
        <v>-0.51651468937649703</v>
      </c>
      <c r="AF271" s="11">
        <f>-'OddsRatio_working_3-way'!U271/(3*'OddsRatio_working_3-way'!X271^(1/3))*COS(('OddsRatio_working_3-way'!Y271)/3)</f>
        <v>0.53325389358805964</v>
      </c>
      <c r="AG271" s="11">
        <f>-'OddsRatio_working_3-way'!U271/(3*'OddsRatio_working_3-way'!X271^(1/3))*COS(('OddsRatio_working_3-way'!Y271+2*PI())/3)</f>
        <v>-0.36137579126768998</v>
      </c>
      <c r="AH271" s="11">
        <f>-'OddsRatio_working_3-way'!U271/(3*'OddsRatio_working_3-way'!X271^(1/3))*COS(('OddsRatio_working_3-way'!Y271+4*PI())/3)</f>
        <v>-0.17187810232036976</v>
      </c>
      <c r="AI271" s="11">
        <f>'OddsRatio_working_3-way'!U271/(3*'OddsRatio_working_3-way'!X271^(1/3))*SIN(('OddsRatio_working_3-way'!Y271)/3)</f>
        <v>-0.10940654172454749</v>
      </c>
      <c r="AJ271" s="11">
        <f>'OddsRatio_working_3-way'!U271/(3*'OddsRatio_working_3-way'!X271^(1/3))*SIN(('OddsRatio_working_3-way'!Y271+2*PI())/3)</f>
        <v>-0.40710814765194975</v>
      </c>
      <c r="AK271" s="11">
        <f>'OddsRatio_working_3-way'!U271/(3*'OddsRatio_working_3-way'!X271^(1/3))*SIN(('OddsRatio_working_3-way'!Y271+4*PI())/3)</f>
        <v>0.51651468937649714</v>
      </c>
      <c r="AL271" s="11">
        <f>'OddsRatio_working_3-way'!Z271+'OddsRatio_working_3-way'!AF271</f>
        <v>1.066507787176119</v>
      </c>
      <c r="AM271" s="11">
        <f>'OddsRatio_working_3-way'!AA271+'OddsRatio_working_3-way'!AG271</f>
        <v>-0.72275158253537986</v>
      </c>
      <c r="AN271" s="11">
        <f>'OddsRatio_working_3-way'!AB271+'OddsRatio_working_3-way'!AH271</f>
        <v>-0.34375620464073953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1.066507787176119</v>
      </c>
      <c r="AS271" s="11">
        <f>IF(('OddsRatio_working_3-way'!X271=0),IF(Q271&gt;0,-Q271^(1/3),(-Q271)^(1/3)),'OddsRatio_working_3-way'!AM271-'OddsRatio_working_3-way'!R271/3)</f>
        <v>-0.72275158253537986</v>
      </c>
      <c r="AT271" s="11">
        <f>IF(('OddsRatio_working_3-way'!X271=0),IF(Q271&gt;0,-Q271^(1/3),(-Q271)^(1/3)),'OddsRatio_working_3-way'!AN271-'OddsRatio_working_3-way'!R271/3)</f>
        <v>-0.34375620464073953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3.4</v>
      </c>
      <c r="B272" s="4">
        <f>IF('True_Odds_Calculator_3-way'!B273="","",'True_Odds_Calculator_3-way'!B273)</f>
        <v>2.87</v>
      </c>
      <c r="C272" s="4">
        <f>IF('True_Odds_Calculator_3-way'!C273="","",'True_Odds_Calculator_3-way'!C273)</f>
        <v>2.5299999999999998</v>
      </c>
      <c r="D272" s="9">
        <f t="shared" si="65"/>
        <v>0.28250171780221245</v>
      </c>
      <c r="E272" s="9">
        <f t="shared" si="66"/>
        <v>0.33569115453850179</v>
      </c>
      <c r="F272" s="9">
        <f t="shared" si="67"/>
        <v>0.38180712765928559</v>
      </c>
      <c r="G272" s="9">
        <f t="shared" si="68"/>
        <v>1.0582506184678151</v>
      </c>
      <c r="H272" s="9">
        <f t="shared" si="69"/>
        <v>3.5398014843227563</v>
      </c>
      <c r="I272" s="9">
        <f t="shared" si="70"/>
        <v>2.9789286565348148</v>
      </c>
      <c r="J272" s="9">
        <f t="shared" si="71"/>
        <v>2.6191234462557573</v>
      </c>
      <c r="K272" s="11">
        <f t="shared" si="72"/>
        <v>0.29411764705882354</v>
      </c>
      <c r="L272" s="11">
        <f t="shared" si="73"/>
        <v>0.34843205574912889</v>
      </c>
      <c r="M272" s="11">
        <f t="shared" si="74"/>
        <v>0.39525691699604748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-0.27813967580669585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0.23493442494128669</v>
      </c>
      <c r="Q272" s="11">
        <f>2*'OddsRatio_working_3-way'!K272*'OddsRatio_working_3-way'!L272*'OddsRatio_working_3-way'!M272</f>
        <v>8.1011870669409194E-2</v>
      </c>
      <c r="R272" s="11">
        <f t="shared" si="75"/>
        <v>0</v>
      </c>
      <c r="S272" s="11">
        <f t="shared" si="76"/>
        <v>-0.84466347442126033</v>
      </c>
      <c r="T272" s="11">
        <f t="shared" si="77"/>
        <v>-0.29126326704181388</v>
      </c>
      <c r="U272" s="11">
        <f>'OddsRatio_working_3-way'!S272-'OddsRatio_working_3-way'!R272^2/3</f>
        <v>-0.84466347442126033</v>
      </c>
      <c r="V272" s="11">
        <f>'OddsRatio_working_3-way'!S272*'OddsRatio_working_3-way'!R272/3-2*'OddsRatio_working_3-way'!R272^3/27-'OddsRatio_working_3-way'!T272</f>
        <v>0.29126326704181388</v>
      </c>
      <c r="W272" s="11">
        <f>'OddsRatio_working_3-way'!V272^2+4*'OddsRatio_working_3-way'!U272^3/27</f>
        <v>-4.4443091269740498E-3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0.1493976236883012</v>
      </c>
      <c r="Y272" s="11">
        <f>IF('OddsRatio_working_3-way'!W272&gt;=0,IF('OddsRatio_working_3-way'!V272+SQRT('OddsRatio_working_3-way'!W272)&gt;0,0,PI()),ACOS('OddsRatio_working_3-way'!V272/(2*'OddsRatio_working_3-way'!X272)))</f>
        <v>0.22500869011383906</v>
      </c>
      <c r="Z272" s="11">
        <f>'OddsRatio_working_3-way'!X272^(1/3)*COS('OddsRatio_working_3-way'!Y272/3)</f>
        <v>0.52912530923390755</v>
      </c>
      <c r="AA272" s="11">
        <f>'OddsRatio_working_3-way'!X272^(1/3)*COS(('OddsRatio_working_3-way'!Y272+2*PI())/3)</f>
        <v>-0.29899627120607086</v>
      </c>
      <c r="AB272" s="11">
        <f>'OddsRatio_working_3-way'!X272^(1/3)*COS(('OddsRatio_working_3-way'!Y272+4*PI())/3)</f>
        <v>-0.23012903802783682</v>
      </c>
      <c r="AC272" s="11">
        <f>'OddsRatio_working_3-way'!X272^(1/3)*SIN('OddsRatio_working_3-way'!Y272/3)</f>
        <v>3.9760515613798217E-2</v>
      </c>
      <c r="AD272" s="11">
        <f>'OddsRatio_working_3-way'!X272^(1/3)*SIN(('OddsRatio_working_3-way'!Y272+2*PI())/3)</f>
        <v>0.43835570177496164</v>
      </c>
      <c r="AE272" s="11">
        <f>'OddsRatio_working_3-way'!X272^(1/3)*SIN(('OddsRatio_working_3-way'!Y272+4*PI())/3)</f>
        <v>-0.47811621738875981</v>
      </c>
      <c r="AF272" s="11">
        <f>-'OddsRatio_working_3-way'!U272/(3*'OddsRatio_working_3-way'!X272^(1/3))*COS(('OddsRatio_working_3-way'!Y272)/3)</f>
        <v>0.52912530923390755</v>
      </c>
      <c r="AG272" s="11">
        <f>-'OddsRatio_working_3-way'!U272/(3*'OddsRatio_working_3-way'!X272^(1/3))*COS(('OddsRatio_working_3-way'!Y272+2*PI())/3)</f>
        <v>-0.29899627120607086</v>
      </c>
      <c r="AH272" s="11">
        <f>-'OddsRatio_working_3-way'!U272/(3*'OddsRatio_working_3-way'!X272^(1/3))*COS(('OddsRatio_working_3-way'!Y272+4*PI())/3)</f>
        <v>-0.23012903802783682</v>
      </c>
      <c r="AI272" s="11">
        <f>'OddsRatio_working_3-way'!U272/(3*'OddsRatio_working_3-way'!X272^(1/3))*SIN(('OddsRatio_working_3-way'!Y272)/3)</f>
        <v>-3.9760515613798217E-2</v>
      </c>
      <c r="AJ272" s="11">
        <f>'OddsRatio_working_3-way'!U272/(3*'OddsRatio_working_3-way'!X272^(1/3))*SIN(('OddsRatio_working_3-way'!Y272+2*PI())/3)</f>
        <v>-0.43835570177496164</v>
      </c>
      <c r="AK272" s="11">
        <f>'OddsRatio_working_3-way'!U272/(3*'OddsRatio_working_3-way'!X272^(1/3))*SIN(('OddsRatio_working_3-way'!Y272+4*PI())/3)</f>
        <v>0.47811621738875981</v>
      </c>
      <c r="AL272" s="11">
        <f>'OddsRatio_working_3-way'!Z272+'OddsRatio_working_3-way'!AF272</f>
        <v>1.0582506184678151</v>
      </c>
      <c r="AM272" s="11">
        <f>'OddsRatio_working_3-way'!AA272+'OddsRatio_working_3-way'!AG272</f>
        <v>-0.59799254241214173</v>
      </c>
      <c r="AN272" s="11">
        <f>'OddsRatio_working_3-way'!AB272+'OddsRatio_working_3-way'!AH272</f>
        <v>-0.46025807605567365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1.0582506184678151</v>
      </c>
      <c r="AS272" s="11">
        <f>IF(('OddsRatio_working_3-way'!X272=0),IF(Q272&gt;0,-Q272^(1/3),(-Q272)^(1/3)),'OddsRatio_working_3-way'!AM272-'OddsRatio_working_3-way'!R272/3)</f>
        <v>-0.59799254241214173</v>
      </c>
      <c r="AT272" s="11">
        <f>IF(('OddsRatio_working_3-way'!X272=0),IF(Q272&gt;0,-Q272^(1/3),(-Q272)^(1/3)),'OddsRatio_working_3-way'!AN272-'OddsRatio_working_3-way'!R272/3)</f>
        <v>-0.46025807605567365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2.6</v>
      </c>
      <c r="B273" s="4">
        <f>IF('True_Odds_Calculator_3-way'!B274="","",'True_Odds_Calculator_3-way'!B274)</f>
        <v>2.95</v>
      </c>
      <c r="C273" s="4">
        <f>IF('True_Odds_Calculator_3-way'!C274="","",'True_Odds_Calculator_3-way'!C274)</f>
        <v>3.17</v>
      </c>
      <c r="D273" s="9">
        <f t="shared" si="65"/>
        <v>0.37092573477554508</v>
      </c>
      <c r="E273" s="9">
        <f t="shared" si="66"/>
        <v>0.32605702853964169</v>
      </c>
      <c r="F273" s="9">
        <f t="shared" si="67"/>
        <v>0.30301723668481323</v>
      </c>
      <c r="G273" s="9">
        <f t="shared" si="68"/>
        <v>1.0599734095106681</v>
      </c>
      <c r="H273" s="9">
        <f t="shared" si="69"/>
        <v>2.6959574552170689</v>
      </c>
      <c r="I273" s="9">
        <f t="shared" si="70"/>
        <v>3.0669481485458028</v>
      </c>
      <c r="J273" s="9">
        <f t="shared" si="71"/>
        <v>3.3001422986381503</v>
      </c>
      <c r="K273" s="11">
        <f t="shared" si="72"/>
        <v>0.38461538461538458</v>
      </c>
      <c r="L273" s="11">
        <f t="shared" si="73"/>
        <v>0.33898305084745761</v>
      </c>
      <c r="M273" s="11">
        <f t="shared" si="74"/>
        <v>0.31545741324921134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-0.27845800139015131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0.23525637598246268</v>
      </c>
      <c r="Q273" s="11">
        <f>2*'OddsRatio_working_3-way'!K273*'OddsRatio_working_3-way'!L273*'OddsRatio_working_3-way'!M273</f>
        <v>8.2257474119742185E-2</v>
      </c>
      <c r="R273" s="11">
        <f t="shared" si="75"/>
        <v>0</v>
      </c>
      <c r="S273" s="11">
        <f t="shared" si="76"/>
        <v>-0.84485407066052221</v>
      </c>
      <c r="T273" s="11">
        <f t="shared" si="77"/>
        <v>-0.29540352120997276</v>
      </c>
      <c r="U273" s="11">
        <f>'OddsRatio_working_3-way'!S273-'OddsRatio_working_3-way'!R273^2/3</f>
        <v>-0.84485407066052221</v>
      </c>
      <c r="V273" s="11">
        <f>'OddsRatio_working_3-way'!S273*'OddsRatio_working_3-way'!R273/3-2*'OddsRatio_working_3-way'!R273^3/27-'OddsRatio_working_3-way'!T273</f>
        <v>0.29540352120997276</v>
      </c>
      <c r="W273" s="11">
        <f>'OddsRatio_working_3-way'!V273^2+4*'OddsRatio_working_3-way'!U273^3/27</f>
        <v>-2.0758096405712329E-3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0.14944819335125972</v>
      </c>
      <c r="Y273" s="11">
        <f>IF('OddsRatio_working_3-way'!W273&gt;=0,IF('OddsRatio_working_3-way'!V273+SQRT('OddsRatio_working_3-way'!W273)&gt;0,0,PI()),ACOS('OddsRatio_working_3-way'!V273/(2*'OddsRatio_working_3-way'!X273)))</f>
        <v>0.15302748159987245</v>
      </c>
      <c r="Z273" s="11">
        <f>'OddsRatio_working_3-way'!X273^(1/3)*COS('OddsRatio_working_3-way'!Y273/3)</f>
        <v>0.52998670475533416</v>
      </c>
      <c r="AA273" s="11">
        <f>'OddsRatio_working_3-way'!X273^(1/3)*COS(('OddsRatio_working_3-way'!Y273+2*PI())/3)</f>
        <v>-0.28842596324515957</v>
      </c>
      <c r="AB273" s="11">
        <f>'OddsRatio_working_3-way'!X273^(1/3)*COS(('OddsRatio_working_3-way'!Y273+4*PI())/3)</f>
        <v>-0.24156074151017468</v>
      </c>
      <c r="AC273" s="11">
        <f>'OddsRatio_working_3-way'!X273^(1/3)*SIN('OddsRatio_working_3-way'!Y273/3)</f>
        <v>2.7057648384325034E-2</v>
      </c>
      <c r="AD273" s="11">
        <f>'OddsRatio_working_3-way'!X273^(1/3)*SIN(('OddsRatio_working_3-way'!Y273+2*PI())/3)</f>
        <v>0.44545312579395974</v>
      </c>
      <c r="AE273" s="11">
        <f>'OddsRatio_working_3-way'!X273^(1/3)*SIN(('OddsRatio_working_3-way'!Y273+4*PI())/3)</f>
        <v>-0.4725107741782848</v>
      </c>
      <c r="AF273" s="11">
        <f>-'OddsRatio_working_3-way'!U273/(3*'OddsRatio_working_3-way'!X273^(1/3))*COS(('OddsRatio_working_3-way'!Y273)/3)</f>
        <v>0.52998670475533394</v>
      </c>
      <c r="AG273" s="11">
        <f>-'OddsRatio_working_3-way'!U273/(3*'OddsRatio_working_3-way'!X273^(1/3))*COS(('OddsRatio_working_3-way'!Y273+2*PI())/3)</f>
        <v>-0.28842596324515946</v>
      </c>
      <c r="AH273" s="11">
        <f>-'OddsRatio_working_3-way'!U273/(3*'OddsRatio_working_3-way'!X273^(1/3))*COS(('OddsRatio_working_3-way'!Y273+4*PI())/3)</f>
        <v>-0.24156074151017456</v>
      </c>
      <c r="AI273" s="11">
        <f>'OddsRatio_working_3-way'!U273/(3*'OddsRatio_working_3-way'!X273^(1/3))*SIN(('OddsRatio_working_3-way'!Y273)/3)</f>
        <v>-2.7057648384325023E-2</v>
      </c>
      <c r="AJ273" s="11">
        <f>'OddsRatio_working_3-way'!U273/(3*'OddsRatio_working_3-way'!X273^(1/3))*SIN(('OddsRatio_working_3-way'!Y273+2*PI())/3)</f>
        <v>-0.44545312579395957</v>
      </c>
      <c r="AK273" s="11">
        <f>'OddsRatio_working_3-way'!U273/(3*'OddsRatio_working_3-way'!X273^(1/3))*SIN(('OddsRatio_working_3-way'!Y273+4*PI())/3)</f>
        <v>0.47251077417828458</v>
      </c>
      <c r="AL273" s="11">
        <f>'OddsRatio_working_3-way'!Z273+'OddsRatio_working_3-way'!AF273</f>
        <v>1.0599734095106681</v>
      </c>
      <c r="AM273" s="11">
        <f>'OddsRatio_working_3-way'!AA273+'OddsRatio_working_3-way'!AG273</f>
        <v>-0.57685192649031902</v>
      </c>
      <c r="AN273" s="11">
        <f>'OddsRatio_working_3-way'!AB273+'OddsRatio_working_3-way'!AH273</f>
        <v>-0.48312148302034924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1.0599734095106681</v>
      </c>
      <c r="AS273" s="11">
        <f>IF(('OddsRatio_working_3-way'!X273=0),IF(Q273&gt;0,-Q273^(1/3),(-Q273)^(1/3)),'OddsRatio_working_3-way'!AM273-'OddsRatio_working_3-way'!R273/3)</f>
        <v>-0.57685192649031902</v>
      </c>
      <c r="AT273" s="11">
        <f>IF(('OddsRatio_working_3-way'!X273=0),IF(Q273&gt;0,-Q273^(1/3),(-Q273)^(1/3)),'OddsRatio_working_3-way'!AN273-'OddsRatio_working_3-way'!R273/3)</f>
        <v>-0.48312148302034924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1.46</v>
      </c>
      <c r="B274" s="4">
        <f>IF('True_Odds_Calculator_3-way'!B275="","",'True_Odds_Calculator_3-way'!B275)</f>
        <v>3.97</v>
      </c>
      <c r="C274" s="4">
        <f>IF('True_Odds_Calculator_3-way'!C275="","",'True_Odds_Calculator_3-way'!C275)</f>
        <v>9.17</v>
      </c>
      <c r="D274" s="9">
        <f t="shared" si="65"/>
        <v>0.66469052796294537</v>
      </c>
      <c r="E274" s="9">
        <f t="shared" si="66"/>
        <v>0.2349042358220392</v>
      </c>
      <c r="F274" s="9">
        <f t="shared" si="67"/>
        <v>0.10040523621501569</v>
      </c>
      <c r="G274" s="9">
        <f t="shared" si="68"/>
        <v>1.0966511544810191</v>
      </c>
      <c r="H274" s="9">
        <f t="shared" si="69"/>
        <v>1.504459531061269</v>
      </c>
      <c r="I274" s="9">
        <f t="shared" si="70"/>
        <v>4.2570539288086264</v>
      </c>
      <c r="J274" s="9">
        <f t="shared" si="71"/>
        <v>9.9596399321099263</v>
      </c>
      <c r="K274" s="11">
        <f t="shared" si="72"/>
        <v>0.68493150684931503</v>
      </c>
      <c r="L274" s="11">
        <f t="shared" si="73"/>
        <v>0.25188916876574308</v>
      </c>
      <c r="M274" s="11">
        <f t="shared" si="74"/>
        <v>0.10905125408942203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-0.21000210080104764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0.21824549660765596</v>
      </c>
      <c r="Q274" s="11">
        <f>2*'OddsRatio_working_3-way'!K274*'OddsRatio_working_3-way'!L274*'OddsRatio_working_3-way'!M274</f>
        <v>3.7628533897871713E-2</v>
      </c>
      <c r="R274" s="11">
        <f t="shared" si="75"/>
        <v>0</v>
      </c>
      <c r="S274" s="11">
        <f t="shared" si="76"/>
        <v>-1.0392538730572889</v>
      </c>
      <c r="T274" s="11">
        <f t="shared" si="77"/>
        <v>-0.17918170225125668</v>
      </c>
      <c r="U274" s="11">
        <f>'OddsRatio_working_3-way'!S274-'OddsRatio_working_3-way'!R274^2/3</f>
        <v>-1.0392538730572889</v>
      </c>
      <c r="V274" s="11">
        <f>'OddsRatio_working_3-way'!S274*'OddsRatio_working_3-way'!R274/3-2*'OddsRatio_working_3-way'!R274^3/27-'OddsRatio_working_3-way'!T274</f>
        <v>0.17918170225125668</v>
      </c>
      <c r="W274" s="11">
        <f>'OddsRatio_working_3-way'!V274^2+4*'OddsRatio_working_3-way'!U274^3/27</f>
        <v>-0.13418202184527711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0.20389219226526006</v>
      </c>
      <c r="Y274" s="11">
        <f>IF('OddsRatio_working_3-way'!W274&gt;=0,IF('OddsRatio_working_3-way'!V274+SQRT('OddsRatio_working_3-way'!W274)&gt;0,0,PI()),ACOS('OddsRatio_working_3-way'!V274/(2*'OddsRatio_working_3-way'!X274)))</f>
        <v>1.1158623020288256</v>
      </c>
      <c r="Z274" s="11">
        <f>'OddsRatio_working_3-way'!X274^(1/3)*COS('OddsRatio_working_3-way'!Y274/3)</f>
        <v>0.54832557724050968</v>
      </c>
      <c r="AA274" s="11">
        <f>'OddsRatio_working_3-way'!X274^(1/3)*COS(('OddsRatio_working_3-way'!Y274+2*PI())/3)</f>
        <v>-0.45941333321383659</v>
      </c>
      <c r="AB274" s="11">
        <f>'OddsRatio_working_3-way'!X274^(1/3)*COS(('OddsRatio_working_3-way'!Y274+4*PI())/3)</f>
        <v>-8.891224402667347E-2</v>
      </c>
      <c r="AC274" s="11">
        <f>'OddsRatio_working_3-way'!X274^(1/3)*SIN('OddsRatio_working_3-way'!Y274/3)</f>
        <v>0.21390890357725839</v>
      </c>
      <c r="AD274" s="11">
        <f>'OddsRatio_working_3-way'!X274^(1/3)*SIN(('OddsRatio_working_3-way'!Y274+2*PI())/3)</f>
        <v>0.3679094276464186</v>
      </c>
      <c r="AE274" s="11">
        <f>'OddsRatio_working_3-way'!X274^(1/3)*SIN(('OddsRatio_working_3-way'!Y274+4*PI())/3)</f>
        <v>-0.58181833122367699</v>
      </c>
      <c r="AF274" s="11">
        <f>-'OddsRatio_working_3-way'!U274/(3*'OddsRatio_working_3-way'!X274^(1/3))*COS(('OddsRatio_working_3-way'!Y274)/3)</f>
        <v>0.54832557724050957</v>
      </c>
      <c r="AG274" s="11">
        <f>-'OddsRatio_working_3-way'!U274/(3*'OddsRatio_working_3-way'!X274^(1/3))*COS(('OddsRatio_working_3-way'!Y274+2*PI())/3)</f>
        <v>-0.45941333321383654</v>
      </c>
      <c r="AH274" s="11">
        <f>-'OddsRatio_working_3-way'!U274/(3*'OddsRatio_working_3-way'!X274^(1/3))*COS(('OddsRatio_working_3-way'!Y274+4*PI())/3)</f>
        <v>-8.8912244026673456E-2</v>
      </c>
      <c r="AI274" s="11">
        <f>'OddsRatio_working_3-way'!U274/(3*'OddsRatio_working_3-way'!X274^(1/3))*SIN(('OddsRatio_working_3-way'!Y274)/3)</f>
        <v>-0.21390890357725836</v>
      </c>
      <c r="AJ274" s="11">
        <f>'OddsRatio_working_3-way'!U274/(3*'OddsRatio_working_3-way'!X274^(1/3))*SIN(('OddsRatio_working_3-way'!Y274+2*PI())/3)</f>
        <v>-0.36790942764641849</v>
      </c>
      <c r="AK274" s="11">
        <f>'OddsRatio_working_3-way'!U274/(3*'OddsRatio_working_3-way'!X274^(1/3))*SIN(('OddsRatio_working_3-way'!Y274+4*PI())/3)</f>
        <v>0.58181833122367688</v>
      </c>
      <c r="AL274" s="11">
        <f>'OddsRatio_working_3-way'!Z274+'OddsRatio_working_3-way'!AF274</f>
        <v>1.0966511544810191</v>
      </c>
      <c r="AM274" s="11">
        <f>'OddsRatio_working_3-way'!AA274+'OddsRatio_working_3-way'!AG274</f>
        <v>-0.91882666642767319</v>
      </c>
      <c r="AN274" s="11">
        <f>'OddsRatio_working_3-way'!AB274+'OddsRatio_working_3-way'!AH274</f>
        <v>-0.17782448805334694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1.0966511544810191</v>
      </c>
      <c r="AS274" s="11">
        <f>IF(('OddsRatio_working_3-way'!X274=0),IF(Q274&gt;0,-Q274^(1/3),(-Q274)^(1/3)),'OddsRatio_working_3-way'!AM274-'OddsRatio_working_3-way'!R274/3)</f>
        <v>-0.91882666642767319</v>
      </c>
      <c r="AT274" s="11">
        <f>IF(('OddsRatio_working_3-way'!X274=0),IF(Q274&gt;0,-Q274^(1/3),(-Q274)^(1/3)),'OddsRatio_working_3-way'!AN274-'OddsRatio_working_3-way'!R274/3)</f>
        <v>-0.17782448805334694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2.46</v>
      </c>
      <c r="B275" s="4">
        <f>IF('True_Odds_Calculator_3-way'!B276="","",'True_Odds_Calculator_3-way'!B276)</f>
        <v>3.04</v>
      </c>
      <c r="C275" s="4">
        <f>IF('True_Odds_Calculator_3-way'!C276="","",'True_Odds_Calculator_3-way'!C276)</f>
        <v>3.3</v>
      </c>
      <c r="D275" s="9">
        <f t="shared" si="65"/>
        <v>0.39266749665929768</v>
      </c>
      <c r="E275" s="9">
        <f t="shared" si="66"/>
        <v>0.31634357452362405</v>
      </c>
      <c r="F275" s="9">
        <f t="shared" si="67"/>
        <v>0.29098892881707816</v>
      </c>
      <c r="G275" s="9">
        <f t="shared" si="68"/>
        <v>1.0593725485576528</v>
      </c>
      <c r="H275" s="9">
        <f t="shared" si="69"/>
        <v>2.5466839208941736</v>
      </c>
      <c r="I275" s="9">
        <f t="shared" si="70"/>
        <v>3.161119999057612</v>
      </c>
      <c r="J275" s="9">
        <f t="shared" si="71"/>
        <v>3.4365568616826012</v>
      </c>
      <c r="K275" s="11">
        <f t="shared" si="72"/>
        <v>0.4065040650406504</v>
      </c>
      <c r="L275" s="11">
        <f t="shared" si="73"/>
        <v>0.32894736842105265</v>
      </c>
      <c r="M275" s="11">
        <f t="shared" si="74"/>
        <v>0.30303030303030304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-0.27758003656591601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0.23502029278665992</v>
      </c>
      <c r="Q275" s="11">
        <f>2*'OddsRatio_working_3-way'!K275*'OddsRatio_working_3-way'!L275*'OddsRatio_working_3-way'!M275</f>
        <v>8.1041480271262054E-2</v>
      </c>
      <c r="R275" s="11">
        <f t="shared" si="75"/>
        <v>0</v>
      </c>
      <c r="S275" s="11">
        <f t="shared" si="76"/>
        <v>-0.84667577573018449</v>
      </c>
      <c r="T275" s="11">
        <f t="shared" si="77"/>
        <v>-0.29195716404489125</v>
      </c>
      <c r="U275" s="11">
        <f>'OddsRatio_working_3-way'!S275-'OddsRatio_working_3-way'!R275^2/3</f>
        <v>-0.84667577573018449</v>
      </c>
      <c r="V275" s="11">
        <f>'OddsRatio_working_3-way'!S275*'OddsRatio_working_3-way'!R275/3-2*'OddsRatio_working_3-way'!R275^3/27-'OddsRatio_working_3-way'!T275</f>
        <v>0.29195716404489125</v>
      </c>
      <c r="W275" s="11">
        <f>'OddsRatio_working_3-way'!V275^2+4*'OddsRatio_working_3-way'!U275^3/27</f>
        <v>-4.6792196742398845E-3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0.14993182226546789</v>
      </c>
      <c r="Y275" s="11">
        <f>IF('OddsRatio_working_3-way'!W275&gt;=0,IF('OddsRatio_working_3-way'!V275+SQRT('OddsRatio_working_3-way'!W275)&gt;0,0,PI()),ACOS('OddsRatio_working_3-way'!V275/(2*'OddsRatio_working_3-way'!X275)))</f>
        <v>0.23014608376589729</v>
      </c>
      <c r="Z275" s="11">
        <f>'OddsRatio_working_3-way'!X275^(1/3)*COS('OddsRatio_working_3-way'!Y275/3)</f>
        <v>0.52968627427882631</v>
      </c>
      <c r="AA275" s="11">
        <f>'OddsRatio_working_3-way'!X275^(1/3)*COS(('OddsRatio_working_3-way'!Y275+2*PI())/3)</f>
        <v>-0.30010334222968632</v>
      </c>
      <c r="AB275" s="11">
        <f>'OddsRatio_working_3-way'!X275^(1/3)*COS(('OddsRatio_working_3-way'!Y275+4*PI())/3)</f>
        <v>-0.22958293204913979</v>
      </c>
      <c r="AC275" s="11">
        <f>'OddsRatio_working_3-way'!X275^(1/3)*SIN('OddsRatio_working_3-way'!Y275/3)</f>
        <v>4.0714977801101455E-2</v>
      </c>
      <c r="AD275" s="11">
        <f>'OddsRatio_working_3-way'!X275^(1/3)*SIN(('OddsRatio_working_3-way'!Y275+2*PI())/3)</f>
        <v>0.43836428066084476</v>
      </c>
      <c r="AE275" s="11">
        <f>'OddsRatio_working_3-way'!X275^(1/3)*SIN(('OddsRatio_working_3-way'!Y275+4*PI())/3)</f>
        <v>-0.4790792584619461</v>
      </c>
      <c r="AF275" s="11">
        <f>-'OddsRatio_working_3-way'!U275/(3*'OddsRatio_working_3-way'!X275^(1/3))*COS(('OddsRatio_working_3-way'!Y275)/3)</f>
        <v>0.52968627427882642</v>
      </c>
      <c r="AG275" s="11">
        <f>-'OddsRatio_working_3-way'!U275/(3*'OddsRatio_working_3-way'!X275^(1/3))*COS(('OddsRatio_working_3-way'!Y275+2*PI())/3)</f>
        <v>-0.30010334222968643</v>
      </c>
      <c r="AH275" s="11">
        <f>-'OddsRatio_working_3-way'!U275/(3*'OddsRatio_working_3-way'!X275^(1/3))*COS(('OddsRatio_working_3-way'!Y275+4*PI())/3)</f>
        <v>-0.22958293204913985</v>
      </c>
      <c r="AI275" s="11">
        <f>'OddsRatio_working_3-way'!U275/(3*'OddsRatio_working_3-way'!X275^(1/3))*SIN(('OddsRatio_working_3-way'!Y275)/3)</f>
        <v>-4.0714977801101462E-2</v>
      </c>
      <c r="AJ275" s="11">
        <f>'OddsRatio_working_3-way'!U275/(3*'OddsRatio_working_3-way'!X275^(1/3))*SIN(('OddsRatio_working_3-way'!Y275+2*PI())/3)</f>
        <v>-0.43836428066084487</v>
      </c>
      <c r="AK275" s="11">
        <f>'OddsRatio_working_3-way'!U275/(3*'OddsRatio_working_3-way'!X275^(1/3))*SIN(('OddsRatio_working_3-way'!Y275+4*PI())/3)</f>
        <v>0.47907925846194621</v>
      </c>
      <c r="AL275" s="11">
        <f>'OddsRatio_working_3-way'!Z275+'OddsRatio_working_3-way'!AF275</f>
        <v>1.0593725485576528</v>
      </c>
      <c r="AM275" s="11">
        <f>'OddsRatio_working_3-way'!AA275+'OddsRatio_working_3-way'!AG275</f>
        <v>-0.60020668445937275</v>
      </c>
      <c r="AN275" s="11">
        <f>'OddsRatio_working_3-way'!AB275+'OddsRatio_working_3-way'!AH275</f>
        <v>-0.45916586409827964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1.0593725485576528</v>
      </c>
      <c r="AS275" s="11">
        <f>IF(('OddsRatio_working_3-way'!X275=0),IF(Q275&gt;0,-Q275^(1/3),(-Q275)^(1/3)),'OddsRatio_working_3-way'!AM275-'OddsRatio_working_3-way'!R275/3)</f>
        <v>-0.60020668445937275</v>
      </c>
      <c r="AT275" s="11">
        <f>IF(('OddsRatio_working_3-way'!X275=0),IF(Q275&gt;0,-Q275^(1/3),(-Q275)^(1/3)),'OddsRatio_working_3-way'!AN275-'OddsRatio_working_3-way'!R275/3)</f>
        <v>-0.45916586409827964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1.77</v>
      </c>
      <c r="B276" s="4">
        <f>IF('True_Odds_Calculator_3-way'!B277="","",'True_Odds_Calculator_3-way'!B277)</f>
        <v>3.56</v>
      </c>
      <c r="C276" s="4">
        <f>IF('True_Odds_Calculator_3-way'!C277="","",'True_Odds_Calculator_3-way'!C277)</f>
        <v>5.0999999999999996</v>
      </c>
      <c r="D276" s="9">
        <f t="shared" si="65"/>
        <v>0.54771550422138282</v>
      </c>
      <c r="E276" s="9">
        <f t="shared" si="66"/>
        <v>0.26699405489938294</v>
      </c>
      <c r="F276" s="9">
        <f t="shared" si="67"/>
        <v>0.18529044087923408</v>
      </c>
      <c r="G276" s="9">
        <f t="shared" si="68"/>
        <v>1.0724225579211213</v>
      </c>
      <c r="H276" s="9">
        <f t="shared" si="69"/>
        <v>1.8257653695992635</v>
      </c>
      <c r="I276" s="9">
        <f t="shared" si="70"/>
        <v>3.7454017482780704</v>
      </c>
      <c r="J276" s="9">
        <f t="shared" si="71"/>
        <v>5.3969324874765965</v>
      </c>
      <c r="K276" s="11">
        <f t="shared" si="72"/>
        <v>0.56497175141242939</v>
      </c>
      <c r="L276" s="11">
        <f t="shared" si="73"/>
        <v>0.2808988764044944</v>
      </c>
      <c r="M276" s="11">
        <f t="shared" si="74"/>
        <v>0.19607843137254904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-0.25149022346194871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0.23120401591729184</v>
      </c>
      <c r="Q276" s="11">
        <f>2*'OddsRatio_working_3-way'!K276*'OddsRatio_working_3-way'!L276*'OddsRatio_working_3-way'!M276</f>
        <v>6.2235266734129713E-2</v>
      </c>
      <c r="R276" s="11">
        <f t="shared" si="75"/>
        <v>0</v>
      </c>
      <c r="S276" s="11">
        <f t="shared" si="76"/>
        <v>-0.91933599936648736</v>
      </c>
      <c r="T276" s="11">
        <f t="shared" si="77"/>
        <v>-0.24746594868546096</v>
      </c>
      <c r="U276" s="11">
        <f>'OddsRatio_working_3-way'!S276-'OddsRatio_working_3-way'!R276^2/3</f>
        <v>-0.91933599936648736</v>
      </c>
      <c r="V276" s="11">
        <f>'OddsRatio_working_3-way'!S276*'OddsRatio_working_3-way'!R276/3-2*'OddsRatio_working_3-way'!R276^3/27-'OddsRatio_working_3-way'!T276</f>
        <v>0.24746594868546096</v>
      </c>
      <c r="W276" s="11">
        <f>'OddsRatio_working_3-way'!V276^2+4*'OddsRatio_working_3-way'!U276^3/27</f>
        <v>-5.3872187378080486E-2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0.16964048981366128</v>
      </c>
      <c r="Y276" s="11">
        <f>IF('OddsRatio_working_3-way'!W276&gt;=0,IF('OddsRatio_working_3-way'!V276+SQRT('OddsRatio_working_3-way'!W276)&gt;0,0,PI()),ACOS('OddsRatio_working_3-way'!V276/(2*'OddsRatio_working_3-way'!X276)))</f>
        <v>0.75337598581956822</v>
      </c>
      <c r="Z276" s="11">
        <f>'OddsRatio_working_3-way'!X276^(1/3)*COS('OddsRatio_working_3-way'!Y276/3)</f>
        <v>0.53621127896056053</v>
      </c>
      <c r="AA276" s="11">
        <f>'OddsRatio_working_3-way'!X276^(1/3)*COS(('OddsRatio_working_3-way'!Y276+2*PI())/3)</f>
        <v>-0.38723623201734331</v>
      </c>
      <c r="AB276" s="11">
        <f>'OddsRatio_working_3-way'!X276^(1/3)*COS(('OddsRatio_working_3-way'!Y276+4*PI())/3)</f>
        <v>-0.14897504694321709</v>
      </c>
      <c r="AC276" s="11">
        <f>'OddsRatio_working_3-way'!X276^(1/3)*SIN('OddsRatio_working_3-way'!Y276/3)</f>
        <v>0.137560159339986</v>
      </c>
      <c r="AD276" s="11">
        <f>'OddsRatio_working_3-way'!X276^(1/3)*SIN(('OddsRatio_working_3-way'!Y276+2*PI())/3)</f>
        <v>0.39559250970559667</v>
      </c>
      <c r="AE276" s="11">
        <f>'OddsRatio_working_3-way'!X276^(1/3)*SIN(('OddsRatio_working_3-way'!Y276+4*PI())/3)</f>
        <v>-0.53315266904558278</v>
      </c>
      <c r="AF276" s="11">
        <f>-'OddsRatio_working_3-way'!U276/(3*'OddsRatio_working_3-way'!X276^(1/3))*COS(('OddsRatio_working_3-way'!Y276)/3)</f>
        <v>0.53621127896056064</v>
      </c>
      <c r="AG276" s="11">
        <f>-'OddsRatio_working_3-way'!U276/(3*'OddsRatio_working_3-way'!X276^(1/3))*COS(('OddsRatio_working_3-way'!Y276+2*PI())/3)</f>
        <v>-0.38723623201734342</v>
      </c>
      <c r="AH276" s="11">
        <f>-'OddsRatio_working_3-way'!U276/(3*'OddsRatio_working_3-way'!X276^(1/3))*COS(('OddsRatio_working_3-way'!Y276+4*PI())/3)</f>
        <v>-0.14897504694321712</v>
      </c>
      <c r="AI276" s="11">
        <f>'OddsRatio_working_3-way'!U276/(3*'OddsRatio_working_3-way'!X276^(1/3))*SIN(('OddsRatio_working_3-way'!Y276)/3)</f>
        <v>-0.13756015933998603</v>
      </c>
      <c r="AJ276" s="11">
        <f>'OddsRatio_working_3-way'!U276/(3*'OddsRatio_working_3-way'!X276^(1/3))*SIN(('OddsRatio_working_3-way'!Y276+2*PI())/3)</f>
        <v>-0.39559250970559678</v>
      </c>
      <c r="AK276" s="11">
        <f>'OddsRatio_working_3-way'!U276/(3*'OddsRatio_working_3-way'!X276^(1/3))*SIN(('OddsRatio_working_3-way'!Y276+4*PI())/3)</f>
        <v>0.53315266904558289</v>
      </c>
      <c r="AL276" s="11">
        <f>'OddsRatio_working_3-way'!Z276+'OddsRatio_working_3-way'!AF276</f>
        <v>1.0724225579211213</v>
      </c>
      <c r="AM276" s="11">
        <f>'OddsRatio_working_3-way'!AA276+'OddsRatio_working_3-way'!AG276</f>
        <v>-0.77447246403468673</v>
      </c>
      <c r="AN276" s="11">
        <f>'OddsRatio_working_3-way'!AB276+'OddsRatio_working_3-way'!AH276</f>
        <v>-0.29795009388643423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1.0724225579211213</v>
      </c>
      <c r="AS276" s="11">
        <f>IF(('OddsRatio_working_3-way'!X276=0),IF(Q276&gt;0,-Q276^(1/3),(-Q276)^(1/3)),'OddsRatio_working_3-way'!AM276-'OddsRatio_working_3-way'!R276/3)</f>
        <v>-0.77447246403468673</v>
      </c>
      <c r="AT276" s="11">
        <f>IF(('OddsRatio_working_3-way'!X276=0),IF(Q276&gt;0,-Q276^(1/3),(-Q276)^(1/3)),'OddsRatio_working_3-way'!AN276-'OddsRatio_working_3-way'!R276/3)</f>
        <v>-0.29795009388643423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3.12</v>
      </c>
      <c r="B277" s="4">
        <f>IF('True_Odds_Calculator_3-way'!B278="","",'True_Odds_Calculator_3-way'!B278)</f>
        <v>2.79</v>
      </c>
      <c r="C277" s="4">
        <f>IF('True_Odds_Calculator_3-way'!C278="","",'True_Odds_Calculator_3-way'!C278)</f>
        <v>2.79</v>
      </c>
      <c r="D277" s="9">
        <f t="shared" si="65"/>
        <v>0.30852424911299248</v>
      </c>
      <c r="E277" s="9">
        <f t="shared" si="66"/>
        <v>0.34573787544350371</v>
      </c>
      <c r="F277" s="9">
        <f t="shared" si="67"/>
        <v>0.34573787544350371</v>
      </c>
      <c r="G277" s="9">
        <f t="shared" si="68"/>
        <v>1.0571869406048506</v>
      </c>
      <c r="H277" s="9">
        <f t="shared" si="69"/>
        <v>3.2412363140822835</v>
      </c>
      <c r="I277" s="9">
        <f t="shared" si="70"/>
        <v>2.8923646236826834</v>
      </c>
      <c r="J277" s="9">
        <f t="shared" si="71"/>
        <v>2.8923646236826834</v>
      </c>
      <c r="K277" s="11">
        <f t="shared" si="72"/>
        <v>0.32051282051282048</v>
      </c>
      <c r="L277" s="11">
        <f t="shared" si="73"/>
        <v>0.35842293906810035</v>
      </c>
      <c r="M277" s="11">
        <f t="shared" si="74"/>
        <v>0.35842293906810035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-0.27969127732106114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0.23469933286097006</v>
      </c>
      <c r="Q277" s="11">
        <f>2*'OddsRatio_working_3-way'!K277*'OddsRatio_working_3-way'!L277*'OddsRatio_working_3-way'!M277</f>
        <v>8.235064310911229E-2</v>
      </c>
      <c r="R277" s="11">
        <f t="shared" si="75"/>
        <v>0</v>
      </c>
      <c r="S277" s="11">
        <f t="shared" si="76"/>
        <v>-0.83913711971630689</v>
      </c>
      <c r="T277" s="11">
        <f t="shared" si="77"/>
        <v>-0.29443407709344094</v>
      </c>
      <c r="U277" s="11">
        <f>'OddsRatio_working_3-way'!S277-'OddsRatio_working_3-way'!R277^2/3</f>
        <v>-0.83913711971630689</v>
      </c>
      <c r="V277" s="11">
        <f>'OddsRatio_working_3-way'!S277*'OddsRatio_working_3-way'!R277/3-2*'OddsRatio_working_3-way'!R277^3/27-'OddsRatio_working_3-way'!T277</f>
        <v>0.29443407709344094</v>
      </c>
      <c r="W277" s="11">
        <f>'OddsRatio_working_3-way'!V277^2+4*'OddsRatio_working_3-way'!U277^3/27</f>
        <v>-8.4625286394372778E-4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0.14793383539424818</v>
      </c>
      <c r="Y277" s="11">
        <f>IF('OddsRatio_working_3-way'!W277&gt;=0,IF('OddsRatio_working_3-way'!V277+SQRT('OddsRatio_working_3-way'!W277)&gt;0,0,PI()),ACOS('OddsRatio_working_3-way'!V277/(2*'OddsRatio_working_3-way'!X277)))</f>
        <v>9.8481532696809593E-2</v>
      </c>
      <c r="Z277" s="11">
        <f>'OddsRatio_working_3-way'!X277^(1/3)*COS('OddsRatio_working_3-way'!Y277/3)</f>
        <v>0.52859347030242532</v>
      </c>
      <c r="AA277" s="11">
        <f>'OddsRatio_working_3-way'!X277^(1/3)*COS(('OddsRatio_working_3-way'!Y277+2*PI())/3)</f>
        <v>-0.27932960893854791</v>
      </c>
      <c r="AB277" s="11">
        <f>'OddsRatio_working_3-way'!X277^(1/3)*COS(('OddsRatio_working_3-way'!Y277+4*PI())/3)</f>
        <v>-0.2492638613638776</v>
      </c>
      <c r="AC277" s="11">
        <f>'OddsRatio_working_3-way'!X277^(1/3)*SIN('OddsRatio_working_3-way'!Y277/3)</f>
        <v>1.7358467455623385E-2</v>
      </c>
      <c r="AD277" s="11">
        <f>'OddsRatio_working_3-way'!X277^(1/3)*SIN(('OddsRatio_working_3-way'!Y277+2*PI())/3)</f>
        <v>0.44909613982866398</v>
      </c>
      <c r="AE277" s="11">
        <f>'OddsRatio_working_3-way'!X277^(1/3)*SIN(('OddsRatio_working_3-way'!Y277+4*PI())/3)</f>
        <v>-0.46645460728428717</v>
      </c>
      <c r="AF277" s="11">
        <f>-'OddsRatio_working_3-way'!U277/(3*'OddsRatio_working_3-way'!X277^(1/3))*COS(('OddsRatio_working_3-way'!Y277)/3)</f>
        <v>0.52859347030242532</v>
      </c>
      <c r="AG277" s="11">
        <f>-'OddsRatio_working_3-way'!U277/(3*'OddsRatio_working_3-way'!X277^(1/3))*COS(('OddsRatio_working_3-way'!Y277+2*PI())/3)</f>
        <v>-0.27932960893854791</v>
      </c>
      <c r="AH277" s="11">
        <f>-'OddsRatio_working_3-way'!U277/(3*'OddsRatio_working_3-way'!X277^(1/3))*COS(('OddsRatio_working_3-way'!Y277+4*PI())/3)</f>
        <v>-0.2492638613638776</v>
      </c>
      <c r="AI277" s="11">
        <f>'OddsRatio_working_3-way'!U277/(3*'OddsRatio_working_3-way'!X277^(1/3))*SIN(('OddsRatio_working_3-way'!Y277)/3)</f>
        <v>-1.7358467455623385E-2</v>
      </c>
      <c r="AJ277" s="11">
        <f>'OddsRatio_working_3-way'!U277/(3*'OddsRatio_working_3-way'!X277^(1/3))*SIN(('OddsRatio_working_3-way'!Y277+2*PI())/3)</f>
        <v>-0.44909613982866398</v>
      </c>
      <c r="AK277" s="11">
        <f>'OddsRatio_working_3-way'!U277/(3*'OddsRatio_working_3-way'!X277^(1/3))*SIN(('OddsRatio_working_3-way'!Y277+4*PI())/3)</f>
        <v>0.46645460728428717</v>
      </c>
      <c r="AL277" s="11">
        <f>'OddsRatio_working_3-way'!Z277+'OddsRatio_working_3-way'!AF277</f>
        <v>1.0571869406048506</v>
      </c>
      <c r="AM277" s="11">
        <f>'OddsRatio_working_3-way'!AA277+'OddsRatio_working_3-way'!AG277</f>
        <v>-0.55865921787709583</v>
      </c>
      <c r="AN277" s="11">
        <f>'OddsRatio_working_3-way'!AB277+'OddsRatio_working_3-way'!AH277</f>
        <v>-0.4985277227277552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1.0571869406048506</v>
      </c>
      <c r="AS277" s="11">
        <f>IF(('OddsRatio_working_3-way'!X277=0),IF(Q277&gt;0,-Q277^(1/3),(-Q277)^(1/3)),'OddsRatio_working_3-way'!AM277-'OddsRatio_working_3-way'!R277/3)</f>
        <v>-0.55865921787709583</v>
      </c>
      <c r="AT277" s="11">
        <f>IF(('OddsRatio_working_3-way'!X277=0),IF(Q277&gt;0,-Q277^(1/3),(-Q277)^(1/3)),'OddsRatio_working_3-way'!AN277-'OddsRatio_working_3-way'!R277/3)</f>
        <v>-0.4985277227277552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2.13</v>
      </c>
      <c r="B278" s="4">
        <f>IF('True_Odds_Calculator_3-way'!B279="","",'True_Odds_Calculator_3-way'!B279)</f>
        <v>3.2</v>
      </c>
      <c r="C278" s="4">
        <f>IF('True_Odds_Calculator_3-way'!C279="","",'True_Odds_Calculator_3-way'!C279)</f>
        <v>3.89</v>
      </c>
      <c r="D278" s="9">
        <f t="shared" si="65"/>
        <v>0.45453033291427181</v>
      </c>
      <c r="E278" s="9">
        <f t="shared" si="66"/>
        <v>0.29972194658530948</v>
      </c>
      <c r="F278" s="9">
        <f t="shared" si="67"/>
        <v>0.24574772050041857</v>
      </c>
      <c r="G278" s="9">
        <f t="shared" si="68"/>
        <v>1.0620116735662095</v>
      </c>
      <c r="H278" s="9">
        <f t="shared" si="69"/>
        <v>2.200073191129817</v>
      </c>
      <c r="I278" s="9">
        <f t="shared" si="70"/>
        <v>3.336425681845661</v>
      </c>
      <c r="J278" s="9">
        <f t="shared" si="71"/>
        <v>4.0692137366063452</v>
      </c>
      <c r="K278" s="11">
        <f t="shared" si="72"/>
        <v>0.46948356807511737</v>
      </c>
      <c r="L278" s="11">
        <f t="shared" si="73"/>
        <v>0.3125</v>
      </c>
      <c r="M278" s="11">
        <f t="shared" si="74"/>
        <v>0.25706940874035988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-0.27096910942949903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0.23459092170848572</v>
      </c>
      <c r="Q278" s="11">
        <f>2*'OddsRatio_working_3-way'!K278*'OddsRatio_working_3-way'!L278*'OddsRatio_working_3-way'!M278</f>
        <v>7.5431164536490583E-2</v>
      </c>
      <c r="R278" s="11">
        <f t="shared" si="75"/>
        <v>0</v>
      </c>
      <c r="S278" s="11">
        <f t="shared" si="76"/>
        <v>-0.86574784189384435</v>
      </c>
      <c r="T278" s="11">
        <f t="shared" si="77"/>
        <v>-0.27837551186297244</v>
      </c>
      <c r="U278" s="11">
        <f>'OddsRatio_working_3-way'!S278-'OddsRatio_working_3-way'!R278^2/3</f>
        <v>-0.86574784189384435</v>
      </c>
      <c r="V278" s="11">
        <f>'OddsRatio_working_3-way'!S278*'OddsRatio_working_3-way'!R278/3-2*'OddsRatio_working_3-way'!R278^3/27-'OddsRatio_working_3-way'!T278</f>
        <v>0.27837551186297244</v>
      </c>
      <c r="W278" s="11">
        <f>'OddsRatio_working_3-way'!V278^2+4*'OddsRatio_working_3-way'!U278^3/27</f>
        <v>-1.8639628279541659E-2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0.1550262509097359</v>
      </c>
      <c r="Y278" s="11">
        <f>IF('OddsRatio_working_3-way'!W278&gt;=0,IF('OddsRatio_working_3-way'!V278+SQRT('OddsRatio_working_3-way'!W278)&gt;0,0,PI()),ACOS('OddsRatio_working_3-way'!V278/(2*'OddsRatio_working_3-way'!X278)))</f>
        <v>0.45597195939018831</v>
      </c>
      <c r="Z278" s="11">
        <f>'OddsRatio_working_3-way'!X278^(1/3)*COS('OddsRatio_working_3-way'!Y278/3)</f>
        <v>0.53100583678310465</v>
      </c>
      <c r="AA278" s="11">
        <f>'OddsRatio_working_3-way'!X278^(1/3)*COS(('OddsRatio_working_3-way'!Y278+2*PI())/3)</f>
        <v>-0.33594127051713224</v>
      </c>
      <c r="AB278" s="11">
        <f>'OddsRatio_working_3-way'!X278^(1/3)*COS(('OddsRatio_working_3-way'!Y278+4*PI())/3)</f>
        <v>-0.19506456626597227</v>
      </c>
      <c r="AC278" s="11">
        <f>'OddsRatio_working_3-way'!X278^(1/3)*SIN('OddsRatio_working_3-way'!Y278/3)</f>
        <v>8.1335203121954441E-2</v>
      </c>
      <c r="AD278" s="11">
        <f>'OddsRatio_working_3-way'!X278^(1/3)*SIN(('OddsRatio_working_3-way'!Y278+2*PI())/3)</f>
        <v>0.41919694265100471</v>
      </c>
      <c r="AE278" s="11">
        <f>'OddsRatio_working_3-way'!X278^(1/3)*SIN(('OddsRatio_working_3-way'!Y278+4*PI())/3)</f>
        <v>-0.50053214577295913</v>
      </c>
      <c r="AF278" s="11">
        <f>-'OddsRatio_working_3-way'!U278/(3*'OddsRatio_working_3-way'!X278^(1/3))*COS(('OddsRatio_working_3-way'!Y278)/3)</f>
        <v>0.53100583678310476</v>
      </c>
      <c r="AG278" s="11">
        <f>-'OddsRatio_working_3-way'!U278/(3*'OddsRatio_working_3-way'!X278^(1/3))*COS(('OddsRatio_working_3-way'!Y278+2*PI())/3)</f>
        <v>-0.3359412705171323</v>
      </c>
      <c r="AH278" s="11">
        <f>-'OddsRatio_working_3-way'!U278/(3*'OddsRatio_working_3-way'!X278^(1/3))*COS(('OddsRatio_working_3-way'!Y278+4*PI())/3)</f>
        <v>-0.19506456626597232</v>
      </c>
      <c r="AI278" s="11">
        <f>'OddsRatio_working_3-way'!U278/(3*'OddsRatio_working_3-way'!X278^(1/3))*SIN(('OddsRatio_working_3-way'!Y278)/3)</f>
        <v>-8.1335203121954455E-2</v>
      </c>
      <c r="AJ278" s="11">
        <f>'OddsRatio_working_3-way'!U278/(3*'OddsRatio_working_3-way'!X278^(1/3))*SIN(('OddsRatio_working_3-way'!Y278+2*PI())/3)</f>
        <v>-0.41919694265100477</v>
      </c>
      <c r="AK278" s="11">
        <f>'OddsRatio_working_3-way'!U278/(3*'OddsRatio_working_3-way'!X278^(1/3))*SIN(('OddsRatio_working_3-way'!Y278+4*PI())/3)</f>
        <v>0.50053214577295924</v>
      </c>
      <c r="AL278" s="11">
        <f>'OddsRatio_working_3-way'!Z278+'OddsRatio_working_3-way'!AF278</f>
        <v>1.0620116735662095</v>
      </c>
      <c r="AM278" s="11">
        <f>'OddsRatio_working_3-way'!AA278+'OddsRatio_working_3-way'!AG278</f>
        <v>-0.67188254103426459</v>
      </c>
      <c r="AN278" s="11">
        <f>'OddsRatio_working_3-way'!AB278+'OddsRatio_working_3-way'!AH278</f>
        <v>-0.39012913253194459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1.0620116735662095</v>
      </c>
      <c r="AS278" s="11">
        <f>IF(('OddsRatio_working_3-way'!X278=0),IF(Q278&gt;0,-Q278^(1/3),(-Q278)^(1/3)),'OddsRatio_working_3-way'!AM278-'OddsRatio_working_3-way'!R278/3)</f>
        <v>-0.67188254103426459</v>
      </c>
      <c r="AT278" s="11">
        <f>IF(('OddsRatio_working_3-way'!X278=0),IF(Q278&gt;0,-Q278^(1/3),(-Q278)^(1/3)),'OddsRatio_working_3-way'!AN278-'OddsRatio_working_3-way'!R278/3)</f>
        <v>-0.39012913253194459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2.6</v>
      </c>
      <c r="B279" s="4">
        <f>IF('True_Odds_Calculator_3-way'!B280="","",'True_Odds_Calculator_3-way'!B280)</f>
        <v>2.87</v>
      </c>
      <c r="C279" s="4">
        <f>IF('True_Odds_Calculator_3-way'!C280="","",'True_Odds_Calculator_3-way'!C280)</f>
        <v>3.17</v>
      </c>
      <c r="D279" s="9">
        <f t="shared" si="65"/>
        <v>0.36768279107908747</v>
      </c>
      <c r="E279" s="9">
        <f t="shared" si="66"/>
        <v>0.33223241947147714</v>
      </c>
      <c r="F279" s="9">
        <f t="shared" si="67"/>
        <v>0.30008478944943529</v>
      </c>
      <c r="G279" s="9">
        <f t="shared" si="68"/>
        <v>1.0748347901073356</v>
      </c>
      <c r="H279" s="9">
        <f t="shared" si="69"/>
        <v>2.7197356641717372</v>
      </c>
      <c r="I279" s="9">
        <f t="shared" si="70"/>
        <v>3.0099410575007179</v>
      </c>
      <c r="J279" s="9">
        <f t="shared" si="71"/>
        <v>3.3323914945329189</v>
      </c>
      <c r="K279" s="11">
        <f t="shared" si="72"/>
        <v>0.38461538461538458</v>
      </c>
      <c r="L279" s="11">
        <f t="shared" si="73"/>
        <v>0.34843205574912889</v>
      </c>
      <c r="M279" s="11">
        <f t="shared" si="74"/>
        <v>0.31545741324921134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-0.27447754215469833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0.23843203038401925</v>
      </c>
      <c r="Q279" s="11">
        <f>2*'OddsRatio_working_3-way'!K279*'OddsRatio_working_3-way'!L279*'OddsRatio_working_3-way'!M279</f>
        <v>8.4550365384403983E-2</v>
      </c>
      <c r="R279" s="11">
        <f t="shared" si="75"/>
        <v>0</v>
      </c>
      <c r="S279" s="11">
        <f t="shared" si="76"/>
        <v>-0.86867591611424633</v>
      </c>
      <c r="T279" s="11">
        <f t="shared" si="77"/>
        <v>-0.30804110500505189</v>
      </c>
      <c r="U279" s="11">
        <f>'OddsRatio_working_3-way'!S279-'OddsRatio_working_3-way'!R279^2/3</f>
        <v>-0.86867591611424633</v>
      </c>
      <c r="V279" s="11">
        <f>'OddsRatio_working_3-way'!S279*'OddsRatio_working_3-way'!R279/3-2*'OddsRatio_working_3-way'!R279^3/27-'OddsRatio_working_3-way'!T279</f>
        <v>0.30804110500505189</v>
      </c>
      <c r="W279" s="11">
        <f>'OddsRatio_working_3-way'!V279^2+4*'OddsRatio_working_3-way'!U279^3/27</f>
        <v>-2.2219333674701608E-3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0.15581339459446639</v>
      </c>
      <c r="Y279" s="11">
        <f>IF('OddsRatio_working_3-way'!W279&gt;=0,IF('OddsRatio_working_3-way'!V279+SQRT('OddsRatio_working_3-way'!W279)&gt;0,0,PI()),ACOS('OddsRatio_working_3-way'!V279/(2*'OddsRatio_working_3-way'!X279)))</f>
        <v>0.1518451527367175</v>
      </c>
      <c r="Z279" s="11">
        <f>'OddsRatio_working_3-way'!X279^(1/3)*COS('OddsRatio_working_3-way'!Y279/3)</f>
        <v>0.53741739505366781</v>
      </c>
      <c r="AA279" s="11">
        <f>'OddsRatio_working_3-way'!X279^(1/3)*COS(('OddsRatio_working_3-way'!Y279+2*PI())/3)</f>
        <v>-0.29228594606984726</v>
      </c>
      <c r="AB279" s="11">
        <f>'OddsRatio_working_3-way'!X279^(1/3)*COS(('OddsRatio_working_3-way'!Y279+4*PI())/3)</f>
        <v>-0.24513144898382072</v>
      </c>
      <c r="AC279" s="11">
        <f>'OddsRatio_working_3-way'!X279^(1/3)*SIN('OddsRatio_working_3-way'!Y279/3)</f>
        <v>2.7224661586118897E-2</v>
      </c>
      <c r="AD279" s="11">
        <f>'OddsRatio_working_3-way'!X279^(1/3)*SIN(('OddsRatio_working_3-way'!Y279+2*PI())/3)</f>
        <v>0.4518047857590744</v>
      </c>
      <c r="AE279" s="11">
        <f>'OddsRatio_working_3-way'!X279^(1/3)*SIN(('OddsRatio_working_3-way'!Y279+4*PI())/3)</f>
        <v>-0.4790294473451932</v>
      </c>
      <c r="AF279" s="11">
        <f>-'OddsRatio_working_3-way'!U279/(3*'OddsRatio_working_3-way'!X279^(1/3))*COS(('OddsRatio_working_3-way'!Y279)/3)</f>
        <v>0.53741739505366781</v>
      </c>
      <c r="AG279" s="11">
        <f>-'OddsRatio_working_3-way'!U279/(3*'OddsRatio_working_3-way'!X279^(1/3))*COS(('OddsRatio_working_3-way'!Y279+2*PI())/3)</f>
        <v>-0.29228594606984726</v>
      </c>
      <c r="AH279" s="11">
        <f>-'OddsRatio_working_3-way'!U279/(3*'OddsRatio_working_3-way'!X279^(1/3))*COS(('OddsRatio_working_3-way'!Y279+4*PI())/3)</f>
        <v>-0.24513144898382072</v>
      </c>
      <c r="AI279" s="11">
        <f>'OddsRatio_working_3-way'!U279/(3*'OddsRatio_working_3-way'!X279^(1/3))*SIN(('OddsRatio_working_3-way'!Y279)/3)</f>
        <v>-2.7224661586118897E-2</v>
      </c>
      <c r="AJ279" s="11">
        <f>'OddsRatio_working_3-way'!U279/(3*'OddsRatio_working_3-way'!X279^(1/3))*SIN(('OddsRatio_working_3-way'!Y279+2*PI())/3)</f>
        <v>-0.4518047857590744</v>
      </c>
      <c r="AK279" s="11">
        <f>'OddsRatio_working_3-way'!U279/(3*'OddsRatio_working_3-way'!X279^(1/3))*SIN(('OddsRatio_working_3-way'!Y279+4*PI())/3)</f>
        <v>0.4790294473451932</v>
      </c>
      <c r="AL279" s="11">
        <f>'OddsRatio_working_3-way'!Z279+'OddsRatio_working_3-way'!AF279</f>
        <v>1.0748347901073356</v>
      </c>
      <c r="AM279" s="11">
        <f>'OddsRatio_working_3-way'!AA279+'OddsRatio_working_3-way'!AG279</f>
        <v>-0.58457189213969452</v>
      </c>
      <c r="AN279" s="11">
        <f>'OddsRatio_working_3-way'!AB279+'OddsRatio_working_3-way'!AH279</f>
        <v>-0.49026289796764144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1.0748347901073356</v>
      </c>
      <c r="AS279" s="11">
        <f>IF(('OddsRatio_working_3-way'!X279=0),IF(Q279&gt;0,-Q279^(1/3),(-Q279)^(1/3)),'OddsRatio_working_3-way'!AM279-'OddsRatio_working_3-way'!R279/3)</f>
        <v>-0.58457189213969452</v>
      </c>
      <c r="AT279" s="11">
        <f>IF(('OddsRatio_working_3-way'!X279=0),IF(Q279&gt;0,-Q279^(1/3),(-Q279)^(1/3)),'OddsRatio_working_3-way'!AN279-'OddsRatio_working_3-way'!R279/3)</f>
        <v>-0.49026289796764144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6.28</v>
      </c>
      <c r="B280" s="4">
        <f>IF('True_Odds_Calculator_3-way'!B281="","",'True_Odds_Calculator_3-way'!B281)</f>
        <v>4.05</v>
      </c>
      <c r="C280" s="4">
        <f>IF('True_Odds_Calculator_3-way'!C281="","",'True_Odds_Calculator_3-way'!C281)</f>
        <v>1.54</v>
      </c>
      <c r="D280" s="9">
        <f t="shared" si="65"/>
        <v>0.14598517770539599</v>
      </c>
      <c r="E280" s="9">
        <f t="shared" si="66"/>
        <v>0.22834869446364994</v>
      </c>
      <c r="F280" s="9">
        <f t="shared" si="67"/>
        <v>0.62566612783095421</v>
      </c>
      <c r="G280" s="9">
        <f t="shared" si="68"/>
        <v>1.107956533927017</v>
      </c>
      <c r="H280" s="9">
        <f t="shared" si="69"/>
        <v>6.8500104991346493</v>
      </c>
      <c r="I280" s="9">
        <f t="shared" si="70"/>
        <v>4.3792674284774007</v>
      </c>
      <c r="J280" s="9">
        <f t="shared" si="71"/>
        <v>1.598296528320589</v>
      </c>
      <c r="K280" s="11">
        <f t="shared" si="72"/>
        <v>0.15923566878980891</v>
      </c>
      <c r="L280" s="11">
        <f t="shared" si="73"/>
        <v>0.24691358024691359</v>
      </c>
      <c r="M280" s="11">
        <f t="shared" si="74"/>
        <v>0.64935064935064934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-0.22202001819836226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0.2264582943988464</v>
      </c>
      <c r="Q280" s="11">
        <f>2*'OddsRatio_working_3-way'!K280*'OddsRatio_working_3-way'!L280*'OddsRatio_working_3-way'!M280</f>
        <v>5.1061622186887583E-2</v>
      </c>
      <c r="R280" s="11">
        <f t="shared" si="75"/>
        <v>0</v>
      </c>
      <c r="S280" s="11">
        <f t="shared" si="76"/>
        <v>-1.0199904325587381</v>
      </c>
      <c r="T280" s="11">
        <f t="shared" si="77"/>
        <v>-0.22998656878438289</v>
      </c>
      <c r="U280" s="11">
        <f>'OddsRatio_working_3-way'!S280-'OddsRatio_working_3-way'!R280^2/3</f>
        <v>-1.0199904325587381</v>
      </c>
      <c r="V280" s="11">
        <f>'OddsRatio_working_3-way'!S280*'OddsRatio_working_3-way'!R280/3-2*'OddsRatio_working_3-way'!R280^3/27-'OddsRatio_working_3-way'!T280</f>
        <v>0.22998656878438289</v>
      </c>
      <c r="W280" s="11">
        <f>'OddsRatio_working_3-way'!V280^2+4*'OddsRatio_working_3-way'!U280^3/27</f>
        <v>-0.10431775423544296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0.19824957506679342</v>
      </c>
      <c r="Y280" s="11">
        <f>IF('OddsRatio_working_3-way'!W280&gt;=0,IF('OddsRatio_working_3-way'!V280+SQRT('OddsRatio_working_3-way'!W280)&gt;0,0,PI()),ACOS('OddsRatio_working_3-way'!V280/(2*'OddsRatio_working_3-way'!X280)))</f>
        <v>0.95201481164698087</v>
      </c>
      <c r="Z280" s="11">
        <f>'OddsRatio_working_3-way'!X280^(1/3)*COS('OddsRatio_working_3-way'!Y280/3)</f>
        <v>0.55397826696350849</v>
      </c>
      <c r="AA280" s="11">
        <f>'OddsRatio_working_3-way'!X280^(1/3)*COS(('OddsRatio_working_3-way'!Y280+2*PI())/3)</f>
        <v>-0.43456028546956377</v>
      </c>
      <c r="AB280" s="11">
        <f>'OddsRatio_working_3-way'!X280^(1/3)*COS(('OddsRatio_working_3-way'!Y280+4*PI())/3)</f>
        <v>-0.11941798149394464</v>
      </c>
      <c r="AC280" s="11">
        <f>'OddsRatio_working_3-way'!X280^(1/3)*SIN('OddsRatio_working_3-way'!Y280/3)</f>
        <v>0.18194749403336252</v>
      </c>
      <c r="AD280" s="11">
        <f>'OddsRatio_working_3-way'!X280^(1/3)*SIN(('OddsRatio_working_3-way'!Y280+2*PI())/3)</f>
        <v>0.38878550531819472</v>
      </c>
      <c r="AE280" s="11">
        <f>'OddsRatio_working_3-way'!X280^(1/3)*SIN(('OddsRatio_working_3-way'!Y280+4*PI())/3)</f>
        <v>-0.5707329993515573</v>
      </c>
      <c r="AF280" s="11">
        <f>-'OddsRatio_working_3-way'!U280/(3*'OddsRatio_working_3-way'!X280^(1/3))*COS(('OddsRatio_working_3-way'!Y280)/3)</f>
        <v>0.55397826696350838</v>
      </c>
      <c r="AG280" s="11">
        <f>-'OddsRatio_working_3-way'!U280/(3*'OddsRatio_working_3-way'!X280^(1/3))*COS(('OddsRatio_working_3-way'!Y280+2*PI())/3)</f>
        <v>-0.43456028546956366</v>
      </c>
      <c r="AH280" s="11">
        <f>-'OddsRatio_working_3-way'!U280/(3*'OddsRatio_working_3-way'!X280^(1/3))*COS(('OddsRatio_working_3-way'!Y280+4*PI())/3)</f>
        <v>-0.11941798149394461</v>
      </c>
      <c r="AI280" s="11">
        <f>'OddsRatio_working_3-way'!U280/(3*'OddsRatio_working_3-way'!X280^(1/3))*SIN(('OddsRatio_working_3-way'!Y280)/3)</f>
        <v>-0.18194749403336249</v>
      </c>
      <c r="AJ280" s="11">
        <f>'OddsRatio_working_3-way'!U280/(3*'OddsRatio_working_3-way'!X280^(1/3))*SIN(('OddsRatio_working_3-way'!Y280+2*PI())/3)</f>
        <v>-0.38878550531819467</v>
      </c>
      <c r="AK280" s="11">
        <f>'OddsRatio_working_3-way'!U280/(3*'OddsRatio_working_3-way'!X280^(1/3))*SIN(('OddsRatio_working_3-way'!Y280+4*PI())/3)</f>
        <v>0.57073299935155719</v>
      </c>
      <c r="AL280" s="11">
        <f>'OddsRatio_working_3-way'!Z280+'OddsRatio_working_3-way'!AF280</f>
        <v>1.107956533927017</v>
      </c>
      <c r="AM280" s="11">
        <f>'OddsRatio_working_3-way'!AA280+'OddsRatio_working_3-way'!AG280</f>
        <v>-0.86912057093912742</v>
      </c>
      <c r="AN280" s="11">
        <f>'OddsRatio_working_3-way'!AB280+'OddsRatio_working_3-way'!AH280</f>
        <v>-0.23883596298788926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1.107956533927017</v>
      </c>
      <c r="AS280" s="11">
        <f>IF(('OddsRatio_working_3-way'!X280=0),IF(Q280&gt;0,-Q280^(1/3),(-Q280)^(1/3)),'OddsRatio_working_3-way'!AM280-'OddsRatio_working_3-way'!R280/3)</f>
        <v>-0.86912057093912742</v>
      </c>
      <c r="AT280" s="11">
        <f>IF(('OddsRatio_working_3-way'!X280=0),IF(Q280&gt;0,-Q280^(1/3),(-Q280)^(1/3)),'OddsRatio_working_3-way'!AN280-'OddsRatio_working_3-way'!R280/3)</f>
        <v>-0.23883596298788926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2.38</v>
      </c>
      <c r="B281" s="4">
        <f>IF('True_Odds_Calculator_3-way'!B282="","",'True_Odds_Calculator_3-way'!B282)</f>
        <v>3.23</v>
      </c>
      <c r="C281" s="4">
        <f>IF('True_Odds_Calculator_3-way'!C282="","",'True_Odds_Calculator_3-way'!C282)</f>
        <v>3.19</v>
      </c>
      <c r="D281" s="9">
        <f t="shared" si="65"/>
        <v>0.40443365131705317</v>
      </c>
      <c r="E281" s="9">
        <f t="shared" si="66"/>
        <v>0.29589075862511288</v>
      </c>
      <c r="F281" s="9">
        <f t="shared" si="67"/>
        <v>0.29967559005783379</v>
      </c>
      <c r="G281" s="9">
        <f t="shared" si="68"/>
        <v>1.0670967079044242</v>
      </c>
      <c r="H281" s="9">
        <f t="shared" si="69"/>
        <v>2.4725934569081058</v>
      </c>
      <c r="I281" s="9">
        <f t="shared" si="70"/>
        <v>3.3796256586268654</v>
      </c>
      <c r="J281" s="9">
        <f t="shared" si="71"/>
        <v>3.3369417903106893</v>
      </c>
      <c r="K281" s="11">
        <f t="shared" si="72"/>
        <v>0.42016806722689076</v>
      </c>
      <c r="L281" s="11">
        <f t="shared" si="73"/>
        <v>0.30959752321981426</v>
      </c>
      <c r="M281" s="11">
        <f t="shared" si="74"/>
        <v>0.31347962382445144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-0.27482605375583846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0.23651453263545785</v>
      </c>
      <c r="Q281" s="11">
        <f>2*'OddsRatio_working_3-way'!K281*'OddsRatio_working_3-way'!L281*'OddsRatio_working_3-way'!M281</f>
        <v>8.1556735391537183E-2</v>
      </c>
      <c r="R281" s="11">
        <f t="shared" si="75"/>
        <v>0</v>
      </c>
      <c r="S281" s="11">
        <f t="shared" si="76"/>
        <v>-0.86059720104114501</v>
      </c>
      <c r="T281" s="11">
        <f t="shared" si="77"/>
        <v>-0.2967576555314293</v>
      </c>
      <c r="U281" s="11">
        <f>'OddsRatio_working_3-way'!S281-'OddsRatio_working_3-way'!R281^2/3</f>
        <v>-0.86059720104114501</v>
      </c>
      <c r="V281" s="11">
        <f>'OddsRatio_working_3-way'!S281*'OddsRatio_working_3-way'!R281/3-2*'OddsRatio_working_3-way'!R281^3/27-'OddsRatio_working_3-way'!T281</f>
        <v>0.2967576555314293</v>
      </c>
      <c r="W281" s="11">
        <f>'OddsRatio_working_3-way'!V281^2+4*'OddsRatio_working_3-way'!U281^3/27</f>
        <v>-6.361855370559083E-3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0.15364485143267048</v>
      </c>
      <c r="Y281" s="11">
        <f>IF('OddsRatio_working_3-way'!W281&gt;=0,IF('OddsRatio_working_3-way'!V281+SQRT('OddsRatio_working_3-way'!W281)&gt;0,0,PI()),ACOS('OddsRatio_working_3-way'!V281/(2*'OddsRatio_working_3-way'!X281)))</f>
        <v>0.26257034896690268</v>
      </c>
      <c r="Z281" s="11">
        <f>'OddsRatio_working_3-way'!X281^(1/3)*COS('OddsRatio_working_3-way'!Y281/3)</f>
        <v>0.53354835395221212</v>
      </c>
      <c r="AA281" s="11">
        <f>'OddsRatio_working_3-way'!X281^(1/3)*COS(('OddsRatio_working_3-way'!Y281+2*PI())/3)</f>
        <v>-0.30731940797125512</v>
      </c>
      <c r="AB281" s="11">
        <f>'OddsRatio_working_3-way'!X281^(1/3)*COS(('OddsRatio_working_3-way'!Y281+4*PI())/3)</f>
        <v>-0.22622894598095716</v>
      </c>
      <c r="AC281" s="11">
        <f>'OddsRatio_working_3-way'!X281^(1/3)*SIN('OddsRatio_working_3-way'!Y281/3)</f>
        <v>4.6817600058809659E-2</v>
      </c>
      <c r="AD281" s="11">
        <f>'OddsRatio_working_3-way'!X281^(1/3)*SIN(('OddsRatio_working_3-way'!Y281+2*PI())/3)</f>
        <v>0.43865762864058222</v>
      </c>
      <c r="AE281" s="11">
        <f>'OddsRatio_working_3-way'!X281^(1/3)*SIN(('OddsRatio_working_3-way'!Y281+4*PI())/3)</f>
        <v>-0.48547522869939186</v>
      </c>
      <c r="AF281" s="11">
        <f>-'OddsRatio_working_3-way'!U281/(3*'OddsRatio_working_3-way'!X281^(1/3))*COS(('OddsRatio_working_3-way'!Y281)/3)</f>
        <v>0.53354835395221201</v>
      </c>
      <c r="AG281" s="11">
        <f>-'OddsRatio_working_3-way'!U281/(3*'OddsRatio_working_3-way'!X281^(1/3))*COS(('OddsRatio_working_3-way'!Y281+2*PI())/3)</f>
        <v>-0.30731940797125501</v>
      </c>
      <c r="AH281" s="11">
        <f>-'OddsRatio_working_3-way'!U281/(3*'OddsRatio_working_3-way'!X281^(1/3))*COS(('OddsRatio_working_3-way'!Y281+4*PI())/3)</f>
        <v>-0.22622894598095711</v>
      </c>
      <c r="AI281" s="11">
        <f>'OddsRatio_working_3-way'!U281/(3*'OddsRatio_working_3-way'!X281^(1/3))*SIN(('OddsRatio_working_3-way'!Y281)/3)</f>
        <v>-4.6817600058809652E-2</v>
      </c>
      <c r="AJ281" s="11">
        <f>'OddsRatio_working_3-way'!U281/(3*'OddsRatio_working_3-way'!X281^(1/3))*SIN(('OddsRatio_working_3-way'!Y281+2*PI())/3)</f>
        <v>-0.43865762864058216</v>
      </c>
      <c r="AK281" s="11">
        <f>'OddsRatio_working_3-way'!U281/(3*'OddsRatio_working_3-way'!X281^(1/3))*SIN(('OddsRatio_working_3-way'!Y281+4*PI())/3)</f>
        <v>0.4854752286993918</v>
      </c>
      <c r="AL281" s="11">
        <f>'OddsRatio_working_3-way'!Z281+'OddsRatio_working_3-way'!AF281</f>
        <v>1.0670967079044242</v>
      </c>
      <c r="AM281" s="11">
        <f>'OddsRatio_working_3-way'!AA281+'OddsRatio_working_3-way'!AG281</f>
        <v>-0.61463881594251013</v>
      </c>
      <c r="AN281" s="11">
        <f>'OddsRatio_working_3-way'!AB281+'OddsRatio_working_3-way'!AH281</f>
        <v>-0.45245789196191427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1.0670967079044242</v>
      </c>
      <c r="AS281" s="11">
        <f>IF(('OddsRatio_working_3-way'!X281=0),IF(Q281&gt;0,-Q281^(1/3),(-Q281)^(1/3)),'OddsRatio_working_3-way'!AM281-'OddsRatio_working_3-way'!R281/3)</f>
        <v>-0.61463881594251013</v>
      </c>
      <c r="AT281" s="11">
        <f>IF(('OddsRatio_working_3-way'!X281=0),IF(Q281&gt;0,-Q281^(1/3),(-Q281)^(1/3)),'OddsRatio_working_3-way'!AN281-'OddsRatio_working_3-way'!R281/3)</f>
        <v>-0.45245789196191427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3.76</v>
      </c>
      <c r="B282" s="4">
        <f>IF('True_Odds_Calculator_3-way'!B283="","",'True_Odds_Calculator_3-way'!B283)</f>
        <v>3.81</v>
      </c>
      <c r="C282" s="4">
        <f>IF('True_Odds_Calculator_3-way'!C283="","",'True_Odds_Calculator_3-way'!C283)</f>
        <v>2.02</v>
      </c>
      <c r="D282" s="9">
        <f t="shared" si="65"/>
        <v>0.25880665220002447</v>
      </c>
      <c r="E282" s="9">
        <f t="shared" si="66"/>
        <v>0.25537759111824859</v>
      </c>
      <c r="F282" s="9">
        <f t="shared" si="67"/>
        <v>0.48581575668172716</v>
      </c>
      <c r="G282" s="9">
        <f t="shared" si="68"/>
        <v>1.0376406948486296</v>
      </c>
      <c r="H282" s="9">
        <f t="shared" si="69"/>
        <v>3.8638883177822176</v>
      </c>
      <c r="I282" s="9">
        <f t="shared" si="70"/>
        <v>3.9157703525246492</v>
      </c>
      <c r="J282" s="9">
        <f t="shared" si="71"/>
        <v>2.0583935087456018</v>
      </c>
      <c r="K282" s="11">
        <f t="shared" si="72"/>
        <v>0.26595744680851063</v>
      </c>
      <c r="L282" s="11">
        <f t="shared" si="73"/>
        <v>0.26246719160104987</v>
      </c>
      <c r="M282" s="11">
        <f t="shared" si="74"/>
        <v>0.49504950495049505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-0.27337033418537027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0.22773051304125219</v>
      </c>
      <c r="Q282" s="11">
        <f>2*'OddsRatio_working_3-way'!K282*'OddsRatio_working_3-way'!L282*'OddsRatio_working_3-way'!M282</f>
        <v>6.9113964504173647E-2</v>
      </c>
      <c r="R282" s="11">
        <f t="shared" si="75"/>
        <v>0</v>
      </c>
      <c r="S282" s="11">
        <f t="shared" si="76"/>
        <v>-0.83304764476320214</v>
      </c>
      <c r="T282" s="11">
        <f t="shared" si="77"/>
        <v>-0.25282174347896874</v>
      </c>
      <c r="U282" s="11">
        <f>'OddsRatio_working_3-way'!S282-'OddsRatio_working_3-way'!R282^2/3</f>
        <v>-0.83304764476320214</v>
      </c>
      <c r="V282" s="11">
        <f>'OddsRatio_working_3-way'!S282*'OddsRatio_working_3-way'!R282/3-2*'OddsRatio_working_3-way'!R282^3/27-'OddsRatio_working_3-way'!T282</f>
        <v>0.25282174347896874</v>
      </c>
      <c r="W282" s="11">
        <f>'OddsRatio_working_3-way'!V282^2+4*'OddsRatio_working_3-way'!U282^3/27</f>
        <v>-2.172690279524378E-2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0.14632646443055786</v>
      </c>
      <c r="Y282" s="11">
        <f>IF('OddsRatio_working_3-way'!W282&gt;=0,IF('OddsRatio_working_3-way'!V282+SQRT('OddsRatio_working_3-way'!W282)&gt;0,0,PI()),ACOS('OddsRatio_working_3-way'!V282/(2*'OddsRatio_working_3-way'!X282)))</f>
        <v>0.52784167176018326</v>
      </c>
      <c r="Z282" s="11">
        <f>'OddsRatio_working_3-way'!X282^(1/3)*COS('OddsRatio_working_3-way'!Y282/3)</f>
        <v>0.51882034742431493</v>
      </c>
      <c r="AA282" s="11">
        <f>'OddsRatio_working_3-way'!X282^(1/3)*COS(('OddsRatio_working_3-way'!Y282+2*PI())/3)</f>
        <v>-0.33929131363069759</v>
      </c>
      <c r="AB282" s="11">
        <f>'OddsRatio_working_3-way'!X282^(1/3)*COS(('OddsRatio_working_3-way'!Y282+4*PI())/3)</f>
        <v>-0.17952903379361715</v>
      </c>
      <c r="AC282" s="11">
        <f>'OddsRatio_working_3-way'!X282^(1/3)*SIN('OddsRatio_working_3-way'!Y282/3)</f>
        <v>9.2238795270286666E-2</v>
      </c>
      <c r="AD282" s="11">
        <f>'OddsRatio_working_3-way'!X282^(1/3)*SIN(('OddsRatio_working_3-way'!Y282+2*PI())/3)</f>
        <v>0.40319220323458194</v>
      </c>
      <c r="AE282" s="11">
        <f>'OddsRatio_working_3-way'!X282^(1/3)*SIN(('OddsRatio_working_3-way'!Y282+4*PI())/3)</f>
        <v>-0.49543099850486855</v>
      </c>
      <c r="AF282" s="11">
        <f>-'OddsRatio_working_3-way'!U282/(3*'OddsRatio_working_3-way'!X282^(1/3))*COS(('OddsRatio_working_3-way'!Y282)/3)</f>
        <v>0.51882034742431471</v>
      </c>
      <c r="AG282" s="11">
        <f>-'OddsRatio_working_3-way'!U282/(3*'OddsRatio_working_3-way'!X282^(1/3))*COS(('OddsRatio_working_3-way'!Y282+2*PI())/3)</f>
        <v>-0.33929131363069742</v>
      </c>
      <c r="AH282" s="11">
        <f>-'OddsRatio_working_3-way'!U282/(3*'OddsRatio_working_3-way'!X282^(1/3))*COS(('OddsRatio_working_3-way'!Y282+4*PI())/3)</f>
        <v>-0.17952903379361709</v>
      </c>
      <c r="AI282" s="11">
        <f>'OddsRatio_working_3-way'!U282/(3*'OddsRatio_working_3-way'!X282^(1/3))*SIN(('OddsRatio_working_3-way'!Y282)/3)</f>
        <v>-9.2238795270286625E-2</v>
      </c>
      <c r="AJ282" s="11">
        <f>'OddsRatio_working_3-way'!U282/(3*'OddsRatio_working_3-way'!X282^(1/3))*SIN(('OddsRatio_working_3-way'!Y282+2*PI())/3)</f>
        <v>-0.40319220323458177</v>
      </c>
      <c r="AK282" s="11">
        <f>'OddsRatio_working_3-way'!U282/(3*'OddsRatio_working_3-way'!X282^(1/3))*SIN(('OddsRatio_working_3-way'!Y282+4*PI())/3)</f>
        <v>0.49543099850486833</v>
      </c>
      <c r="AL282" s="11">
        <f>'OddsRatio_working_3-way'!Z282+'OddsRatio_working_3-way'!AF282</f>
        <v>1.0376406948486296</v>
      </c>
      <c r="AM282" s="11">
        <f>'OddsRatio_working_3-way'!AA282+'OddsRatio_working_3-way'!AG282</f>
        <v>-0.67858262726139507</v>
      </c>
      <c r="AN282" s="11">
        <f>'OddsRatio_working_3-way'!AB282+'OddsRatio_working_3-way'!AH282</f>
        <v>-0.35905806758723424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1.0376406948486296</v>
      </c>
      <c r="AS282" s="11">
        <f>IF(('OddsRatio_working_3-way'!X282=0),IF(Q282&gt;0,-Q282^(1/3),(-Q282)^(1/3)),'OddsRatio_working_3-way'!AM282-'OddsRatio_working_3-way'!R282/3)</f>
        <v>-0.67858262726139507</v>
      </c>
      <c r="AT282" s="11">
        <f>IF(('OddsRatio_working_3-way'!X282=0),IF(Q282&gt;0,-Q282^(1/3),(-Q282)^(1/3)),'OddsRatio_working_3-way'!AN282-'OddsRatio_working_3-way'!R282/3)</f>
        <v>-0.35905806758723424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6.46</v>
      </c>
      <c r="B283" s="4">
        <f>IF('True_Odds_Calculator_3-way'!B284="","",'True_Odds_Calculator_3-way'!B284)</f>
        <v>4.2699999999999996</v>
      </c>
      <c r="C283" s="4">
        <f>IF('True_Odds_Calculator_3-way'!C284="","",'True_Odds_Calculator_3-way'!C284)</f>
        <v>1.57</v>
      </c>
      <c r="D283" s="9">
        <f t="shared" si="65"/>
        <v>0.14860155556815027</v>
      </c>
      <c r="E283" s="9">
        <f t="shared" si="66"/>
        <v>0.22566503087814646</v>
      </c>
      <c r="F283" s="9">
        <f t="shared" si="67"/>
        <v>0.62573341355370327</v>
      </c>
      <c r="G283" s="9">
        <f t="shared" si="68"/>
        <v>1.0493415121752303</v>
      </c>
      <c r="H283" s="9">
        <f t="shared" si="69"/>
        <v>6.7294046564767571</v>
      </c>
      <c r="I283" s="9">
        <f t="shared" si="70"/>
        <v>4.4313467448130028</v>
      </c>
      <c r="J283" s="9">
        <f t="shared" si="71"/>
        <v>1.5981246619398815</v>
      </c>
      <c r="K283" s="11">
        <f t="shared" si="72"/>
        <v>0.15479876160990713</v>
      </c>
      <c r="L283" s="11">
        <f t="shared" si="73"/>
        <v>0.23419203747072601</v>
      </c>
      <c r="M283" s="11">
        <f t="shared" si="74"/>
        <v>0.63694267515923564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-0.23499315148425448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0.21474492205613693</v>
      </c>
      <c r="Q283" s="11">
        <f>2*'OddsRatio_working_3-way'!K283*'OddsRatio_working_3-way'!L283*'OddsRatio_working_3-way'!M283</f>
        <v>4.6181703667986435E-2</v>
      </c>
      <c r="R283" s="11">
        <f t="shared" si="75"/>
        <v>0</v>
      </c>
      <c r="S283" s="11">
        <f t="shared" si="76"/>
        <v>-0.91383481050308712</v>
      </c>
      <c r="T283" s="11">
        <f t="shared" si="77"/>
        <v>-0.19652361516195421</v>
      </c>
      <c r="U283" s="11">
        <f>'OddsRatio_working_3-way'!S283-'OddsRatio_working_3-way'!R283^2/3</f>
        <v>-0.91383481050308712</v>
      </c>
      <c r="V283" s="11">
        <f>'OddsRatio_working_3-way'!S283*'OddsRatio_working_3-way'!R283/3-2*'OddsRatio_working_3-way'!R283^3/27-'OddsRatio_working_3-way'!T283</f>
        <v>0.19652361516195421</v>
      </c>
      <c r="W283" s="11">
        <f>'OddsRatio_working_3-way'!V283^2+4*'OddsRatio_working_3-way'!U283^3/27</f>
        <v>-7.4435953555249457E-2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0.16812010949881437</v>
      </c>
      <c r="Y283" s="11">
        <f>IF('OddsRatio_working_3-way'!W283&gt;=0,IF('OddsRatio_working_3-way'!V283+SQRT('OddsRatio_working_3-way'!W283)&gt;0,0,PI()),ACOS('OddsRatio_working_3-way'!V283/(2*'OddsRatio_working_3-way'!X283)))</f>
        <v>0.94656485827660986</v>
      </c>
      <c r="Z283" s="11">
        <f>'OddsRatio_working_3-way'!X283^(1/3)*COS('OddsRatio_working_3-way'!Y283/3)</f>
        <v>0.52467075608761526</v>
      </c>
      <c r="AA283" s="11">
        <f>'OddsRatio_working_3-way'!X283^(1/3)*COS(('OddsRatio_working_3-way'!Y283+2*PI())/3)</f>
        <v>-0.41065648546149591</v>
      </c>
      <c r="AB283" s="11">
        <f>'OddsRatio_working_3-way'!X283^(1/3)*COS(('OddsRatio_working_3-way'!Y283+4*PI())/3)</f>
        <v>-0.1140142706261195</v>
      </c>
      <c r="AC283" s="11">
        <f>'OddsRatio_working_3-way'!X283^(1/3)*SIN('OddsRatio_working_3-way'!Y283/3)</f>
        <v>0.17126646258821135</v>
      </c>
      <c r="AD283" s="11">
        <f>'OddsRatio_working_3-way'!X283^(1/3)*SIN(('OddsRatio_working_3-way'!Y283+2*PI())/3)</f>
        <v>0.36874497210055801</v>
      </c>
      <c r="AE283" s="11">
        <f>'OddsRatio_working_3-way'!X283^(1/3)*SIN(('OddsRatio_working_3-way'!Y283+4*PI())/3)</f>
        <v>-0.54001143468876944</v>
      </c>
      <c r="AF283" s="11">
        <f>-'OddsRatio_working_3-way'!U283/(3*'OddsRatio_working_3-way'!X283^(1/3))*COS(('OddsRatio_working_3-way'!Y283)/3)</f>
        <v>0.52467075608761515</v>
      </c>
      <c r="AG283" s="11">
        <f>-'OddsRatio_working_3-way'!U283/(3*'OddsRatio_working_3-way'!X283^(1/3))*COS(('OddsRatio_working_3-way'!Y283+2*PI())/3)</f>
        <v>-0.4106564854614958</v>
      </c>
      <c r="AH283" s="11">
        <f>-'OddsRatio_working_3-way'!U283/(3*'OddsRatio_working_3-way'!X283^(1/3))*COS(('OddsRatio_working_3-way'!Y283+4*PI())/3)</f>
        <v>-0.11401427062611948</v>
      </c>
      <c r="AI283" s="11">
        <f>'OddsRatio_working_3-way'!U283/(3*'OddsRatio_working_3-way'!X283^(1/3))*SIN(('OddsRatio_working_3-way'!Y283)/3)</f>
        <v>-0.17126646258821132</v>
      </c>
      <c r="AJ283" s="11">
        <f>'OddsRatio_working_3-way'!U283/(3*'OddsRatio_working_3-way'!X283^(1/3))*SIN(('OddsRatio_working_3-way'!Y283+2*PI())/3)</f>
        <v>-0.36874497210055796</v>
      </c>
      <c r="AK283" s="11">
        <f>'OddsRatio_working_3-way'!U283/(3*'OddsRatio_working_3-way'!X283^(1/3))*SIN(('OddsRatio_working_3-way'!Y283+4*PI())/3)</f>
        <v>0.54001143468876933</v>
      </c>
      <c r="AL283" s="11">
        <f>'OddsRatio_working_3-way'!Z283+'OddsRatio_working_3-way'!AF283</f>
        <v>1.0493415121752303</v>
      </c>
      <c r="AM283" s="11">
        <f>'OddsRatio_working_3-way'!AA283+'OddsRatio_working_3-way'!AG283</f>
        <v>-0.82131297092299171</v>
      </c>
      <c r="AN283" s="11">
        <f>'OddsRatio_working_3-way'!AB283+'OddsRatio_working_3-way'!AH283</f>
        <v>-0.22802854125223898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1.0493415121752303</v>
      </c>
      <c r="AS283" s="11">
        <f>IF(('OddsRatio_working_3-way'!X283=0),IF(Q283&gt;0,-Q283^(1/3),(-Q283)^(1/3)),'OddsRatio_working_3-way'!AM283-'OddsRatio_working_3-way'!R283/3)</f>
        <v>-0.82131297092299171</v>
      </c>
      <c r="AT283" s="11">
        <f>IF(('OddsRatio_working_3-way'!X283=0),IF(Q283&gt;0,-Q283^(1/3),(-Q283)^(1/3)),'OddsRatio_working_3-way'!AN283-'OddsRatio_working_3-way'!R283/3)</f>
        <v>-0.22802854125223898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3.73</v>
      </c>
      <c r="B284" s="4">
        <f>IF('True_Odds_Calculator_3-way'!B285="","",'True_Odds_Calculator_3-way'!B285)</f>
        <v>3</v>
      </c>
      <c r="C284" s="4">
        <f>IF('True_Odds_Calculator_3-way'!C285="","",'True_Odds_Calculator_3-way'!C285)</f>
        <v>2.35</v>
      </c>
      <c r="D284" s="9">
        <f t="shared" si="65"/>
        <v>0.26014162108058053</v>
      </c>
      <c r="E284" s="9">
        <f t="shared" si="66"/>
        <v>0.3243004376069723</v>
      </c>
      <c r="F284" s="9">
        <f t="shared" si="67"/>
        <v>0.41555794131244689</v>
      </c>
      <c r="G284" s="9">
        <f t="shared" si="68"/>
        <v>1.0417802198773543</v>
      </c>
      <c r="H284" s="9">
        <f t="shared" si="69"/>
        <v>3.844060000265177</v>
      </c>
      <c r="I284" s="9">
        <f t="shared" si="70"/>
        <v>3.0835604397547089</v>
      </c>
      <c r="J284" s="9">
        <f t="shared" si="71"/>
        <v>2.4064032968344282</v>
      </c>
      <c r="K284" s="11">
        <f t="shared" si="72"/>
        <v>0.26809651474530832</v>
      </c>
      <c r="L284" s="11">
        <f t="shared" si="73"/>
        <v>0.33333333333333331</v>
      </c>
      <c r="M284" s="11">
        <f t="shared" si="74"/>
        <v>0.42553191489361702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-0.28030346243796689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0.23120947654630841</v>
      </c>
      <c r="Q284" s="11">
        <f>2*'OddsRatio_working_3-way'!K284*'OddsRatio_working_3-way'!L284*'OddsRatio_working_3-way'!M284</f>
        <v>7.605574886391725E-2</v>
      </c>
      <c r="R284" s="11">
        <f t="shared" si="75"/>
        <v>0</v>
      </c>
      <c r="S284" s="11">
        <f t="shared" si="76"/>
        <v>-0.82485415818749186</v>
      </c>
      <c r="T284" s="11">
        <f t="shared" si="77"/>
        <v>-0.27133360466693812</v>
      </c>
      <c r="U284" s="11">
        <f>'OddsRatio_working_3-way'!S284-'OddsRatio_working_3-way'!R284^2/3</f>
        <v>-0.82485415818749186</v>
      </c>
      <c r="V284" s="11">
        <f>'OddsRatio_working_3-way'!S284*'OddsRatio_working_3-way'!R284/3-2*'OddsRatio_working_3-way'!R284^3/27-'OddsRatio_working_3-way'!T284</f>
        <v>0.27133360466693812</v>
      </c>
      <c r="W284" s="11">
        <f>'OddsRatio_working_3-way'!V284^2+4*'OddsRatio_working_3-way'!U284^3/27</f>
        <v>-9.521465628641701E-3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0.14417297826759698</v>
      </c>
      <c r="Y284" s="11">
        <f>IF('OddsRatio_working_3-way'!W284&gt;=0,IF('OddsRatio_working_3-way'!V284+SQRT('OddsRatio_working_3-way'!W284)&gt;0,0,PI()),ACOS('OddsRatio_working_3-way'!V284/(2*'OddsRatio_working_3-way'!X284)))</f>
        <v>0.34522242307781315</v>
      </c>
      <c r="Z284" s="11">
        <f>'OddsRatio_working_3-way'!X284^(1/3)*COS('OddsRatio_working_3-way'!Y284/3)</f>
        <v>0.52089010993867702</v>
      </c>
      <c r="AA284" s="11">
        <f>'OddsRatio_working_3-way'!X284^(1/3)*COS(('OddsRatio_working_3-way'!Y284+2*PI())/3)</f>
        <v>-0.31258582186941097</v>
      </c>
      <c r="AB284" s="11">
        <f>'OddsRatio_working_3-way'!X284^(1/3)*COS(('OddsRatio_working_3-way'!Y284+4*PI())/3)</f>
        <v>-0.20830428806926632</v>
      </c>
      <c r="AC284" s="11">
        <f>'OddsRatio_working_3-way'!X284^(1/3)*SIN('OddsRatio_working_3-way'!Y284/3)</f>
        <v>6.020697161102076E-2</v>
      </c>
      <c r="AD284" s="11">
        <f>'OddsRatio_working_3-way'!X284^(1/3)*SIN(('OddsRatio_working_3-way'!Y284+2*PI())/3)</f>
        <v>0.42100058198145296</v>
      </c>
      <c r="AE284" s="11">
        <f>'OddsRatio_working_3-way'!X284^(1/3)*SIN(('OddsRatio_working_3-way'!Y284+4*PI())/3)</f>
        <v>-0.48120755359247364</v>
      </c>
      <c r="AF284" s="11">
        <f>-'OddsRatio_working_3-way'!U284/(3*'OddsRatio_working_3-way'!X284^(1/3))*COS(('OddsRatio_working_3-way'!Y284)/3)</f>
        <v>0.52089010993867713</v>
      </c>
      <c r="AG284" s="11">
        <f>-'OddsRatio_working_3-way'!U284/(3*'OddsRatio_working_3-way'!X284^(1/3))*COS(('OddsRatio_working_3-way'!Y284+2*PI())/3)</f>
        <v>-0.31258582186941108</v>
      </c>
      <c r="AH284" s="11">
        <f>-'OddsRatio_working_3-way'!U284/(3*'OddsRatio_working_3-way'!X284^(1/3))*COS(('OddsRatio_working_3-way'!Y284+4*PI())/3)</f>
        <v>-0.20830428806926637</v>
      </c>
      <c r="AI284" s="11">
        <f>'OddsRatio_working_3-way'!U284/(3*'OddsRatio_working_3-way'!X284^(1/3))*SIN(('OddsRatio_working_3-way'!Y284)/3)</f>
        <v>-6.0206971611020774E-2</v>
      </c>
      <c r="AJ284" s="11">
        <f>'OddsRatio_working_3-way'!U284/(3*'OddsRatio_working_3-way'!X284^(1/3))*SIN(('OddsRatio_working_3-way'!Y284+2*PI())/3)</f>
        <v>-0.42100058198145307</v>
      </c>
      <c r="AK284" s="11">
        <f>'OddsRatio_working_3-way'!U284/(3*'OddsRatio_working_3-way'!X284^(1/3))*SIN(('OddsRatio_working_3-way'!Y284+4*PI())/3)</f>
        <v>0.48120755359247375</v>
      </c>
      <c r="AL284" s="11">
        <f>'OddsRatio_working_3-way'!Z284+'OddsRatio_working_3-way'!AF284</f>
        <v>1.0417802198773543</v>
      </c>
      <c r="AM284" s="11">
        <f>'OddsRatio_working_3-way'!AA284+'OddsRatio_working_3-way'!AG284</f>
        <v>-0.62517164373882206</v>
      </c>
      <c r="AN284" s="11">
        <f>'OddsRatio_working_3-way'!AB284+'OddsRatio_working_3-way'!AH284</f>
        <v>-0.41660857613853269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1.0417802198773543</v>
      </c>
      <c r="AS284" s="11">
        <f>IF(('OddsRatio_working_3-way'!X284=0),IF(Q284&gt;0,-Q284^(1/3),(-Q284)^(1/3)),'OddsRatio_working_3-way'!AM284-'OddsRatio_working_3-way'!R284/3)</f>
        <v>-0.62517164373882206</v>
      </c>
      <c r="AT284" s="11">
        <f>IF(('OddsRatio_working_3-way'!X284=0),IF(Q284&gt;0,-Q284^(1/3),(-Q284)^(1/3)),'OddsRatio_working_3-way'!AN284-'OddsRatio_working_3-way'!R284/3)</f>
        <v>-0.41660857613853269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2.35</v>
      </c>
      <c r="B285" s="4">
        <f>IF('True_Odds_Calculator_3-way'!B286="","",'True_Odds_Calculator_3-way'!B286)</f>
        <v>3.13</v>
      </c>
      <c r="C285" s="4">
        <f>IF('True_Odds_Calculator_3-way'!C286="","",'True_Odds_Calculator_3-way'!C286)</f>
        <v>3.54</v>
      </c>
      <c r="D285" s="9">
        <f t="shared" si="65"/>
        <v>0.41538089533531614</v>
      </c>
      <c r="E285" s="9">
        <f t="shared" si="66"/>
        <v>0.3105001704005772</v>
      </c>
      <c r="F285" s="9">
        <f t="shared" si="67"/>
        <v>0.27411893426410694</v>
      </c>
      <c r="G285" s="9">
        <f t="shared" si="68"/>
        <v>1.0425399759681442</v>
      </c>
      <c r="H285" s="9">
        <f t="shared" si="69"/>
        <v>2.4074289675569944</v>
      </c>
      <c r="I285" s="9">
        <f t="shared" si="70"/>
        <v>3.2206101488121472</v>
      </c>
      <c r="J285" s="9">
        <f t="shared" si="71"/>
        <v>3.6480515389590864</v>
      </c>
      <c r="K285" s="11">
        <f t="shared" si="72"/>
        <v>0.42553191489361702</v>
      </c>
      <c r="L285" s="11">
        <f t="shared" si="73"/>
        <v>0.31948881789137379</v>
      </c>
      <c r="M285" s="11">
        <f t="shared" si="74"/>
        <v>0.2824858757062147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-0.2804991998377786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0.23119637981801539</v>
      </c>
      <c r="Q285" s="11">
        <f>2*'OddsRatio_working_3-way'!K285*'OddsRatio_working_3-way'!L285*'OddsRatio_working_3-way'!M285</f>
        <v>7.6809428510968586E-2</v>
      </c>
      <c r="R285" s="11">
        <f t="shared" si="75"/>
        <v>0</v>
      </c>
      <c r="S285" s="11">
        <f t="shared" si="76"/>
        <v>-0.82423186929489789</v>
      </c>
      <c r="T285" s="11">
        <f t="shared" si="77"/>
        <v>-0.27383118581225852</v>
      </c>
      <c r="U285" s="11">
        <f>'OddsRatio_working_3-way'!S285-'OddsRatio_working_3-way'!R285^2/3</f>
        <v>-0.82423186929489789</v>
      </c>
      <c r="V285" s="11">
        <f>'OddsRatio_working_3-way'!S285*'OddsRatio_working_3-way'!R285/3-2*'OddsRatio_working_3-way'!R285^3/27-'OddsRatio_working_3-way'!T285</f>
        <v>0.27383118581225852</v>
      </c>
      <c r="W285" s="11">
        <f>'OddsRatio_working_3-way'!V285^2+4*'OddsRatio_working_3-way'!U285^3/27</f>
        <v>-7.9718384136351905E-3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0.14400985794120383</v>
      </c>
      <c r="Y285" s="11">
        <f>IF('OddsRatio_working_3-way'!W285&gt;=0,IF('OddsRatio_working_3-way'!V285+SQRT('OddsRatio_working_3-way'!W285)&gt;0,0,PI()),ACOS('OddsRatio_working_3-way'!V285/(2*'OddsRatio_working_3-way'!X285)))</f>
        <v>0.31518952784848242</v>
      </c>
      <c r="Z285" s="11">
        <f>'OddsRatio_working_3-way'!X285^(1/3)*COS('OddsRatio_working_3-way'!Y285/3)</f>
        <v>0.5212699879840722</v>
      </c>
      <c r="AA285" s="11">
        <f>'OddsRatio_working_3-way'!X285^(1/3)*COS(('OddsRatio_working_3-way'!Y285+2*PI())/3)</f>
        <v>-0.30823926947269459</v>
      </c>
      <c r="AB285" s="11">
        <f>'OddsRatio_working_3-way'!X285^(1/3)*COS(('OddsRatio_working_3-way'!Y285+4*PI())/3)</f>
        <v>-0.2130307185113777</v>
      </c>
      <c r="AC285" s="11">
        <f>'OddsRatio_working_3-way'!X285^(1/3)*SIN('OddsRatio_working_3-way'!Y285/3)</f>
        <v>5.4968682526670538E-2</v>
      </c>
      <c r="AD285" s="11">
        <f>'OddsRatio_working_3-way'!X285^(1/3)*SIN(('OddsRatio_working_3-way'!Y285+2*PI())/3)</f>
        <v>0.42394871056128031</v>
      </c>
      <c r="AE285" s="11">
        <f>'OddsRatio_working_3-way'!X285^(1/3)*SIN(('OddsRatio_working_3-way'!Y285+4*PI())/3)</f>
        <v>-0.47891739308795084</v>
      </c>
      <c r="AF285" s="11">
        <f>-'OddsRatio_working_3-way'!U285/(3*'OddsRatio_working_3-way'!X285^(1/3))*COS(('OddsRatio_working_3-way'!Y285)/3)</f>
        <v>0.52126998798407209</v>
      </c>
      <c r="AG285" s="11">
        <f>-'OddsRatio_working_3-way'!U285/(3*'OddsRatio_working_3-way'!X285^(1/3))*COS(('OddsRatio_working_3-way'!Y285+2*PI())/3)</f>
        <v>-0.30823926947269453</v>
      </c>
      <c r="AH285" s="11">
        <f>-'OddsRatio_working_3-way'!U285/(3*'OddsRatio_working_3-way'!X285^(1/3))*COS(('OddsRatio_working_3-way'!Y285+4*PI())/3)</f>
        <v>-0.21303071851137764</v>
      </c>
      <c r="AI285" s="11">
        <f>'OddsRatio_working_3-way'!U285/(3*'OddsRatio_working_3-way'!X285^(1/3))*SIN(('OddsRatio_working_3-way'!Y285)/3)</f>
        <v>-5.4968682526670531E-2</v>
      </c>
      <c r="AJ285" s="11">
        <f>'OddsRatio_working_3-way'!U285/(3*'OddsRatio_working_3-way'!X285^(1/3))*SIN(('OddsRatio_working_3-way'!Y285+2*PI())/3)</f>
        <v>-0.4239487105612802</v>
      </c>
      <c r="AK285" s="11">
        <f>'OddsRatio_working_3-way'!U285/(3*'OddsRatio_working_3-way'!X285^(1/3))*SIN(('OddsRatio_working_3-way'!Y285+4*PI())/3)</f>
        <v>0.47891739308795073</v>
      </c>
      <c r="AL285" s="11">
        <f>'OddsRatio_working_3-way'!Z285+'OddsRatio_working_3-way'!AF285</f>
        <v>1.0425399759681442</v>
      </c>
      <c r="AM285" s="11">
        <f>'OddsRatio_working_3-way'!AA285+'OddsRatio_working_3-way'!AG285</f>
        <v>-0.61647853894538907</v>
      </c>
      <c r="AN285" s="11">
        <f>'OddsRatio_working_3-way'!AB285+'OddsRatio_working_3-way'!AH285</f>
        <v>-0.42606143702275534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1.0425399759681442</v>
      </c>
      <c r="AS285" s="11">
        <f>IF(('OddsRatio_working_3-way'!X285=0),IF(Q285&gt;0,-Q285^(1/3),(-Q285)^(1/3)),'OddsRatio_working_3-way'!AM285-'OddsRatio_working_3-way'!R285/3)</f>
        <v>-0.61647853894538907</v>
      </c>
      <c r="AT285" s="11">
        <f>IF(('OddsRatio_working_3-way'!X285=0),IF(Q285&gt;0,-Q285^(1/3),(-Q285)^(1/3)),'OddsRatio_working_3-way'!AN285-'OddsRatio_working_3-way'!R285/3)</f>
        <v>-0.42606143702275534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4.01</v>
      </c>
      <c r="B286" s="4">
        <f>IF('True_Odds_Calculator_3-way'!B287="","",'True_Odds_Calculator_3-way'!B287)</f>
        <v>3.54</v>
      </c>
      <c r="C286" s="4">
        <f>IF('True_Odds_Calculator_3-way'!C287="","",'True_Odds_Calculator_3-way'!C287)</f>
        <v>2.0099999999999998</v>
      </c>
      <c r="D286" s="9">
        <f t="shared" si="65"/>
        <v>0.24082561506885811</v>
      </c>
      <c r="E286" s="9">
        <f t="shared" si="66"/>
        <v>0.2732128634229683</v>
      </c>
      <c r="F286" s="9">
        <f t="shared" si="67"/>
        <v>0.48596152150817323</v>
      </c>
      <c r="G286" s="9">
        <f t="shared" si="68"/>
        <v>1.0473030601810913</v>
      </c>
      <c r="H286" s="9">
        <f t="shared" si="69"/>
        <v>4.1523822111450848</v>
      </c>
      <c r="I286" s="9">
        <f t="shared" si="70"/>
        <v>3.6601497728599721</v>
      </c>
      <c r="J286" s="9">
        <f t="shared" si="71"/>
        <v>2.0577760907829021</v>
      </c>
      <c r="K286" s="11">
        <f t="shared" si="72"/>
        <v>0.24937655860349128</v>
      </c>
      <c r="L286" s="11">
        <f t="shared" si="73"/>
        <v>0.2824858757062147</v>
      </c>
      <c r="M286" s="11">
        <f t="shared" si="74"/>
        <v>0.49751243781094534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-0.27063121912451882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0.22991121011312127</v>
      </c>
      <c r="Q286" s="11">
        <f>2*'OddsRatio_working_3-way'!K286*'OddsRatio_working_3-way'!L286*'OddsRatio_working_3-way'!M286</f>
        <v>7.0094881132049175E-2</v>
      </c>
      <c r="R286" s="11">
        <f t="shared" si="75"/>
        <v>0</v>
      </c>
      <c r="S286" s="11">
        <f t="shared" si="76"/>
        <v>-0.84953691173130297</v>
      </c>
      <c r="T286" s="11">
        <f t="shared" si="77"/>
        <v>-0.25900515601564117</v>
      </c>
      <c r="U286" s="11">
        <f>'OddsRatio_working_3-way'!S286-'OddsRatio_working_3-way'!R286^2/3</f>
        <v>-0.84953691173130297</v>
      </c>
      <c r="V286" s="11">
        <f>'OddsRatio_working_3-way'!S286*'OddsRatio_working_3-way'!R286/3-2*'OddsRatio_working_3-way'!R286^3/27-'OddsRatio_working_3-way'!T286</f>
        <v>0.25900515601564117</v>
      </c>
      <c r="W286" s="11">
        <f>'OddsRatio_working_3-way'!V286^2+4*'OddsRatio_working_3-way'!U286^3/27</f>
        <v>-2.374918885030422E-2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0.15069245144746871</v>
      </c>
      <c r="Y286" s="11">
        <f>IF('OddsRatio_working_3-way'!W286&gt;=0,IF('OddsRatio_working_3-way'!V286+SQRT('OddsRatio_working_3-way'!W286)&gt;0,0,PI()),ACOS('OddsRatio_working_3-way'!V286/(2*'OddsRatio_working_3-way'!X286)))</f>
        <v>0.53673392200079184</v>
      </c>
      <c r="Z286" s="11">
        <f>'OddsRatio_working_3-way'!X286^(1/3)*COS('OddsRatio_working_3-way'!Y286/3)</f>
        <v>0.52365153009054566</v>
      </c>
      <c r="AA286" s="11">
        <f>'OddsRatio_working_3-way'!X286^(1/3)*COS(('OddsRatio_working_3-way'!Y286+2*PI())/3)</f>
        <v>-0.34383816781582022</v>
      </c>
      <c r="AB286" s="11">
        <f>'OddsRatio_working_3-way'!X286^(1/3)*COS(('OddsRatio_working_3-way'!Y286+4*PI())/3)</f>
        <v>-0.17981336227472536</v>
      </c>
      <c r="AC286" s="11">
        <f>'OddsRatio_working_3-way'!X286^(1/3)*SIN('OddsRatio_working_3-way'!Y286/3)</f>
        <v>9.4699765632927105E-2</v>
      </c>
      <c r="AD286" s="11">
        <f>'OddsRatio_working_3-way'!X286^(1/3)*SIN(('OddsRatio_working_3-way'!Y286+2*PI())/3)</f>
        <v>0.40614564497254041</v>
      </c>
      <c r="AE286" s="11">
        <f>'OddsRatio_working_3-way'!X286^(1/3)*SIN(('OddsRatio_working_3-way'!Y286+4*PI())/3)</f>
        <v>-0.5008454106054675</v>
      </c>
      <c r="AF286" s="11">
        <f>-'OddsRatio_working_3-way'!U286/(3*'OddsRatio_working_3-way'!X286^(1/3))*COS(('OddsRatio_working_3-way'!Y286)/3)</f>
        <v>0.52365153009054566</v>
      </c>
      <c r="AG286" s="11">
        <f>-'OddsRatio_working_3-way'!U286/(3*'OddsRatio_working_3-way'!X286^(1/3))*COS(('OddsRatio_working_3-way'!Y286+2*PI())/3)</f>
        <v>-0.34383816781582022</v>
      </c>
      <c r="AH286" s="11">
        <f>-'OddsRatio_working_3-way'!U286/(3*'OddsRatio_working_3-way'!X286^(1/3))*COS(('OddsRatio_working_3-way'!Y286+4*PI())/3)</f>
        <v>-0.17981336227472536</v>
      </c>
      <c r="AI286" s="11">
        <f>'OddsRatio_working_3-way'!U286/(3*'OddsRatio_working_3-way'!X286^(1/3))*SIN(('OddsRatio_working_3-way'!Y286)/3)</f>
        <v>-9.4699765632927105E-2</v>
      </c>
      <c r="AJ286" s="11">
        <f>'OddsRatio_working_3-way'!U286/(3*'OddsRatio_working_3-way'!X286^(1/3))*SIN(('OddsRatio_working_3-way'!Y286+2*PI())/3)</f>
        <v>-0.40614564497254041</v>
      </c>
      <c r="AK286" s="11">
        <f>'OddsRatio_working_3-way'!U286/(3*'OddsRatio_working_3-way'!X286^(1/3))*SIN(('OddsRatio_working_3-way'!Y286+4*PI())/3)</f>
        <v>0.5008454106054675</v>
      </c>
      <c r="AL286" s="11">
        <f>'OddsRatio_working_3-way'!Z286+'OddsRatio_working_3-way'!AF286</f>
        <v>1.0473030601810913</v>
      </c>
      <c r="AM286" s="11">
        <f>'OddsRatio_working_3-way'!AA286+'OddsRatio_working_3-way'!AG286</f>
        <v>-0.68767633563164043</v>
      </c>
      <c r="AN286" s="11">
        <f>'OddsRatio_working_3-way'!AB286+'OddsRatio_working_3-way'!AH286</f>
        <v>-0.35962672454945072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1.0473030601810913</v>
      </c>
      <c r="AS286" s="11">
        <f>IF(('OddsRatio_working_3-way'!X286=0),IF(Q286&gt;0,-Q286^(1/3),(-Q286)^(1/3)),'OddsRatio_working_3-way'!AM286-'OddsRatio_working_3-way'!R286/3)</f>
        <v>-0.68767633563164043</v>
      </c>
      <c r="AT286" s="11">
        <f>IF(('OddsRatio_working_3-way'!X286=0),IF(Q286&gt;0,-Q286^(1/3),(-Q286)^(1/3)),'OddsRatio_working_3-way'!AN286-'OddsRatio_working_3-way'!R286/3)</f>
        <v>-0.35962672454945072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2.5</v>
      </c>
      <c r="B287" s="4">
        <f>IF('True_Odds_Calculator_3-way'!B288="","",'True_Odds_Calculator_3-way'!B288)</f>
        <v>3.02</v>
      </c>
      <c r="C287" s="4">
        <f>IF('True_Odds_Calculator_3-way'!C288="","",'True_Odds_Calculator_3-way'!C288)</f>
        <v>3.38</v>
      </c>
      <c r="D287" s="9">
        <f t="shared" si="65"/>
        <v>0.3903098731559983</v>
      </c>
      <c r="E287" s="9">
        <f t="shared" si="66"/>
        <v>0.32220819306748189</v>
      </c>
      <c r="F287" s="9">
        <f t="shared" si="67"/>
        <v>0.28748193377651998</v>
      </c>
      <c r="G287" s="9">
        <f t="shared" si="68"/>
        <v>1.0413779217934735</v>
      </c>
      <c r="H287" s="9">
        <f t="shared" si="69"/>
        <v>2.5620668826902104</v>
      </c>
      <c r="I287" s="9">
        <f t="shared" si="70"/>
        <v>3.1035834020228168</v>
      </c>
      <c r="J287" s="9">
        <f t="shared" si="71"/>
        <v>3.4784794538684669</v>
      </c>
      <c r="K287" s="11">
        <f t="shared" si="72"/>
        <v>0.4</v>
      </c>
      <c r="L287" s="11">
        <f t="shared" si="73"/>
        <v>0.33112582781456956</v>
      </c>
      <c r="M287" s="11">
        <f t="shared" si="74"/>
        <v>0.29585798816568049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-0.28258944315999857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0.23120028214271715</v>
      </c>
      <c r="Q287" s="11">
        <f>2*'OddsRatio_working_3-way'!K287*'OddsRatio_working_3-way'!L287*'OddsRatio_working_3-way'!M287</f>
        <v>7.8372976997531263E-2</v>
      </c>
      <c r="R287" s="11">
        <f t="shared" si="75"/>
        <v>0</v>
      </c>
      <c r="S287" s="11">
        <f t="shared" si="76"/>
        <v>-0.81814904179493531</v>
      </c>
      <c r="T287" s="11">
        <f t="shared" si="77"/>
        <v>-0.27733865823557136</v>
      </c>
      <c r="U287" s="11">
        <f>'OddsRatio_working_3-way'!S287-'OddsRatio_working_3-way'!R287^2/3</f>
        <v>-0.81814904179493531</v>
      </c>
      <c r="V287" s="11">
        <f>'OddsRatio_working_3-way'!S287*'OddsRatio_working_3-way'!R287/3-2*'OddsRatio_working_3-way'!R287^3/27-'OddsRatio_working_3-way'!T287</f>
        <v>0.27733865823557136</v>
      </c>
      <c r="W287" s="11">
        <f>'OddsRatio_working_3-way'!V287^2+4*'OddsRatio_working_3-way'!U287^3/27</f>
        <v>-4.2155158838138723E-3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0.14241861468547654</v>
      </c>
      <c r="Y287" s="11">
        <f>IF('OddsRatio_working_3-way'!W287&gt;=0,IF('OddsRatio_working_3-way'!V287+SQRT('OddsRatio_working_3-way'!W287)&gt;0,0,PI()),ACOS('OddsRatio_working_3-way'!V287/(2*'OddsRatio_working_3-way'!X287)))</f>
        <v>0.22996581101233682</v>
      </c>
      <c r="Z287" s="11">
        <f>'OddsRatio_working_3-way'!X287^(1/3)*COS('OddsRatio_working_3-way'!Y287/3)</f>
        <v>0.52068896089673677</v>
      </c>
      <c r="AA287" s="11">
        <f>'OddsRatio_working_3-way'!X287^(1/3)*COS(('OddsRatio_working_3-way'!Y287+2*PI())/3)</f>
        <v>-0.29497849478314037</v>
      </c>
      <c r="AB287" s="11">
        <f>'OddsRatio_working_3-way'!X287^(1/3)*COS(('OddsRatio_working_3-way'!Y287+4*PI())/3)</f>
        <v>-0.22571046611359658</v>
      </c>
      <c r="AC287" s="11">
        <f>'OddsRatio_working_3-way'!X287^(1/3)*SIN('OddsRatio_working_3-way'!Y287/3)</f>
        <v>3.9991914998596098E-2</v>
      </c>
      <c r="AD287" s="11">
        <f>'OddsRatio_working_3-way'!X287^(1/3)*SIN(('OddsRatio_working_3-way'!Y287+2*PI())/3)</f>
        <v>0.43093391010739834</v>
      </c>
      <c r="AE287" s="11">
        <f>'OddsRatio_working_3-way'!X287^(1/3)*SIN(('OddsRatio_working_3-way'!Y287+4*PI())/3)</f>
        <v>-0.47092582510599418</v>
      </c>
      <c r="AF287" s="11">
        <f>-'OddsRatio_working_3-way'!U287/(3*'OddsRatio_working_3-way'!X287^(1/3))*COS(('OddsRatio_working_3-way'!Y287)/3)</f>
        <v>0.52068896089673677</v>
      </c>
      <c r="AG287" s="11">
        <f>-'OddsRatio_working_3-way'!U287/(3*'OddsRatio_working_3-way'!X287^(1/3))*COS(('OddsRatio_working_3-way'!Y287+2*PI())/3)</f>
        <v>-0.29497849478314037</v>
      </c>
      <c r="AH287" s="11">
        <f>-'OddsRatio_working_3-way'!U287/(3*'OddsRatio_working_3-way'!X287^(1/3))*COS(('OddsRatio_working_3-way'!Y287+4*PI())/3)</f>
        <v>-0.22571046611359658</v>
      </c>
      <c r="AI287" s="11">
        <f>'OddsRatio_working_3-way'!U287/(3*'OddsRatio_working_3-way'!X287^(1/3))*SIN(('OddsRatio_working_3-way'!Y287)/3)</f>
        <v>-3.9991914998596098E-2</v>
      </c>
      <c r="AJ287" s="11">
        <f>'OddsRatio_working_3-way'!U287/(3*'OddsRatio_working_3-way'!X287^(1/3))*SIN(('OddsRatio_working_3-way'!Y287+2*PI())/3)</f>
        <v>-0.43093391010739834</v>
      </c>
      <c r="AK287" s="11">
        <f>'OddsRatio_working_3-way'!U287/(3*'OddsRatio_working_3-way'!X287^(1/3))*SIN(('OddsRatio_working_3-way'!Y287+4*PI())/3)</f>
        <v>0.47092582510599418</v>
      </c>
      <c r="AL287" s="11">
        <f>'OddsRatio_working_3-way'!Z287+'OddsRatio_working_3-way'!AF287</f>
        <v>1.0413779217934735</v>
      </c>
      <c r="AM287" s="11">
        <f>'OddsRatio_working_3-way'!AA287+'OddsRatio_working_3-way'!AG287</f>
        <v>-0.58995698956628073</v>
      </c>
      <c r="AN287" s="11">
        <f>'OddsRatio_working_3-way'!AB287+'OddsRatio_working_3-way'!AH287</f>
        <v>-0.45142093222719315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1.0413779217934735</v>
      </c>
      <c r="AS287" s="11">
        <f>IF(('OddsRatio_working_3-way'!X287=0),IF(Q287&gt;0,-Q287^(1/3),(-Q287)^(1/3)),'OddsRatio_working_3-way'!AM287-'OddsRatio_working_3-way'!R287/3)</f>
        <v>-0.58995698956628073</v>
      </c>
      <c r="AT287" s="11">
        <f>IF(('OddsRatio_working_3-way'!X287=0),IF(Q287&gt;0,-Q287^(1/3),(-Q287)^(1/3)),'OddsRatio_working_3-way'!AN287-'OddsRatio_working_3-way'!R287/3)</f>
        <v>-0.45142093222719315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2.08</v>
      </c>
      <c r="B288" s="4">
        <f>IF('True_Odds_Calculator_3-way'!B289="","",'True_Odds_Calculator_3-way'!B289)</f>
        <v>3.04</v>
      </c>
      <c r="C288" s="4">
        <f>IF('True_Odds_Calculator_3-way'!C289="","",'True_Odds_Calculator_3-way'!C289)</f>
        <v>4.57</v>
      </c>
      <c r="D288" s="9">
        <f t="shared" si="65"/>
        <v>0.46960153319808096</v>
      </c>
      <c r="E288" s="9">
        <f t="shared" si="66"/>
        <v>0.31913870614394896</v>
      </c>
      <c r="F288" s="9">
        <f t="shared" si="67"/>
        <v>0.21125976065797006</v>
      </c>
      <c r="G288" s="9">
        <f t="shared" si="68"/>
        <v>1.045800868959482</v>
      </c>
      <c r="H288" s="9">
        <f t="shared" si="69"/>
        <v>2.1294649384762412</v>
      </c>
      <c r="I288" s="9">
        <f t="shared" si="70"/>
        <v>3.1334337726773431</v>
      </c>
      <c r="J288" s="9">
        <f t="shared" si="71"/>
        <v>4.7335091021853515</v>
      </c>
      <c r="K288" s="11">
        <f t="shared" si="72"/>
        <v>0.48076923076923073</v>
      </c>
      <c r="L288" s="11">
        <f t="shared" si="73"/>
        <v>0.32894736842105265</v>
      </c>
      <c r="M288" s="11">
        <f t="shared" si="74"/>
        <v>0.21881838074398249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-0.27218802877417425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0.23151172937393139</v>
      </c>
      <c r="Q288" s="11">
        <f>2*'OddsRatio_working_3-way'!K288*'OddsRatio_working_3-way'!L288*'OddsRatio_working_3-way'!M288</f>
        <v>6.921127933450863E-2</v>
      </c>
      <c r="R288" s="11">
        <f t="shared" si="75"/>
        <v>0</v>
      </c>
      <c r="S288" s="11">
        <f t="shared" si="76"/>
        <v>-0.85055808815901046</v>
      </c>
      <c r="T288" s="11">
        <f t="shared" si="77"/>
        <v>-0.25427745535396423</v>
      </c>
      <c r="U288" s="11">
        <f>'OddsRatio_working_3-way'!S288-'OddsRatio_working_3-way'!R288^2/3</f>
        <v>-0.85055808815901046</v>
      </c>
      <c r="V288" s="11">
        <f>'OddsRatio_working_3-way'!S288*'OddsRatio_working_3-way'!R288/3-2*'OddsRatio_working_3-way'!R288^3/27-'OddsRatio_working_3-way'!T288</f>
        <v>0.25427745535396423</v>
      </c>
      <c r="W288" s="11">
        <f>'OddsRatio_working_3-way'!V288^2+4*'OddsRatio_working_3-way'!U288^3/27</f>
        <v>-2.6503783178354418E-2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0.15096424036807665</v>
      </c>
      <c r="Y288" s="11">
        <f>IF('OddsRatio_working_3-way'!W288&gt;=0,IF('OddsRatio_working_3-way'!V288+SQRT('OddsRatio_working_3-way'!W288)&gt;0,0,PI()),ACOS('OddsRatio_working_3-way'!V288/(2*'OddsRatio_working_3-way'!X288)))</f>
        <v>0.5694868574411458</v>
      </c>
      <c r="Z288" s="11">
        <f>'OddsRatio_working_3-way'!X288^(1/3)*COS('OddsRatio_working_3-way'!Y288/3)</f>
        <v>0.52290043447974099</v>
      </c>
      <c r="AA288" s="11">
        <f>'OddsRatio_working_3-way'!X288^(1/3)*COS(('OddsRatio_working_3-way'!Y288+2*PI())/3)</f>
        <v>-0.34846098528283281</v>
      </c>
      <c r="AB288" s="11">
        <f>'OddsRatio_working_3-way'!X288^(1/3)*COS(('OddsRatio_working_3-way'!Y288+4*PI())/3)</f>
        <v>-0.17443944919690829</v>
      </c>
      <c r="AC288" s="11">
        <f>'OddsRatio_working_3-way'!X288^(1/3)*SIN('OddsRatio_working_3-way'!Y288/3)</f>
        <v>0.10047138070400081</v>
      </c>
      <c r="AD288" s="11">
        <f>'OddsRatio_working_3-way'!X288^(1/3)*SIN(('OddsRatio_working_3-way'!Y288+2*PI())/3)</f>
        <v>0.4026093695573757</v>
      </c>
      <c r="AE288" s="11">
        <f>'OddsRatio_working_3-way'!X288^(1/3)*SIN(('OddsRatio_working_3-way'!Y288+4*PI())/3)</f>
        <v>-0.50308075026137644</v>
      </c>
      <c r="AF288" s="11">
        <f>-'OddsRatio_working_3-way'!U288/(3*'OddsRatio_working_3-way'!X288^(1/3))*COS(('OddsRatio_working_3-way'!Y288)/3)</f>
        <v>0.52290043447974099</v>
      </c>
      <c r="AG288" s="11">
        <f>-'OddsRatio_working_3-way'!U288/(3*'OddsRatio_working_3-way'!X288^(1/3))*COS(('OddsRatio_working_3-way'!Y288+2*PI())/3)</f>
        <v>-0.34846098528283281</v>
      </c>
      <c r="AH288" s="11">
        <f>-'OddsRatio_working_3-way'!U288/(3*'OddsRatio_working_3-way'!X288^(1/3))*COS(('OddsRatio_working_3-way'!Y288+4*PI())/3)</f>
        <v>-0.17443944919690829</v>
      </c>
      <c r="AI288" s="11">
        <f>'OddsRatio_working_3-way'!U288/(3*'OddsRatio_working_3-way'!X288^(1/3))*SIN(('OddsRatio_working_3-way'!Y288)/3)</f>
        <v>-0.10047138070400081</v>
      </c>
      <c r="AJ288" s="11">
        <f>'OddsRatio_working_3-way'!U288/(3*'OddsRatio_working_3-way'!X288^(1/3))*SIN(('OddsRatio_working_3-way'!Y288+2*PI())/3)</f>
        <v>-0.4026093695573757</v>
      </c>
      <c r="AK288" s="11">
        <f>'OddsRatio_working_3-way'!U288/(3*'OddsRatio_working_3-way'!X288^(1/3))*SIN(('OddsRatio_working_3-way'!Y288+4*PI())/3)</f>
        <v>0.50308075026137644</v>
      </c>
      <c r="AL288" s="11">
        <f>'OddsRatio_working_3-way'!Z288+'OddsRatio_working_3-way'!AF288</f>
        <v>1.045800868959482</v>
      </c>
      <c r="AM288" s="11">
        <f>'OddsRatio_working_3-way'!AA288+'OddsRatio_working_3-way'!AG288</f>
        <v>-0.69692197056566563</v>
      </c>
      <c r="AN288" s="11">
        <f>'OddsRatio_working_3-way'!AB288+'OddsRatio_working_3-way'!AH288</f>
        <v>-0.34887889839381658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1.045800868959482</v>
      </c>
      <c r="AS288" s="11">
        <f>IF(('OddsRatio_working_3-way'!X288=0),IF(Q288&gt;0,-Q288^(1/3),(-Q288)^(1/3)),'OddsRatio_working_3-way'!AM288-'OddsRatio_working_3-way'!R288/3)</f>
        <v>-0.69692197056566563</v>
      </c>
      <c r="AT288" s="11">
        <f>IF(('OddsRatio_working_3-way'!X288=0),IF(Q288&gt;0,-Q288^(1/3),(-Q288)^(1/3)),'OddsRatio_working_3-way'!AN288-'OddsRatio_working_3-way'!R288/3)</f>
        <v>-0.34887889839381658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2.19</v>
      </c>
      <c r="B289" s="4">
        <f>IF('True_Odds_Calculator_3-way'!B290="","",'True_Odds_Calculator_3-way'!B290)</f>
        <v>3.1</v>
      </c>
      <c r="C289" s="4">
        <f>IF('True_Odds_Calculator_3-way'!C290="","",'True_Odds_Calculator_3-way'!C290)</f>
        <v>4.01</v>
      </c>
      <c r="D289" s="9">
        <f t="shared" si="65"/>
        <v>0.4457265660517527</v>
      </c>
      <c r="E289" s="9">
        <f t="shared" si="66"/>
        <v>0.31304185073051977</v>
      </c>
      <c r="F289" s="9">
        <f t="shared" si="67"/>
        <v>0.24123158321772781</v>
      </c>
      <c r="G289" s="9">
        <f t="shared" si="68"/>
        <v>1.0449814536305047</v>
      </c>
      <c r="H289" s="9">
        <f t="shared" si="69"/>
        <v>2.2435279298203001</v>
      </c>
      <c r="I289" s="9">
        <f t="shared" si="70"/>
        <v>3.1944610526240598</v>
      </c>
      <c r="J289" s="9">
        <f t="shared" si="71"/>
        <v>4.1453941754278185</v>
      </c>
      <c r="K289" s="11">
        <f t="shared" si="72"/>
        <v>0.45662100456621008</v>
      </c>
      <c r="L289" s="11">
        <f t="shared" si="73"/>
        <v>0.32258064516129031</v>
      </c>
      <c r="M289" s="11">
        <f t="shared" si="74"/>
        <v>0.24937655860349128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-0.27630107233022194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0.23141439375489692</v>
      </c>
      <c r="Q289" s="11">
        <f>2*'OddsRatio_working_3-way'!K289*'OddsRatio_working_3-way'!L289*'OddsRatio_working_3-way'!M289</f>
        <v>7.3464886906316473E-2</v>
      </c>
      <c r="R289" s="11">
        <f t="shared" si="75"/>
        <v>0</v>
      </c>
      <c r="S289" s="11">
        <f t="shared" si="76"/>
        <v>-0.83754432005360224</v>
      </c>
      <c r="T289" s="11">
        <f t="shared" si="77"/>
        <v>-0.26588708573130226</v>
      </c>
      <c r="U289" s="11">
        <f>'OddsRatio_working_3-way'!S289-'OddsRatio_working_3-way'!R289^2/3</f>
        <v>-0.83754432005360224</v>
      </c>
      <c r="V289" s="11">
        <f>'OddsRatio_working_3-way'!S289*'OddsRatio_working_3-way'!R289/3-2*'OddsRatio_working_3-way'!R289^3/27-'OddsRatio_working_3-way'!T289</f>
        <v>0.26588708573130226</v>
      </c>
      <c r="W289" s="11">
        <f>'OddsRatio_working_3-way'!V289^2+4*'OddsRatio_working_3-way'!U289^3/27</f>
        <v>-1.6344205552144608E-2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0.14751283665399217</v>
      </c>
      <c r="Y289" s="11">
        <f>IF('OddsRatio_working_3-way'!W289&gt;=0,IF('OddsRatio_working_3-way'!V289+SQRT('OddsRatio_working_3-way'!W289)&gt;0,0,PI()),ACOS('OddsRatio_working_3-way'!V289/(2*'OddsRatio_working_3-way'!X289)))</f>
        <v>0.44818813597943086</v>
      </c>
      <c r="Z289" s="11">
        <f>'OddsRatio_working_3-way'!X289^(1/3)*COS('OddsRatio_working_3-way'!Y289/3)</f>
        <v>0.52249072681525233</v>
      </c>
      <c r="AA289" s="11">
        <f>'OddsRatio_working_3-way'!X289^(1/3)*COS(('OddsRatio_working_3-way'!Y289+2*PI())/3)</f>
        <v>-0.32935307447952022</v>
      </c>
      <c r="AB289" s="11">
        <f>'OddsRatio_working_3-way'!X289^(1/3)*COS(('OddsRatio_working_3-way'!Y289+4*PI())/3)</f>
        <v>-0.19313765233573227</v>
      </c>
      <c r="AC289" s="11">
        <f>'OddsRatio_working_3-way'!X289^(1/3)*SIN('OddsRatio_working_3-way'!Y289/3)</f>
        <v>7.8644010642494613E-2</v>
      </c>
      <c r="AD289" s="11">
        <f>'OddsRatio_working_3-way'!X289^(1/3)*SIN(('OddsRatio_working_3-way'!Y289+2*PI())/3)</f>
        <v>0.41316823734255653</v>
      </c>
      <c r="AE289" s="11">
        <f>'OddsRatio_working_3-way'!X289^(1/3)*SIN(('OddsRatio_working_3-way'!Y289+4*PI())/3)</f>
        <v>-0.49181224798505102</v>
      </c>
      <c r="AF289" s="11">
        <f>-'OddsRatio_working_3-way'!U289/(3*'OddsRatio_working_3-way'!X289^(1/3))*COS(('OddsRatio_working_3-way'!Y289)/3)</f>
        <v>0.52249072681525222</v>
      </c>
      <c r="AG289" s="11">
        <f>-'OddsRatio_working_3-way'!U289/(3*'OddsRatio_working_3-way'!X289^(1/3))*COS(('OddsRatio_working_3-way'!Y289+2*PI())/3)</f>
        <v>-0.32935307447952011</v>
      </c>
      <c r="AH289" s="11">
        <f>-'OddsRatio_working_3-way'!U289/(3*'OddsRatio_working_3-way'!X289^(1/3))*COS(('OddsRatio_working_3-way'!Y289+4*PI())/3)</f>
        <v>-0.19313765233573219</v>
      </c>
      <c r="AI289" s="11">
        <f>'OddsRatio_working_3-way'!U289/(3*'OddsRatio_working_3-way'!X289^(1/3))*SIN(('OddsRatio_working_3-way'!Y289)/3)</f>
        <v>-7.8644010642494572E-2</v>
      </c>
      <c r="AJ289" s="11">
        <f>'OddsRatio_working_3-way'!U289/(3*'OddsRatio_working_3-way'!X289^(1/3))*SIN(('OddsRatio_working_3-way'!Y289+2*PI())/3)</f>
        <v>-0.41316823734255631</v>
      </c>
      <c r="AK289" s="11">
        <f>'OddsRatio_working_3-way'!U289/(3*'OddsRatio_working_3-way'!X289^(1/3))*SIN(('OddsRatio_working_3-way'!Y289+4*PI())/3)</f>
        <v>0.49181224798505085</v>
      </c>
      <c r="AL289" s="11">
        <f>'OddsRatio_working_3-way'!Z289+'OddsRatio_working_3-way'!AF289</f>
        <v>1.0449814536305047</v>
      </c>
      <c r="AM289" s="11">
        <f>'OddsRatio_working_3-way'!AA289+'OddsRatio_working_3-way'!AG289</f>
        <v>-0.65870614895904034</v>
      </c>
      <c r="AN289" s="11">
        <f>'OddsRatio_working_3-way'!AB289+'OddsRatio_working_3-way'!AH289</f>
        <v>-0.38627530467146443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1.0449814536305047</v>
      </c>
      <c r="AS289" s="11">
        <f>IF(('OddsRatio_working_3-way'!X289=0),IF(Q289&gt;0,-Q289^(1/3),(-Q289)^(1/3)),'OddsRatio_working_3-way'!AM289-'OddsRatio_working_3-way'!R289/3)</f>
        <v>-0.65870614895904034</v>
      </c>
      <c r="AT289" s="11">
        <f>IF(('OddsRatio_working_3-way'!X289=0),IF(Q289&gt;0,-Q289^(1/3),(-Q289)^(1/3)),'OddsRatio_working_3-way'!AN289-'OddsRatio_working_3-way'!R289/3)</f>
        <v>-0.38627530467146443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1.85</v>
      </c>
      <c r="B290" s="4">
        <f>IF('True_Odds_Calculator_3-way'!B291="","",'True_Odds_Calculator_3-way'!B291)</f>
        <v>3.19</v>
      </c>
      <c r="C290" s="4">
        <f>IF('True_Odds_Calculator_3-way'!C291="","",'True_Odds_Calculator_3-way'!C291)</f>
        <v>5.68</v>
      </c>
      <c r="D290" s="9">
        <f t="shared" si="65"/>
        <v>0.52816596153944617</v>
      </c>
      <c r="E290" s="9">
        <f t="shared" si="66"/>
        <v>0.30287654710908518</v>
      </c>
      <c r="F290" s="9">
        <f t="shared" si="67"/>
        <v>0.16895749135146884</v>
      </c>
      <c r="G290" s="9">
        <f t="shared" si="68"/>
        <v>1.0509932657514969</v>
      </c>
      <c r="H290" s="9">
        <f t="shared" si="69"/>
        <v>1.8933442758887726</v>
      </c>
      <c r="I290" s="9">
        <f t="shared" si="70"/>
        <v>3.3016752519957784</v>
      </c>
      <c r="J290" s="9">
        <f t="shared" si="71"/>
        <v>5.9186484837170044</v>
      </c>
      <c r="K290" s="11">
        <f t="shared" si="72"/>
        <v>0.54054054054054046</v>
      </c>
      <c r="L290" s="11">
        <f t="shared" si="73"/>
        <v>0.31347962382445144</v>
      </c>
      <c r="M290" s="11">
        <f t="shared" si="74"/>
        <v>0.17605633802816903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-0.25989513289173338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0.23030668975302293</v>
      </c>
      <c r="Q290" s="11">
        <f>2*'OddsRatio_working_3-way'!K290*'OddsRatio_working_3-way'!L290*'OddsRatio_working_3-way'!M290</f>
        <v>5.9664945531871225E-2</v>
      </c>
      <c r="R290" s="11">
        <f t="shared" si="75"/>
        <v>0</v>
      </c>
      <c r="S290" s="11">
        <f t="shared" si="76"/>
        <v>-0.88615237688565585</v>
      </c>
      <c r="T290" s="11">
        <f t="shared" si="77"/>
        <v>-0.2295731546335896</v>
      </c>
      <c r="U290" s="11">
        <f>'OddsRatio_working_3-way'!S290-'OddsRatio_working_3-way'!R290^2/3</f>
        <v>-0.88615237688565585</v>
      </c>
      <c r="V290" s="11">
        <f>'OddsRatio_working_3-way'!S290*'OddsRatio_working_3-way'!R290/3-2*'OddsRatio_working_3-way'!R290^3/27-'OddsRatio_working_3-way'!T290</f>
        <v>0.2295731546335896</v>
      </c>
      <c r="W290" s="11">
        <f>'OddsRatio_working_3-way'!V290^2+4*'OddsRatio_working_3-way'!U290^3/27</f>
        <v>-5.0387331628038261E-2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0.16053906452671909</v>
      </c>
      <c r="Y290" s="11">
        <f>IF('OddsRatio_working_3-way'!W290&gt;=0,IF('OddsRatio_working_3-way'!V290+SQRT('OddsRatio_working_3-way'!W290)&gt;0,0,PI()),ACOS('OddsRatio_working_3-way'!V290/(2*'OddsRatio_working_3-way'!X290)))</f>
        <v>0.77416200806393676</v>
      </c>
      <c r="Z290" s="11">
        <f>'OddsRatio_working_3-way'!X290^(1/3)*COS('OddsRatio_working_3-way'!Y290/3)</f>
        <v>0.52549663287574844</v>
      </c>
      <c r="AA290" s="11">
        <f>'OddsRatio_working_3-way'!X290^(1/3)*COS(('OddsRatio_working_3-way'!Y290+2*PI())/3)</f>
        <v>-0.38286517973608925</v>
      </c>
      <c r="AB290" s="11">
        <f>'OddsRatio_working_3-way'!X290^(1/3)*COS(('OddsRatio_working_3-way'!Y290+4*PI())/3)</f>
        <v>-0.14263145313965925</v>
      </c>
      <c r="AC290" s="11">
        <f>'OddsRatio_working_3-way'!X290^(1/3)*SIN('OddsRatio_working_3-way'!Y290/3)</f>
        <v>0.13869900671887589</v>
      </c>
      <c r="AD290" s="11">
        <f>'OddsRatio_working_3-way'!X290^(1/3)*SIN(('OddsRatio_working_3-way'!Y290+2*PI())/3)</f>
        <v>0.385743930314145</v>
      </c>
      <c r="AE290" s="11">
        <f>'OddsRatio_working_3-way'!X290^(1/3)*SIN(('OddsRatio_working_3-way'!Y290+4*PI())/3)</f>
        <v>-0.52444293703302092</v>
      </c>
      <c r="AF290" s="11">
        <f>-'OddsRatio_working_3-way'!U290/(3*'OddsRatio_working_3-way'!X290^(1/3))*COS(('OddsRatio_working_3-way'!Y290)/3)</f>
        <v>0.52549663287574855</v>
      </c>
      <c r="AG290" s="11">
        <f>-'OddsRatio_working_3-way'!U290/(3*'OddsRatio_working_3-way'!X290^(1/3))*COS(('OddsRatio_working_3-way'!Y290+2*PI())/3)</f>
        <v>-0.38286517973608936</v>
      </c>
      <c r="AH290" s="11">
        <f>-'OddsRatio_working_3-way'!U290/(3*'OddsRatio_working_3-way'!X290^(1/3))*COS(('OddsRatio_working_3-way'!Y290+4*PI())/3)</f>
        <v>-0.14263145313965928</v>
      </c>
      <c r="AI290" s="11">
        <f>'OddsRatio_working_3-way'!U290/(3*'OddsRatio_working_3-way'!X290^(1/3))*SIN(('OddsRatio_working_3-way'!Y290)/3)</f>
        <v>-0.13869900671887592</v>
      </c>
      <c r="AJ290" s="11">
        <f>'OddsRatio_working_3-way'!U290/(3*'OddsRatio_working_3-way'!X290^(1/3))*SIN(('OddsRatio_working_3-way'!Y290+2*PI())/3)</f>
        <v>-0.38574393031414506</v>
      </c>
      <c r="AK290" s="11">
        <f>'OddsRatio_working_3-way'!U290/(3*'OddsRatio_working_3-way'!X290^(1/3))*SIN(('OddsRatio_working_3-way'!Y290+4*PI())/3)</f>
        <v>0.52444293703302103</v>
      </c>
      <c r="AL290" s="11">
        <f>'OddsRatio_working_3-way'!Z290+'OddsRatio_working_3-way'!AF290</f>
        <v>1.0509932657514969</v>
      </c>
      <c r="AM290" s="11">
        <f>'OddsRatio_working_3-way'!AA290+'OddsRatio_working_3-way'!AG290</f>
        <v>-0.7657303594721786</v>
      </c>
      <c r="AN290" s="11">
        <f>'OddsRatio_working_3-way'!AB290+'OddsRatio_working_3-way'!AH290</f>
        <v>-0.2852629062793185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1.0509932657514969</v>
      </c>
      <c r="AS290" s="11">
        <f>IF(('OddsRatio_working_3-way'!X290=0),IF(Q290&gt;0,-Q290^(1/3),(-Q290)^(1/3)),'OddsRatio_working_3-way'!AM290-'OddsRatio_working_3-way'!R290/3)</f>
        <v>-0.7657303594721786</v>
      </c>
      <c r="AT290" s="11">
        <f>IF(('OddsRatio_working_3-way'!X290=0),IF(Q290&gt;0,-Q290^(1/3),(-Q290)^(1/3)),'OddsRatio_working_3-way'!AN290-'OddsRatio_working_3-way'!R290/3)</f>
        <v>-0.2852629062793185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2.92</v>
      </c>
      <c r="B291" s="4">
        <f>IF('True_Odds_Calculator_3-way'!B292="","",'True_Odds_Calculator_3-way'!B292)</f>
        <v>2.91</v>
      </c>
      <c r="C291" s="4">
        <f>IF('True_Odds_Calculator_3-way'!C292="","",'True_Odds_Calculator_3-way'!C292)</f>
        <v>2.93</v>
      </c>
      <c r="D291" s="9">
        <f t="shared" si="65"/>
        <v>0.33333065411721818</v>
      </c>
      <c r="E291" s="9">
        <f t="shared" si="66"/>
        <v>0.33449208965165078</v>
      </c>
      <c r="F291" s="9">
        <f t="shared" si="67"/>
        <v>0.33217725623113098</v>
      </c>
      <c r="G291" s="9">
        <f t="shared" si="68"/>
        <v>1.0416792255931504</v>
      </c>
      <c r="H291" s="9">
        <f t="shared" si="69"/>
        <v>3.0000241131388492</v>
      </c>
      <c r="I291" s="9">
        <f t="shared" si="70"/>
        <v>2.9896073208829166</v>
      </c>
      <c r="J291" s="9">
        <f t="shared" si="71"/>
        <v>3.0104409053947805</v>
      </c>
      <c r="K291" s="11">
        <f t="shared" si="72"/>
        <v>0.34246575342465752</v>
      </c>
      <c r="L291" s="11">
        <f t="shared" si="73"/>
        <v>0.3436426116838488</v>
      </c>
      <c r="M291" s="11">
        <f t="shared" si="74"/>
        <v>0.34129692832764502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-0.28428139910051065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0.23135507074886263</v>
      </c>
      <c r="Q291" s="11">
        <f>2*'OddsRatio_working_3-way'!K291*'OddsRatio_working_3-way'!L291*'OddsRatio_working_3-way'!M291</f>
        <v>8.0331621787799512E-2</v>
      </c>
      <c r="R291" s="11">
        <f t="shared" si="75"/>
        <v>0</v>
      </c>
      <c r="S291" s="11">
        <f t="shared" si="76"/>
        <v>-0.81382415972655542</v>
      </c>
      <c r="T291" s="11">
        <f t="shared" si="77"/>
        <v>-0.28257783323838725</v>
      </c>
      <c r="U291" s="11">
        <f>'OddsRatio_working_3-way'!S291-'OddsRatio_working_3-way'!R291^2/3</f>
        <v>-0.81382415972655542</v>
      </c>
      <c r="V291" s="11">
        <f>'OddsRatio_working_3-way'!S291*'OddsRatio_working_3-way'!R291/3-2*'OddsRatio_working_3-way'!R291^3/27-'OddsRatio_working_3-way'!T291</f>
        <v>0.28257783323838725</v>
      </c>
      <c r="W291" s="11">
        <f>'OddsRatio_working_3-way'!V291^2+4*'OddsRatio_working_3-way'!U291^3/27</f>
        <v>-2.1661349277057873E-6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0.14129083301176115</v>
      </c>
      <c r="Y291" s="11">
        <f>IF('OddsRatio_working_3-way'!W291&gt;=0,IF('OddsRatio_working_3-way'!V291+SQRT('OddsRatio_working_3-way'!W291)&gt;0,0,PI()),ACOS('OddsRatio_working_3-way'!V291/(2*'OddsRatio_working_3-way'!X291)))</f>
        <v>5.2083568812091308E-3</v>
      </c>
      <c r="Z291" s="11">
        <f>'OddsRatio_working_3-way'!X291^(1/3)*COS('OddsRatio_working_3-way'!Y291/3)</f>
        <v>0.5208396127965752</v>
      </c>
      <c r="AA291" s="11">
        <f>'OddsRatio_working_3-way'!X291^(1/3)*COS(('OddsRatio_working_3-way'!Y291+2*PI())/3)</f>
        <v>-0.26120290158664483</v>
      </c>
      <c r="AB291" s="11">
        <f>'OddsRatio_working_3-way'!X291^(1/3)*COS(('OddsRatio_working_3-way'!Y291+4*PI())/3)</f>
        <v>-0.25963671120993032</v>
      </c>
      <c r="AC291" s="11">
        <f>'OddsRatio_working_3-way'!X291^(1/3)*SIN('OddsRatio_working_3-way'!Y291/3)</f>
        <v>9.0424043559838836E-4</v>
      </c>
      <c r="AD291" s="11">
        <f>'OddsRatio_working_3-way'!X291^(1/3)*SIN(('OddsRatio_working_3-way'!Y291+2*PI())/3)</f>
        <v>0.45060821576128562</v>
      </c>
      <c r="AE291" s="11">
        <f>'OddsRatio_working_3-way'!X291^(1/3)*SIN(('OddsRatio_working_3-way'!Y291+4*PI())/3)</f>
        <v>-0.45151245619688396</v>
      </c>
      <c r="AF291" s="11">
        <f>-'OddsRatio_working_3-way'!U291/(3*'OddsRatio_working_3-way'!X291^(1/3))*COS(('OddsRatio_working_3-way'!Y291)/3)</f>
        <v>0.5208396127965752</v>
      </c>
      <c r="AG291" s="11">
        <f>-'OddsRatio_working_3-way'!U291/(3*'OddsRatio_working_3-way'!X291^(1/3))*COS(('OddsRatio_working_3-way'!Y291+2*PI())/3)</f>
        <v>-0.26120290158664483</v>
      </c>
      <c r="AH291" s="11">
        <f>-'OddsRatio_working_3-way'!U291/(3*'OddsRatio_working_3-way'!X291^(1/3))*COS(('OddsRatio_working_3-way'!Y291+4*PI())/3)</f>
        <v>-0.25963671120993032</v>
      </c>
      <c r="AI291" s="11">
        <f>'OddsRatio_working_3-way'!U291/(3*'OddsRatio_working_3-way'!X291^(1/3))*SIN(('OddsRatio_working_3-way'!Y291)/3)</f>
        <v>-9.0424043559838836E-4</v>
      </c>
      <c r="AJ291" s="11">
        <f>'OddsRatio_working_3-way'!U291/(3*'OddsRatio_working_3-way'!X291^(1/3))*SIN(('OddsRatio_working_3-way'!Y291+2*PI())/3)</f>
        <v>-0.45060821576128562</v>
      </c>
      <c r="AK291" s="11">
        <f>'OddsRatio_working_3-way'!U291/(3*'OddsRatio_working_3-way'!X291^(1/3))*SIN(('OddsRatio_working_3-way'!Y291+4*PI())/3)</f>
        <v>0.45151245619688396</v>
      </c>
      <c r="AL291" s="11">
        <f>'OddsRatio_working_3-way'!Z291+'OddsRatio_working_3-way'!AF291</f>
        <v>1.0416792255931504</v>
      </c>
      <c r="AM291" s="11">
        <f>'OddsRatio_working_3-way'!AA291+'OddsRatio_working_3-way'!AG291</f>
        <v>-0.52240580317328966</v>
      </c>
      <c r="AN291" s="11">
        <f>'OddsRatio_working_3-way'!AB291+'OddsRatio_working_3-way'!AH291</f>
        <v>-0.51927342241986063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1.0416792255931504</v>
      </c>
      <c r="AS291" s="11">
        <f>IF(('OddsRatio_working_3-way'!X291=0),IF(Q291&gt;0,-Q291^(1/3),(-Q291)^(1/3)),'OddsRatio_working_3-way'!AM291-'OddsRatio_working_3-way'!R291/3)</f>
        <v>-0.52240580317328966</v>
      </c>
      <c r="AT291" s="11">
        <f>IF(('OddsRatio_working_3-way'!X291=0),IF(Q291&gt;0,-Q291^(1/3),(-Q291)^(1/3)),'OddsRatio_working_3-way'!AN291-'OddsRatio_working_3-way'!R291/3)</f>
        <v>-0.51927342241986063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1.27</v>
      </c>
      <c r="B292" s="4">
        <f>IF('True_Odds_Calculator_3-way'!B293="","",'True_Odds_Calculator_3-way'!B293)</f>
        <v>6.08</v>
      </c>
      <c r="C292" s="4">
        <f>IF('True_Odds_Calculator_3-way'!C293="","",'True_Odds_Calculator_3-way'!C293)</f>
        <v>11.34</v>
      </c>
      <c r="D292" s="9">
        <f t="shared" si="65"/>
        <v>0.76932272848883987</v>
      </c>
      <c r="E292" s="9">
        <f t="shared" si="66"/>
        <v>0.15056792500258087</v>
      </c>
      <c r="F292" s="9">
        <f t="shared" si="67"/>
        <v>8.0109346508578982E-2</v>
      </c>
      <c r="G292" s="9">
        <f t="shared" si="68"/>
        <v>1.1105355830762269</v>
      </c>
      <c r="H292" s="9">
        <f t="shared" si="69"/>
        <v>1.2998446074305816</v>
      </c>
      <c r="I292" s="9">
        <f t="shared" si="70"/>
        <v>6.6415207620272314</v>
      </c>
      <c r="J292" s="9">
        <f t="shared" si="71"/>
        <v>12.482937929008186</v>
      </c>
      <c r="K292" s="11">
        <f t="shared" si="72"/>
        <v>0.78740157480314954</v>
      </c>
      <c r="L292" s="11">
        <f t="shared" si="73"/>
        <v>0.16447368421052633</v>
      </c>
      <c r="M292" s="11">
        <f t="shared" si="74"/>
        <v>8.8183421516754845E-2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-0.16196741854636587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0.17918538691435501</v>
      </c>
      <c r="Q292" s="11">
        <f>2*'OddsRatio_working_3-way'!K292*'OddsRatio_working_3-way'!L292*'OddsRatio_working_3-way'!M292</f>
        <v>2.2840712162441681E-2</v>
      </c>
      <c r="R292" s="11">
        <f t="shared" si="75"/>
        <v>0</v>
      </c>
      <c r="S292" s="11">
        <f t="shared" si="76"/>
        <v>-1.1063051354557474</v>
      </c>
      <c r="T292" s="11">
        <f t="shared" si="77"/>
        <v>-0.14102041242265737</v>
      </c>
      <c r="U292" s="11">
        <f>'OddsRatio_working_3-way'!S292-'OddsRatio_working_3-way'!R292^2/3</f>
        <v>-1.1063051354557474</v>
      </c>
      <c r="V292" s="11">
        <f>'OddsRatio_working_3-way'!S292*'OddsRatio_working_3-way'!R292/3-2*'OddsRatio_working_3-way'!R292^3/27-'OddsRatio_working_3-way'!T292</f>
        <v>0.14102041242265737</v>
      </c>
      <c r="W292" s="11">
        <f>'OddsRatio_working_3-way'!V292^2+4*'OddsRatio_working_3-way'!U292^3/27</f>
        <v>-0.18070866298127264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0.22393940011816199</v>
      </c>
      <c r="Y292" s="11">
        <f>IF('OddsRatio_working_3-way'!W292&gt;=0,IF('OddsRatio_working_3-way'!V292+SQRT('OddsRatio_working_3-way'!W292)&gt;0,0,PI()),ACOS('OddsRatio_working_3-way'!V292/(2*'OddsRatio_working_3-way'!X292)))</f>
        <v>1.250484136053704</v>
      </c>
      <c r="Z292" s="11">
        <f>'OddsRatio_working_3-way'!X292^(1/3)*COS('OddsRatio_working_3-way'!Y292/3)</f>
        <v>0.55526779153811345</v>
      </c>
      <c r="AA292" s="11">
        <f>'OddsRatio_working_3-way'!X292^(1/3)*COS(('OddsRatio_working_3-way'!Y292+2*PI())/3)</f>
        <v>-0.49055299689487503</v>
      </c>
      <c r="AB292" s="11">
        <f>'OddsRatio_working_3-way'!X292^(1/3)*COS(('OddsRatio_working_3-way'!Y292+4*PI())/3)</f>
        <v>-6.4714794643238607E-2</v>
      </c>
      <c r="AC292" s="11">
        <f>'OddsRatio_working_3-way'!X292^(1/3)*SIN('OddsRatio_working_3-way'!Y292/3)</f>
        <v>0.24585780070120891</v>
      </c>
      <c r="AD292" s="11">
        <f>'OddsRatio_working_3-way'!X292^(1/3)*SIN(('OddsRatio_working_3-way'!Y292+2*PI())/3)</f>
        <v>0.35794711302468391</v>
      </c>
      <c r="AE292" s="11">
        <f>'OddsRatio_working_3-way'!X292^(1/3)*SIN(('OddsRatio_working_3-way'!Y292+4*PI())/3)</f>
        <v>-0.60380491372589251</v>
      </c>
      <c r="AF292" s="11">
        <f>-'OddsRatio_working_3-way'!U292/(3*'OddsRatio_working_3-way'!X292^(1/3))*COS(('OddsRatio_working_3-way'!Y292)/3)</f>
        <v>0.55526779153811345</v>
      </c>
      <c r="AG292" s="11">
        <f>-'OddsRatio_working_3-way'!U292/(3*'OddsRatio_working_3-way'!X292^(1/3))*COS(('OddsRatio_working_3-way'!Y292+2*PI())/3)</f>
        <v>-0.49055299689487508</v>
      </c>
      <c r="AH292" s="11">
        <f>-'OddsRatio_working_3-way'!U292/(3*'OddsRatio_working_3-way'!X292^(1/3))*COS(('OddsRatio_working_3-way'!Y292+4*PI())/3)</f>
        <v>-6.4714794643238621E-2</v>
      </c>
      <c r="AI292" s="11">
        <f>'OddsRatio_working_3-way'!U292/(3*'OddsRatio_working_3-way'!X292^(1/3))*SIN(('OddsRatio_working_3-way'!Y292)/3)</f>
        <v>-0.24585780070120894</v>
      </c>
      <c r="AJ292" s="11">
        <f>'OddsRatio_working_3-way'!U292/(3*'OddsRatio_working_3-way'!X292^(1/3))*SIN(('OddsRatio_working_3-way'!Y292+2*PI())/3)</f>
        <v>-0.35794711302468396</v>
      </c>
      <c r="AK292" s="11">
        <f>'OddsRatio_working_3-way'!U292/(3*'OddsRatio_working_3-way'!X292^(1/3))*SIN(('OddsRatio_working_3-way'!Y292+4*PI())/3)</f>
        <v>0.60380491372589262</v>
      </c>
      <c r="AL292" s="11">
        <f>'OddsRatio_working_3-way'!Z292+'OddsRatio_working_3-way'!AF292</f>
        <v>1.1105355830762269</v>
      </c>
      <c r="AM292" s="11">
        <f>'OddsRatio_working_3-way'!AA292+'OddsRatio_working_3-way'!AG292</f>
        <v>-0.98110599378975016</v>
      </c>
      <c r="AN292" s="11">
        <f>'OddsRatio_working_3-way'!AB292+'OddsRatio_working_3-way'!AH292</f>
        <v>-0.12942958928647724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1.1105355830762269</v>
      </c>
      <c r="AS292" s="11">
        <f>IF(('OddsRatio_working_3-way'!X292=0),IF(Q292&gt;0,-Q292^(1/3),(-Q292)^(1/3)),'OddsRatio_working_3-way'!AM292-'OddsRatio_working_3-way'!R292/3)</f>
        <v>-0.98110599378975016</v>
      </c>
      <c r="AT292" s="11">
        <f>IF(('OddsRatio_working_3-way'!X292=0),IF(Q292&gt;0,-Q292^(1/3),(-Q292)^(1/3)),'OddsRatio_working_3-way'!AN292-'OddsRatio_working_3-way'!R292/3)</f>
        <v>-0.12942958928647724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3.59</v>
      </c>
      <c r="B293" s="4">
        <f>IF('True_Odds_Calculator_3-way'!B294="","",'True_Odds_Calculator_3-way'!B294)</f>
        <v>3.72</v>
      </c>
      <c r="C293" s="4">
        <f>IF('True_Odds_Calculator_3-way'!C294="","",'True_Odds_Calculator_3-way'!C294)</f>
        <v>2.08</v>
      </c>
      <c r="D293" s="9">
        <f t="shared" si="65"/>
        <v>0.26984232439411926</v>
      </c>
      <c r="E293" s="9">
        <f t="shared" si="66"/>
        <v>0.26030253809971171</v>
      </c>
      <c r="F293" s="9">
        <f t="shared" si="67"/>
        <v>0.46985513750616875</v>
      </c>
      <c r="G293" s="9">
        <f t="shared" si="68"/>
        <v>1.0447366294319353</v>
      </c>
      <c r="H293" s="9">
        <f t="shared" si="69"/>
        <v>3.7058678702287122</v>
      </c>
      <c r="I293" s="9">
        <f t="shared" si="70"/>
        <v>3.8416836320548637</v>
      </c>
      <c r="J293" s="9">
        <f t="shared" si="71"/>
        <v>2.1283155597864907</v>
      </c>
      <c r="K293" s="11">
        <f t="shared" si="72"/>
        <v>0.2785515320334262</v>
      </c>
      <c r="L293" s="11">
        <f t="shared" si="73"/>
        <v>0.26881720430107525</v>
      </c>
      <c r="M293" s="11">
        <f t="shared" si="74"/>
        <v>0.48076923076923073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-0.27389979056795466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0.23003829219571875</v>
      </c>
      <c r="Q293" s="11">
        <f>2*'OddsRatio_working_3-way'!K293*'OddsRatio_working_3-way'!L293*'OddsRatio_working_3-way'!M293</f>
        <v>7.1999465475968291E-2</v>
      </c>
      <c r="R293" s="11">
        <f t="shared" si="75"/>
        <v>0</v>
      </c>
      <c r="S293" s="11">
        <f t="shared" si="76"/>
        <v>-0.83986297221591399</v>
      </c>
      <c r="T293" s="11">
        <f t="shared" si="77"/>
        <v>-0.26286790992673353</v>
      </c>
      <c r="U293" s="11">
        <f>'OddsRatio_working_3-way'!S293-'OddsRatio_working_3-way'!R293^2/3</f>
        <v>-0.83986297221591399</v>
      </c>
      <c r="V293" s="11">
        <f>'OddsRatio_working_3-way'!S293*'OddsRatio_working_3-way'!R293/3-2*'OddsRatio_working_3-way'!R293^3/27-'OddsRatio_working_3-way'!T293</f>
        <v>0.26286790992673353</v>
      </c>
      <c r="W293" s="11">
        <f>'OddsRatio_working_3-way'!V293^2+4*'OddsRatio_working_3-way'!U293^3/27</f>
        <v>-1.8665497027215913E-2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0.14812582075423683</v>
      </c>
      <c r="Y293" s="11">
        <f>IF('OddsRatio_working_3-way'!W293&gt;=0,IF('OddsRatio_working_3-way'!V293+SQRT('OddsRatio_working_3-way'!W293)&gt;0,0,PI()),ACOS('OddsRatio_working_3-way'!V293/(2*'OddsRatio_working_3-way'!X293)))</f>
        <v>0.47931090289005684</v>
      </c>
      <c r="Z293" s="11">
        <f>'OddsRatio_working_3-way'!X293^(1/3)*COS('OddsRatio_working_3-way'!Y293/3)</f>
        <v>0.52236831471596756</v>
      </c>
      <c r="AA293" s="11">
        <f>'OddsRatio_working_3-way'!X293^(1/3)*COS(('OddsRatio_working_3-way'!Y293+2*PI())/3)</f>
        <v>-0.334083066057486</v>
      </c>
      <c r="AB293" s="11">
        <f>'OddsRatio_working_3-way'!X293^(1/3)*COS(('OddsRatio_working_3-way'!Y293+4*PI())/3)</f>
        <v>-0.18828524865848187</v>
      </c>
      <c r="AC293" s="11">
        <f>'OddsRatio_working_3-way'!X293^(1/3)*SIN('OddsRatio_working_3-way'!Y293/3)</f>
        <v>8.4176409122575221E-2</v>
      </c>
      <c r="AD293" s="11">
        <f>'OddsRatio_working_3-way'!X293^(1/3)*SIN(('OddsRatio_working_3-way'!Y293+2*PI())/3)</f>
        <v>0.41029602611480498</v>
      </c>
      <c r="AE293" s="11">
        <f>'OddsRatio_working_3-way'!X293^(1/3)*SIN(('OddsRatio_working_3-way'!Y293+4*PI())/3)</f>
        <v>-0.49447243523737999</v>
      </c>
      <c r="AF293" s="11">
        <f>-'OddsRatio_working_3-way'!U293/(3*'OddsRatio_working_3-way'!X293^(1/3))*COS(('OddsRatio_working_3-way'!Y293)/3)</f>
        <v>0.52236831471596767</v>
      </c>
      <c r="AG293" s="11">
        <f>-'OddsRatio_working_3-way'!U293/(3*'OddsRatio_working_3-way'!X293^(1/3))*COS(('OddsRatio_working_3-way'!Y293+2*PI())/3)</f>
        <v>-0.33408306605748611</v>
      </c>
      <c r="AH293" s="11">
        <f>-'OddsRatio_working_3-way'!U293/(3*'OddsRatio_working_3-way'!X293^(1/3))*COS(('OddsRatio_working_3-way'!Y293+4*PI())/3)</f>
        <v>-0.1882852486584819</v>
      </c>
      <c r="AI293" s="11">
        <f>'OddsRatio_working_3-way'!U293/(3*'OddsRatio_working_3-way'!X293^(1/3))*SIN(('OddsRatio_working_3-way'!Y293)/3)</f>
        <v>-8.4176409122575235E-2</v>
      </c>
      <c r="AJ293" s="11">
        <f>'OddsRatio_working_3-way'!U293/(3*'OddsRatio_working_3-way'!X293^(1/3))*SIN(('OddsRatio_working_3-way'!Y293+2*PI())/3)</f>
        <v>-0.41029602611480503</v>
      </c>
      <c r="AK293" s="11">
        <f>'OddsRatio_working_3-way'!U293/(3*'OddsRatio_working_3-way'!X293^(1/3))*SIN(('OddsRatio_working_3-way'!Y293+4*PI())/3)</f>
        <v>0.4944724352373801</v>
      </c>
      <c r="AL293" s="11">
        <f>'OddsRatio_working_3-way'!Z293+'OddsRatio_working_3-way'!AF293</f>
        <v>1.0447366294319353</v>
      </c>
      <c r="AM293" s="11">
        <f>'OddsRatio_working_3-way'!AA293+'OddsRatio_working_3-way'!AG293</f>
        <v>-0.66816613211497211</v>
      </c>
      <c r="AN293" s="11">
        <f>'OddsRatio_working_3-way'!AB293+'OddsRatio_working_3-way'!AH293</f>
        <v>-0.37657049731696379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1.0447366294319353</v>
      </c>
      <c r="AS293" s="11">
        <f>IF(('OddsRatio_working_3-way'!X293=0),IF(Q293&gt;0,-Q293^(1/3),(-Q293)^(1/3)),'OddsRatio_working_3-way'!AM293-'OddsRatio_working_3-way'!R293/3)</f>
        <v>-0.66816613211497211</v>
      </c>
      <c r="AT293" s="11">
        <f>IF(('OddsRatio_working_3-way'!X293=0),IF(Q293&gt;0,-Q293^(1/3),(-Q293)^(1/3)),'OddsRatio_working_3-way'!AN293-'OddsRatio_working_3-way'!R293/3)</f>
        <v>-0.37657049731696379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1.42</v>
      </c>
      <c r="B294" s="4">
        <f>IF('True_Odds_Calculator_3-way'!B295="","",'True_Odds_Calculator_3-way'!B295)</f>
        <v>5.0599999999999996</v>
      </c>
      <c r="C294" s="4">
        <f>IF('True_Odds_Calculator_3-way'!C295="","",'True_Odds_Calculator_3-way'!C295)</f>
        <v>7.61</v>
      </c>
      <c r="D294" s="9">
        <f t="shared" si="65"/>
        <v>0.68951952661543814</v>
      </c>
      <c r="E294" s="9">
        <f t="shared" si="66"/>
        <v>0.1868195996263658</v>
      </c>
      <c r="F294" s="9">
        <f t="shared" si="67"/>
        <v>0.12366087375819584</v>
      </c>
      <c r="G294" s="9">
        <f t="shared" si="68"/>
        <v>1.0721077414193181</v>
      </c>
      <c r="H294" s="9">
        <f t="shared" si="69"/>
        <v>1.4502852513961138</v>
      </c>
      <c r="I294" s="9">
        <f t="shared" si="70"/>
        <v>5.3527574301624306</v>
      </c>
      <c r="J294" s="9">
        <f t="shared" si="71"/>
        <v>8.0866321707816926</v>
      </c>
      <c r="K294" s="11">
        <f t="shared" si="72"/>
        <v>0.70422535211267612</v>
      </c>
      <c r="L294" s="11">
        <f t="shared" si="73"/>
        <v>0.19762845849802374</v>
      </c>
      <c r="M294" s="11">
        <f t="shared" si="74"/>
        <v>0.13140604467805519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-0.20613572518718748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0.20281871562094755</v>
      </c>
      <c r="Q294" s="11">
        <f>2*'OddsRatio_working_3-way'!K294*'OddsRatio_working_3-way'!L294*'OddsRatio_working_3-way'!M294</f>
        <v>3.6576864854995048E-2</v>
      </c>
      <c r="R294" s="11">
        <f t="shared" si="75"/>
        <v>0</v>
      </c>
      <c r="S294" s="11">
        <f t="shared" si="76"/>
        <v>-0.98390861378721317</v>
      </c>
      <c r="T294" s="11">
        <f t="shared" si="77"/>
        <v>-0.1774406877884965</v>
      </c>
      <c r="U294" s="11">
        <f>'OddsRatio_working_3-way'!S294-'OddsRatio_working_3-way'!R294^2/3</f>
        <v>-0.98390861378721317</v>
      </c>
      <c r="V294" s="11">
        <f>'OddsRatio_working_3-way'!S294*'OddsRatio_working_3-way'!R294/3-2*'OddsRatio_working_3-way'!R294^3/27-'OddsRatio_working_3-way'!T294</f>
        <v>0.1774406877884965</v>
      </c>
      <c r="W294" s="11">
        <f>'OddsRatio_working_3-way'!V294^2+4*'OddsRatio_working_3-way'!U294^3/27</f>
        <v>-0.10962568719212945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0.1878236439289421</v>
      </c>
      <c r="Y294" s="11">
        <f>IF('OddsRatio_working_3-way'!W294&gt;=0,IF('OddsRatio_working_3-way'!V294+SQRT('OddsRatio_working_3-way'!W294)&gt;0,0,PI()),ACOS('OddsRatio_working_3-way'!V294/(2*'OddsRatio_working_3-way'!X294)))</f>
        <v>1.078830119449369</v>
      </c>
      <c r="Z294" s="11">
        <f>'OddsRatio_working_3-way'!X294^(1/3)*COS('OddsRatio_working_3-way'!Y294/3)</f>
        <v>0.53605387070965904</v>
      </c>
      <c r="AA294" s="11">
        <f>'OddsRatio_working_3-way'!X294^(1/3)*COS(('OddsRatio_working_3-way'!Y294+2*PI())/3)</f>
        <v>-0.44256013912906111</v>
      </c>
      <c r="AB294" s="11">
        <f>'OddsRatio_working_3-way'!X294^(1/3)*COS(('OddsRatio_working_3-way'!Y294+4*PI())/3)</f>
        <v>-9.3493731580597914E-2</v>
      </c>
      <c r="AC294" s="11">
        <f>'OddsRatio_working_3-way'!X294^(1/3)*SIN('OddsRatio_working_3-way'!Y294/3)</f>
        <v>0.20153358436316082</v>
      </c>
      <c r="AD294" s="11">
        <f>'OddsRatio_working_3-way'!X294^(1/3)*SIN(('OddsRatio_working_3-way'!Y294+2*PI())/3)</f>
        <v>0.36346947764996318</v>
      </c>
      <c r="AE294" s="11">
        <f>'OddsRatio_working_3-way'!X294^(1/3)*SIN(('OddsRatio_working_3-way'!Y294+4*PI())/3)</f>
        <v>-0.56500306201312411</v>
      </c>
      <c r="AF294" s="11">
        <f>-'OddsRatio_working_3-way'!U294/(3*'OddsRatio_working_3-way'!X294^(1/3))*COS(('OddsRatio_working_3-way'!Y294)/3)</f>
        <v>0.53605387070965904</v>
      </c>
      <c r="AG294" s="11">
        <f>-'OddsRatio_working_3-way'!U294/(3*'OddsRatio_working_3-way'!X294^(1/3))*COS(('OddsRatio_working_3-way'!Y294+2*PI())/3)</f>
        <v>-0.44256013912906123</v>
      </c>
      <c r="AH294" s="11">
        <f>-'OddsRatio_working_3-way'!U294/(3*'OddsRatio_working_3-way'!X294^(1/3))*COS(('OddsRatio_working_3-way'!Y294+4*PI())/3)</f>
        <v>-9.3493731580597927E-2</v>
      </c>
      <c r="AI294" s="11">
        <f>'OddsRatio_working_3-way'!U294/(3*'OddsRatio_working_3-way'!X294^(1/3))*SIN(('OddsRatio_working_3-way'!Y294)/3)</f>
        <v>-0.20153358436316085</v>
      </c>
      <c r="AJ294" s="11">
        <f>'OddsRatio_working_3-way'!U294/(3*'OddsRatio_working_3-way'!X294^(1/3))*SIN(('OddsRatio_working_3-way'!Y294+2*PI())/3)</f>
        <v>-0.36346947764996324</v>
      </c>
      <c r="AK294" s="11">
        <f>'OddsRatio_working_3-way'!U294/(3*'OddsRatio_working_3-way'!X294^(1/3))*SIN(('OddsRatio_working_3-way'!Y294+4*PI())/3)</f>
        <v>0.56500306201312422</v>
      </c>
      <c r="AL294" s="11">
        <f>'OddsRatio_working_3-way'!Z294+'OddsRatio_working_3-way'!AF294</f>
        <v>1.0721077414193181</v>
      </c>
      <c r="AM294" s="11">
        <f>'OddsRatio_working_3-way'!AA294+'OddsRatio_working_3-way'!AG294</f>
        <v>-0.88512027825812234</v>
      </c>
      <c r="AN294" s="11">
        <f>'OddsRatio_working_3-way'!AB294+'OddsRatio_working_3-way'!AH294</f>
        <v>-0.18698746316119585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1.0721077414193181</v>
      </c>
      <c r="AS294" s="11">
        <f>IF(('OddsRatio_working_3-way'!X294=0),IF(Q294&gt;0,-Q294^(1/3),(-Q294)^(1/3)),'OddsRatio_working_3-way'!AM294-'OddsRatio_working_3-way'!R294/3)</f>
        <v>-0.88512027825812234</v>
      </c>
      <c r="AT294" s="11">
        <f>IF(('OddsRatio_working_3-way'!X294=0),IF(Q294&gt;0,-Q294^(1/3),(-Q294)^(1/3)),'OddsRatio_working_3-way'!AN294-'OddsRatio_working_3-way'!R294/3)</f>
        <v>-0.18698746316119585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2.68</v>
      </c>
      <c r="B295" s="4">
        <f>IF('True_Odds_Calculator_3-way'!B296="","",'True_Odds_Calculator_3-way'!B296)</f>
        <v>3.47</v>
      </c>
      <c r="C295" s="4">
        <f>IF('True_Odds_Calculator_3-way'!C296="","",'True_Odds_Calculator_3-way'!C296)</f>
        <v>2.73</v>
      </c>
      <c r="D295" s="9">
        <f t="shared" si="65"/>
        <v>0.36349766252062754</v>
      </c>
      <c r="E295" s="9">
        <f t="shared" si="66"/>
        <v>0.27976258234022938</v>
      </c>
      <c r="F295" s="9">
        <f t="shared" si="67"/>
        <v>0.35673975513914291</v>
      </c>
      <c r="G295" s="9">
        <f t="shared" si="68"/>
        <v>1.042291266327791</v>
      </c>
      <c r="H295" s="9">
        <f t="shared" si="69"/>
        <v>2.7510493274306893</v>
      </c>
      <c r="I295" s="9">
        <f t="shared" si="70"/>
        <v>3.5744594278296442</v>
      </c>
      <c r="J295" s="9">
        <f t="shared" si="71"/>
        <v>2.8031638907470788</v>
      </c>
      <c r="K295" s="11">
        <f t="shared" si="72"/>
        <v>0.37313432835820892</v>
      </c>
      <c r="L295" s="11">
        <f t="shared" si="73"/>
        <v>0.28818443804034583</v>
      </c>
      <c r="M295" s="11">
        <f t="shared" si="74"/>
        <v>0.36630036630036628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-0.28276485010107955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0.23160632219086344</v>
      </c>
      <c r="Q295" s="11">
        <f>2*'OddsRatio_working_3-way'!K295*'OddsRatio_working_3-way'!L295*'OddsRatio_working_3-way'!M295</f>
        <v>7.8777660609137226E-2</v>
      </c>
      <c r="R295" s="11">
        <f t="shared" si="75"/>
        <v>0</v>
      </c>
      <c r="S295" s="11">
        <f t="shared" si="76"/>
        <v>-0.81907748473005559</v>
      </c>
      <c r="T295" s="11">
        <f t="shared" si="77"/>
        <v>-0.27859778392178763</v>
      </c>
      <c r="U295" s="11">
        <f>'OddsRatio_working_3-way'!S295-'OddsRatio_working_3-way'!R295^2/3</f>
        <v>-0.81907748473005559</v>
      </c>
      <c r="V295" s="11">
        <f>'OddsRatio_working_3-way'!S295*'OddsRatio_working_3-way'!R295/3-2*'OddsRatio_working_3-way'!R295^3/27-'OddsRatio_working_3-way'!T295</f>
        <v>0.27859778392178763</v>
      </c>
      <c r="W295" s="11">
        <f>'OddsRatio_working_3-way'!V295^2+4*'OddsRatio_working_3-way'!U295^3/27</f>
        <v>-3.7920444171366668E-3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0.1426611103483249</v>
      </c>
      <c r="Y295" s="11">
        <f>IF('OddsRatio_working_3-way'!W295&gt;=0,IF('OddsRatio_working_3-way'!V295+SQRT('OddsRatio_working_3-way'!W295)&gt;0,0,PI()),ACOS('OddsRatio_working_3-way'!V295/(2*'OddsRatio_working_3-way'!X295)))</f>
        <v>0.21753633958061225</v>
      </c>
      <c r="Z295" s="11">
        <f>'OddsRatio_working_3-way'!X295^(1/3)*COS('OddsRatio_working_3-way'!Y295/3)</f>
        <v>0.52114563316389551</v>
      </c>
      <c r="AA295" s="11">
        <f>'OddsRatio_working_3-way'!X295^(1/3)*COS(('OddsRatio_working_3-way'!Y295+2*PI())/3)</f>
        <v>-0.29335685169304676</v>
      </c>
      <c r="AB295" s="11">
        <f>'OddsRatio_working_3-way'!X295^(1/3)*COS(('OddsRatio_working_3-way'!Y295+4*PI())/3)</f>
        <v>-0.22778878147084883</v>
      </c>
      <c r="AC295" s="11">
        <f>'OddsRatio_working_3-way'!X295^(1/3)*SIN('OddsRatio_working_3-way'!Y295/3)</f>
        <v>3.7855742993030246E-2</v>
      </c>
      <c r="AD295" s="11">
        <f>'OddsRatio_working_3-way'!X295^(1/3)*SIN(('OddsRatio_working_3-way'!Y295+2*PI())/3)</f>
        <v>0.43239748589474436</v>
      </c>
      <c r="AE295" s="11">
        <f>'OddsRatio_working_3-way'!X295^(1/3)*SIN(('OddsRatio_working_3-way'!Y295+4*PI())/3)</f>
        <v>-0.4702532288877746</v>
      </c>
      <c r="AF295" s="11">
        <f>-'OddsRatio_working_3-way'!U295/(3*'OddsRatio_working_3-way'!X295^(1/3))*COS(('OddsRatio_working_3-way'!Y295)/3)</f>
        <v>0.52114563316389551</v>
      </c>
      <c r="AG295" s="11">
        <f>-'OddsRatio_working_3-way'!U295/(3*'OddsRatio_working_3-way'!X295^(1/3))*COS(('OddsRatio_working_3-way'!Y295+2*PI())/3)</f>
        <v>-0.29335685169304676</v>
      </c>
      <c r="AH295" s="11">
        <f>-'OddsRatio_working_3-way'!U295/(3*'OddsRatio_working_3-way'!X295^(1/3))*COS(('OddsRatio_working_3-way'!Y295+4*PI())/3)</f>
        <v>-0.22778878147084883</v>
      </c>
      <c r="AI295" s="11">
        <f>'OddsRatio_working_3-way'!U295/(3*'OddsRatio_working_3-way'!X295^(1/3))*SIN(('OddsRatio_working_3-way'!Y295)/3)</f>
        <v>-3.7855742993030246E-2</v>
      </c>
      <c r="AJ295" s="11">
        <f>'OddsRatio_working_3-way'!U295/(3*'OddsRatio_working_3-way'!X295^(1/3))*SIN(('OddsRatio_working_3-way'!Y295+2*PI())/3)</f>
        <v>-0.43239748589474436</v>
      </c>
      <c r="AK295" s="11">
        <f>'OddsRatio_working_3-way'!U295/(3*'OddsRatio_working_3-way'!X295^(1/3))*SIN(('OddsRatio_working_3-way'!Y295+4*PI())/3)</f>
        <v>0.4702532288877746</v>
      </c>
      <c r="AL295" s="11">
        <f>'OddsRatio_working_3-way'!Z295+'OddsRatio_working_3-way'!AF295</f>
        <v>1.042291266327791</v>
      </c>
      <c r="AM295" s="11">
        <f>'OddsRatio_working_3-way'!AA295+'OddsRatio_working_3-way'!AG295</f>
        <v>-0.58671370338609352</v>
      </c>
      <c r="AN295" s="11">
        <f>'OddsRatio_working_3-way'!AB295+'OddsRatio_working_3-way'!AH295</f>
        <v>-0.45557756294169766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1.042291266327791</v>
      </c>
      <c r="AS295" s="11">
        <f>IF(('OddsRatio_working_3-way'!X295=0),IF(Q295&gt;0,-Q295^(1/3),(-Q295)^(1/3)),'OddsRatio_working_3-way'!AM295-'OddsRatio_working_3-way'!R295/3)</f>
        <v>-0.58671370338609352</v>
      </c>
      <c r="AT295" s="11">
        <f>IF(('OddsRatio_working_3-way'!X295=0),IF(Q295&gt;0,-Q295^(1/3),(-Q295)^(1/3)),'OddsRatio_working_3-way'!AN295-'OddsRatio_working_3-way'!R295/3)</f>
        <v>-0.45557756294169766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2.4500000000000002</v>
      </c>
      <c r="B296" s="4">
        <f>IF('True_Odds_Calculator_3-way'!B297="","",'True_Odds_Calculator_3-way'!B297)</f>
        <v>3.36</v>
      </c>
      <c r="C296" s="4">
        <f>IF('True_Odds_Calculator_3-way'!C297="","",'True_Odds_Calculator_3-way'!C297)</f>
        <v>3.1</v>
      </c>
      <c r="D296" s="9">
        <f t="shared" si="65"/>
        <v>0.39789666591443545</v>
      </c>
      <c r="E296" s="9">
        <f t="shared" si="66"/>
        <v>0.28877627152739282</v>
      </c>
      <c r="F296" s="9">
        <f t="shared" si="67"/>
        <v>0.31332706255817172</v>
      </c>
      <c r="G296" s="9">
        <f t="shared" si="68"/>
        <v>1.0435967783881721</v>
      </c>
      <c r="H296" s="9">
        <f t="shared" si="69"/>
        <v>2.5132153286628496</v>
      </c>
      <c r="I296" s="9">
        <f t="shared" si="70"/>
        <v>3.4628883969960866</v>
      </c>
      <c r="J296" s="9">
        <f t="shared" si="71"/>
        <v>3.1915532346151614</v>
      </c>
      <c r="K296" s="11">
        <f t="shared" si="72"/>
        <v>0.4081632653061224</v>
      </c>
      <c r="L296" s="11">
        <f t="shared" si="73"/>
        <v>0.29761904761904762</v>
      </c>
      <c r="M296" s="11">
        <f t="shared" si="74"/>
        <v>0.32258064516129031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-0.28159973666886107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0.23159033198532869</v>
      </c>
      <c r="Q296" s="11">
        <f>2*'OddsRatio_working_3-way'!K296*'OddsRatio_working_3-way'!L296*'OddsRatio_working_3-way'!M296</f>
        <v>7.8372362769992779E-2</v>
      </c>
      <c r="R296" s="11">
        <f t="shared" si="75"/>
        <v>0</v>
      </c>
      <c r="S296" s="11">
        <f t="shared" si="76"/>
        <v>-0.82240961843533444</v>
      </c>
      <c r="T296" s="11">
        <f t="shared" si="77"/>
        <v>-0.27831120759232975</v>
      </c>
      <c r="U296" s="11">
        <f>'OddsRatio_working_3-way'!S296-'OddsRatio_working_3-way'!R296^2/3</f>
        <v>-0.82240961843533444</v>
      </c>
      <c r="V296" s="11">
        <f>'OddsRatio_working_3-way'!S296*'OddsRatio_working_3-way'!R296/3-2*'OddsRatio_working_3-way'!R296^3/27-'OddsRatio_working_3-way'!T296</f>
        <v>0.27831120759232975</v>
      </c>
      <c r="W296" s="11">
        <f>'OddsRatio_working_3-way'!V296^2+4*'OddsRatio_working_3-way'!U296^3/27</f>
        <v>-4.9492390915657769E-3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0.14353254627702616</v>
      </c>
      <c r="Y296" s="11">
        <f>IF('OddsRatio_working_3-way'!W296&gt;=0,IF('OddsRatio_working_3-way'!V296+SQRT('OddsRatio_working_3-way'!W296)&gt;0,0,PI()),ACOS('OddsRatio_working_3-way'!V296/(2*'OddsRatio_working_3-way'!X296)))</f>
        <v>0.24759112621305546</v>
      </c>
      <c r="Z296" s="11">
        <f>'OddsRatio_working_3-way'!X296^(1/3)*COS('OddsRatio_working_3-way'!Y296/3)</f>
        <v>0.52179838919408617</v>
      </c>
      <c r="AA296" s="11">
        <f>'OddsRatio_working_3-way'!X296^(1/3)*COS(('OddsRatio_working_3-way'!Y296+2*PI())/3)</f>
        <v>-0.29827880648208532</v>
      </c>
      <c r="AB296" s="11">
        <f>'OddsRatio_working_3-way'!X296^(1/3)*COS(('OddsRatio_working_3-way'!Y296+4*PI())/3)</f>
        <v>-0.22351958271200092</v>
      </c>
      <c r="AC296" s="11">
        <f>'OddsRatio_working_3-way'!X296^(1/3)*SIN('OddsRatio_working_3-way'!Y296/3)</f>
        <v>4.3162257968065658E-2</v>
      </c>
      <c r="AD296" s="11">
        <f>'OddsRatio_working_3-way'!X296^(1/3)*SIN(('OddsRatio_working_3-way'!Y296+2*PI())/3)</f>
        <v>0.43030953171184527</v>
      </c>
      <c r="AE296" s="11">
        <f>'OddsRatio_working_3-way'!X296^(1/3)*SIN(('OddsRatio_working_3-way'!Y296+4*PI())/3)</f>
        <v>-0.47347178967991099</v>
      </c>
      <c r="AF296" s="11">
        <f>-'OddsRatio_working_3-way'!U296/(3*'OddsRatio_working_3-way'!X296^(1/3))*COS(('OddsRatio_working_3-way'!Y296)/3)</f>
        <v>0.52179838919408605</v>
      </c>
      <c r="AG296" s="11">
        <f>-'OddsRatio_working_3-way'!U296/(3*'OddsRatio_working_3-way'!X296^(1/3))*COS(('OddsRatio_working_3-way'!Y296+2*PI())/3)</f>
        <v>-0.29827880648208527</v>
      </c>
      <c r="AH296" s="11">
        <f>-'OddsRatio_working_3-way'!U296/(3*'OddsRatio_working_3-way'!X296^(1/3))*COS(('OddsRatio_working_3-way'!Y296+4*PI())/3)</f>
        <v>-0.22351958271200087</v>
      </c>
      <c r="AI296" s="11">
        <f>'OddsRatio_working_3-way'!U296/(3*'OddsRatio_working_3-way'!X296^(1/3))*SIN(('OddsRatio_working_3-way'!Y296)/3)</f>
        <v>-4.3162257968065644E-2</v>
      </c>
      <c r="AJ296" s="11">
        <f>'OddsRatio_working_3-way'!U296/(3*'OddsRatio_working_3-way'!X296^(1/3))*SIN(('OddsRatio_working_3-way'!Y296+2*PI())/3)</f>
        <v>-0.43030953171184516</v>
      </c>
      <c r="AK296" s="11">
        <f>'OddsRatio_working_3-way'!U296/(3*'OddsRatio_working_3-way'!X296^(1/3))*SIN(('OddsRatio_working_3-way'!Y296+4*PI())/3)</f>
        <v>0.47347178967991088</v>
      </c>
      <c r="AL296" s="11">
        <f>'OddsRatio_working_3-way'!Z296+'OddsRatio_working_3-way'!AF296</f>
        <v>1.0435967783881721</v>
      </c>
      <c r="AM296" s="11">
        <f>'OddsRatio_working_3-way'!AA296+'OddsRatio_working_3-way'!AG296</f>
        <v>-0.59655761296417054</v>
      </c>
      <c r="AN296" s="11">
        <f>'OddsRatio_working_3-way'!AB296+'OddsRatio_working_3-way'!AH296</f>
        <v>-0.44703916542400179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1.0435967783881721</v>
      </c>
      <c r="AS296" s="11">
        <f>IF(('OddsRatio_working_3-way'!X296=0),IF(Q296&gt;0,-Q296^(1/3),(-Q296)^(1/3)),'OddsRatio_working_3-way'!AM296-'OddsRatio_working_3-way'!R296/3)</f>
        <v>-0.59655761296417054</v>
      </c>
      <c r="AT296" s="11">
        <f>IF(('OddsRatio_working_3-way'!X296=0),IF(Q296&gt;0,-Q296^(1/3),(-Q296)^(1/3)),'OddsRatio_working_3-way'!AN296-'OddsRatio_working_3-way'!R296/3)</f>
        <v>-0.44703916542400179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2.85</v>
      </c>
      <c r="B297" s="4">
        <f>IF('True_Odds_Calculator_3-way'!B298="","",'True_Odds_Calculator_3-way'!B298)</f>
        <v>3.01</v>
      </c>
      <c r="C297" s="4">
        <f>IF('True_Odds_Calculator_3-way'!C298="","",'True_Odds_Calculator_3-way'!C298)</f>
        <v>2.9</v>
      </c>
      <c r="D297" s="9">
        <f t="shared" si="65"/>
        <v>0.34145695954415145</v>
      </c>
      <c r="E297" s="9">
        <f t="shared" si="66"/>
        <v>0.32305721219209349</v>
      </c>
      <c r="F297" s="9">
        <f t="shared" si="67"/>
        <v>0.33548582826375523</v>
      </c>
      <c r="G297" s="9">
        <f t="shared" si="68"/>
        <v>1.0425009685918774</v>
      </c>
      <c r="H297" s="9">
        <f t="shared" si="69"/>
        <v>2.9286267918949735</v>
      </c>
      <c r="I297" s="9">
        <f t="shared" si="70"/>
        <v>3.0954269468696727</v>
      </c>
      <c r="J297" s="9">
        <f t="shared" si="71"/>
        <v>2.980751840324567</v>
      </c>
      <c r="K297" s="11">
        <f t="shared" si="72"/>
        <v>0.35087719298245612</v>
      </c>
      <c r="L297" s="11">
        <f t="shared" si="73"/>
        <v>0.33222591362126247</v>
      </c>
      <c r="M297" s="11">
        <f t="shared" si="74"/>
        <v>0.34482758620689657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-0.28399587581624486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0.23153312310447333</v>
      </c>
      <c r="Q297" s="11">
        <f>2*'OddsRatio_working_3-way'!K297*'OddsRatio_working_3-way'!L297*'OddsRatio_working_3-way'!M297</f>
        <v>8.0393445522386572E-2</v>
      </c>
      <c r="R297" s="11">
        <f t="shared" si="75"/>
        <v>0</v>
      </c>
      <c r="S297" s="11">
        <f t="shared" si="76"/>
        <v>-0.81526931487654153</v>
      </c>
      <c r="T297" s="11">
        <f t="shared" si="77"/>
        <v>-0.28307962322102137</v>
      </c>
      <c r="U297" s="11">
        <f>'OddsRatio_working_3-way'!S297-'OddsRatio_working_3-way'!R297^2/3</f>
        <v>-0.81526931487654153</v>
      </c>
      <c r="V297" s="11">
        <f>'OddsRatio_working_3-way'!S297*'OddsRatio_working_3-way'!R297/3-2*'OddsRatio_working_3-way'!R297^3/27-'OddsRatio_working_3-way'!T297</f>
        <v>0.28307962322102137</v>
      </c>
      <c r="W297" s="11">
        <f>'OddsRatio_working_3-way'!V297^2+4*'OddsRatio_working_3-way'!U297^3/27</f>
        <v>-1.444764545594085E-4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0.14166734762950392</v>
      </c>
      <c r="Y297" s="11">
        <f>IF('OddsRatio_working_3-way'!W297&gt;=0,IF('OddsRatio_working_3-way'!V297+SQRT('OddsRatio_working_3-way'!W297)&gt;0,0,PI()),ACOS('OddsRatio_working_3-way'!V297/(2*'OddsRatio_working_3-way'!X297)))</f>
        <v>4.2435481187865776E-2</v>
      </c>
      <c r="Z297" s="11">
        <f>'OddsRatio_working_3-way'!X297^(1/3)*COS('OddsRatio_working_3-way'!Y297/3)</f>
        <v>0.52125048429593868</v>
      </c>
      <c r="AA297" s="11">
        <f>'OddsRatio_working_3-way'!X297^(1/3)*COS(('OddsRatio_working_3-way'!Y297+2*PI())/3)</f>
        <v>-0.26701102205902338</v>
      </c>
      <c r="AB297" s="11">
        <f>'OddsRatio_working_3-way'!X297^(1/3)*COS(('OddsRatio_working_3-way'!Y297+4*PI())/3)</f>
        <v>-0.25423946223691546</v>
      </c>
      <c r="AC297" s="11">
        <f>'OddsRatio_working_3-way'!X297^(1/3)*SIN('OddsRatio_working_3-way'!Y297/3)</f>
        <v>7.3736635012656045E-3</v>
      </c>
      <c r="AD297" s="11">
        <f>'OddsRatio_working_3-way'!X297^(1/3)*SIN(('OddsRatio_working_3-way'!Y297+2*PI())/3)</f>
        <v>0.44772932938459181</v>
      </c>
      <c r="AE297" s="11">
        <f>'OddsRatio_working_3-way'!X297^(1/3)*SIN(('OddsRatio_working_3-way'!Y297+4*PI())/3)</f>
        <v>-0.45510299288585726</v>
      </c>
      <c r="AF297" s="11">
        <f>-'OddsRatio_working_3-way'!U297/(3*'OddsRatio_working_3-way'!X297^(1/3))*COS(('OddsRatio_working_3-way'!Y297)/3)</f>
        <v>0.52125048429593857</v>
      </c>
      <c r="AG297" s="11">
        <f>-'OddsRatio_working_3-way'!U297/(3*'OddsRatio_working_3-way'!X297^(1/3))*COS(('OddsRatio_working_3-way'!Y297+2*PI())/3)</f>
        <v>-0.26701102205902333</v>
      </c>
      <c r="AH297" s="11">
        <f>-'OddsRatio_working_3-way'!U297/(3*'OddsRatio_working_3-way'!X297^(1/3))*COS(('OddsRatio_working_3-way'!Y297+4*PI())/3)</f>
        <v>-0.2542394622369154</v>
      </c>
      <c r="AI297" s="11">
        <f>'OddsRatio_working_3-way'!U297/(3*'OddsRatio_working_3-way'!X297^(1/3))*SIN(('OddsRatio_working_3-way'!Y297)/3)</f>
        <v>-7.3736635012656027E-3</v>
      </c>
      <c r="AJ297" s="11">
        <f>'OddsRatio_working_3-way'!U297/(3*'OddsRatio_working_3-way'!X297^(1/3))*SIN(('OddsRatio_working_3-way'!Y297+2*PI())/3)</f>
        <v>-0.4477293293845917</v>
      </c>
      <c r="AK297" s="11">
        <f>'OddsRatio_working_3-way'!U297/(3*'OddsRatio_working_3-way'!X297^(1/3))*SIN(('OddsRatio_working_3-way'!Y297+4*PI())/3)</f>
        <v>0.45510299288585715</v>
      </c>
      <c r="AL297" s="11">
        <f>'OddsRatio_working_3-way'!Z297+'OddsRatio_working_3-way'!AF297</f>
        <v>1.0425009685918774</v>
      </c>
      <c r="AM297" s="11">
        <f>'OddsRatio_working_3-way'!AA297+'OddsRatio_working_3-way'!AG297</f>
        <v>-0.53402204411804677</v>
      </c>
      <c r="AN297" s="11">
        <f>'OddsRatio_working_3-way'!AB297+'OddsRatio_working_3-way'!AH297</f>
        <v>-0.50847892447383081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1.0425009685918774</v>
      </c>
      <c r="AS297" s="11">
        <f>IF(('OddsRatio_working_3-way'!X297=0),IF(Q297&gt;0,-Q297^(1/3),(-Q297)^(1/3)),'OddsRatio_working_3-way'!AM297-'OddsRatio_working_3-way'!R297/3)</f>
        <v>-0.53402204411804677</v>
      </c>
      <c r="AT297" s="11">
        <f>IF(('OddsRatio_working_3-way'!X297=0),IF(Q297&gt;0,-Q297^(1/3),(-Q297)^(1/3)),'OddsRatio_working_3-way'!AN297-'OddsRatio_working_3-way'!R297/3)</f>
        <v>-0.50847892447383081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2.2000000000000002</v>
      </c>
      <c r="B298" s="4">
        <f>IF('True_Odds_Calculator_3-way'!B299="","",'True_Odds_Calculator_3-way'!B299)</f>
        <v>3.43</v>
      </c>
      <c r="C298" s="4">
        <f>IF('True_Odds_Calculator_3-way'!C299="","",'True_Odds_Calculator_3-way'!C299)</f>
        <v>3.55</v>
      </c>
      <c r="D298" s="9">
        <f t="shared" si="65"/>
        <v>0.44401245828231223</v>
      </c>
      <c r="E298" s="9">
        <f t="shared" si="66"/>
        <v>0.28283079811318546</v>
      </c>
      <c r="F298" s="9">
        <f t="shared" si="67"/>
        <v>0.27315674360450198</v>
      </c>
      <c r="G298" s="9">
        <f t="shared" si="68"/>
        <v>1.0434908813680543</v>
      </c>
      <c r="H298" s="9">
        <f t="shared" si="69"/>
        <v>2.2521890576416652</v>
      </c>
      <c r="I298" s="9">
        <f t="shared" si="70"/>
        <v>3.5356828417243729</v>
      </c>
      <c r="J298" s="9">
        <f t="shared" si="71"/>
        <v>3.6609017474885386</v>
      </c>
      <c r="K298" s="11">
        <f t="shared" si="72"/>
        <v>0.45454545454545453</v>
      </c>
      <c r="L298" s="11">
        <f t="shared" si="73"/>
        <v>0.29154518950437314</v>
      </c>
      <c r="M298" s="11">
        <f t="shared" si="74"/>
        <v>0.28169014084507044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-0.2775764046244068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0.23069772997913271</v>
      </c>
      <c r="Q298" s="11">
        <f>2*'OddsRatio_working_3-way'!K298*'OddsRatio_working_3-way'!L298*'OddsRatio_working_3-way'!M298</f>
        <v>7.465945954017239E-2</v>
      </c>
      <c r="R298" s="11">
        <f t="shared" si="75"/>
        <v>0</v>
      </c>
      <c r="S298" s="11">
        <f t="shared" si="76"/>
        <v>-0.83111433873961149</v>
      </c>
      <c r="T298" s="11">
        <f t="shared" si="77"/>
        <v>-0.26896904166330465</v>
      </c>
      <c r="U298" s="11">
        <f>'OddsRatio_working_3-way'!S298-'OddsRatio_working_3-way'!R298^2/3</f>
        <v>-0.83111433873961149</v>
      </c>
      <c r="V298" s="11">
        <f>'OddsRatio_working_3-way'!S298*'OddsRatio_working_3-way'!R298/3-2*'OddsRatio_working_3-way'!R298^3/27-'OddsRatio_working_3-way'!T298</f>
        <v>0.26896904166330465</v>
      </c>
      <c r="W298" s="11">
        <f>'OddsRatio_working_3-way'!V298^2+4*'OddsRatio_working_3-way'!U298^3/27</f>
        <v>-1.2706483843974492E-2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0.14581737655133131</v>
      </c>
      <c r="Y298" s="11">
        <f>IF('OddsRatio_working_3-way'!W298&gt;=0,IF('OddsRatio_working_3-way'!V298+SQRT('OddsRatio_working_3-way'!W298)&gt;0,0,PI()),ACOS('OddsRatio_working_3-way'!V298/(2*'OddsRatio_working_3-way'!X298)))</f>
        <v>0.39685673888197281</v>
      </c>
      <c r="Z298" s="11">
        <f>'OddsRatio_working_3-way'!X298^(1/3)*COS('OddsRatio_working_3-way'!Y298/3)</f>
        <v>0.52174544068402717</v>
      </c>
      <c r="AA298" s="11">
        <f>'OddsRatio_working_3-way'!X298^(1/3)*COS(('OddsRatio_working_3-way'!Y298+2*PI())/3)</f>
        <v>-0.32099639312549899</v>
      </c>
      <c r="AB298" s="11">
        <f>'OddsRatio_working_3-way'!X298^(1/3)*COS(('OddsRatio_working_3-way'!Y298+4*PI())/3)</f>
        <v>-0.20074904755852824</v>
      </c>
      <c r="AC298" s="11">
        <f>'OddsRatio_working_3-way'!X298^(1/3)*SIN('OddsRatio_working_3-way'!Y298/3)</f>
        <v>6.9424837332428699E-2</v>
      </c>
      <c r="AD298" s="11">
        <f>'OddsRatio_working_3-way'!X298^(1/3)*SIN(('OddsRatio_working_3-way'!Y298+2*PI())/3)</f>
        <v>0.41713238727486018</v>
      </c>
      <c r="AE298" s="11">
        <f>'OddsRatio_working_3-way'!X298^(1/3)*SIN(('OddsRatio_working_3-way'!Y298+4*PI())/3)</f>
        <v>-0.48655722460728879</v>
      </c>
      <c r="AF298" s="11">
        <f>-'OddsRatio_working_3-way'!U298/(3*'OddsRatio_working_3-way'!X298^(1/3))*COS(('OddsRatio_working_3-way'!Y298)/3)</f>
        <v>0.52174544068402706</v>
      </c>
      <c r="AG298" s="11">
        <f>-'OddsRatio_working_3-way'!U298/(3*'OddsRatio_working_3-way'!X298^(1/3))*COS(('OddsRatio_working_3-way'!Y298+2*PI())/3)</f>
        <v>-0.32099639312549894</v>
      </c>
      <c r="AH298" s="11">
        <f>-'OddsRatio_working_3-way'!U298/(3*'OddsRatio_working_3-way'!X298^(1/3))*COS(('OddsRatio_working_3-way'!Y298+4*PI())/3)</f>
        <v>-0.20074904755852818</v>
      </c>
      <c r="AI298" s="11">
        <f>'OddsRatio_working_3-way'!U298/(3*'OddsRatio_working_3-way'!X298^(1/3))*SIN(('OddsRatio_working_3-way'!Y298)/3)</f>
        <v>-6.9424837332428685E-2</v>
      </c>
      <c r="AJ298" s="11">
        <f>'OddsRatio_working_3-way'!U298/(3*'OddsRatio_working_3-way'!X298^(1/3))*SIN(('OddsRatio_working_3-way'!Y298+2*PI())/3)</f>
        <v>-0.41713238727486007</v>
      </c>
      <c r="AK298" s="11">
        <f>'OddsRatio_working_3-way'!U298/(3*'OddsRatio_working_3-way'!X298^(1/3))*SIN(('OddsRatio_working_3-way'!Y298+4*PI())/3)</f>
        <v>0.48655722460728867</v>
      </c>
      <c r="AL298" s="11">
        <f>'OddsRatio_working_3-way'!Z298+'OddsRatio_working_3-way'!AF298</f>
        <v>1.0434908813680543</v>
      </c>
      <c r="AM298" s="11">
        <f>'OddsRatio_working_3-way'!AA298+'OddsRatio_working_3-way'!AG298</f>
        <v>-0.64199278625099798</v>
      </c>
      <c r="AN298" s="11">
        <f>'OddsRatio_working_3-way'!AB298+'OddsRatio_working_3-way'!AH298</f>
        <v>-0.40149809511705642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1.0434908813680543</v>
      </c>
      <c r="AS298" s="11">
        <f>IF(('OddsRatio_working_3-way'!X298=0),IF(Q298&gt;0,-Q298^(1/3),(-Q298)^(1/3)),'OddsRatio_working_3-way'!AM298-'OddsRatio_working_3-way'!R298/3)</f>
        <v>-0.64199278625099798</v>
      </c>
      <c r="AT298" s="11">
        <f>IF(('OddsRatio_working_3-way'!X298=0),IF(Q298&gt;0,-Q298^(1/3),(-Q298)^(1/3)),'OddsRatio_working_3-way'!AN298-'OddsRatio_working_3-way'!R298/3)</f>
        <v>-0.40149809511705642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1.47</v>
      </c>
      <c r="B299" s="4">
        <f>IF('True_Odds_Calculator_3-way'!B300="","",'True_Odds_Calculator_3-way'!B300)</f>
        <v>4.51</v>
      </c>
      <c r="C299" s="4">
        <f>IF('True_Odds_Calculator_3-way'!C300="","",'True_Odds_Calculator_3-way'!C300)</f>
        <v>7.74</v>
      </c>
      <c r="D299" s="9">
        <f t="shared" si="65"/>
        <v>0.66653299655805287</v>
      </c>
      <c r="E299" s="9">
        <f t="shared" si="66"/>
        <v>0.21113576080479415</v>
      </c>
      <c r="F299" s="9">
        <f t="shared" si="67"/>
        <v>0.12233124263715295</v>
      </c>
      <c r="G299" s="9">
        <f t="shared" si="68"/>
        <v>1.0644698256594789</v>
      </c>
      <c r="H299" s="9">
        <f t="shared" si="69"/>
        <v>1.5003008180599551</v>
      </c>
      <c r="I299" s="9">
        <f t="shared" si="70"/>
        <v>4.7362890880647708</v>
      </c>
      <c r="J299" s="9">
        <f t="shared" si="71"/>
        <v>8.1745266249448871</v>
      </c>
      <c r="K299" s="11">
        <f t="shared" si="72"/>
        <v>0.68027210884353739</v>
      </c>
      <c r="L299" s="11">
        <f t="shared" si="73"/>
        <v>0.22172949002217296</v>
      </c>
      <c r="M299" s="11">
        <f t="shared" si="74"/>
        <v>0.12919896640826872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-0.21668559137159737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0.20891034585224683</v>
      </c>
      <c r="Q299" s="11">
        <f>2*'OddsRatio_working_3-way'!K299*'OddsRatio_working_3-way'!L299*'OddsRatio_working_3-way'!M299</f>
        <v>3.8975810793329631E-2</v>
      </c>
      <c r="R299" s="11">
        <f t="shared" si="75"/>
        <v>0</v>
      </c>
      <c r="S299" s="11">
        <f t="shared" si="76"/>
        <v>-0.96411738560864135</v>
      </c>
      <c r="T299" s="11">
        <f t="shared" si="77"/>
        <v>-0.17987264656877636</v>
      </c>
      <c r="U299" s="11">
        <f>'OddsRatio_working_3-way'!S299-'OddsRatio_working_3-way'!R299^2/3</f>
        <v>-0.96411738560864135</v>
      </c>
      <c r="V299" s="11">
        <f>'OddsRatio_working_3-way'!S299*'OddsRatio_working_3-way'!R299/3-2*'OddsRatio_working_3-way'!R299^3/27-'OddsRatio_working_3-way'!T299</f>
        <v>0.17987264656877636</v>
      </c>
      <c r="W299" s="11">
        <f>'OddsRatio_working_3-way'!V299^2+4*'OddsRatio_working_3-way'!U299^3/27</f>
        <v>-0.10041155572468358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0.18218515630282528</v>
      </c>
      <c r="Y299" s="11">
        <f>IF('OddsRatio_working_3-way'!W299&gt;=0,IF('OddsRatio_working_3-way'!V299+SQRT('OddsRatio_working_3-way'!W299)&gt;0,0,PI()),ACOS('OddsRatio_working_3-way'!V299/(2*'OddsRatio_working_3-way'!X299)))</f>
        <v>1.0545105912155024</v>
      </c>
      <c r="Z299" s="11">
        <f>'OddsRatio_working_3-way'!X299^(1/3)*COS('OddsRatio_working_3-way'!Y299/3)</f>
        <v>0.53223491282973945</v>
      </c>
      <c r="AA299" s="11">
        <f>'OddsRatio_working_3-way'!X299^(1/3)*COS(('OddsRatio_working_3-way'!Y299+2*PI())/3)</f>
        <v>-0.4351554538473999</v>
      </c>
      <c r="AB299" s="11">
        <f>'OddsRatio_working_3-way'!X299^(1/3)*COS(('OddsRatio_working_3-way'!Y299+4*PI())/3)</f>
        <v>-9.7079458982339495E-2</v>
      </c>
      <c r="AC299" s="11">
        <f>'OddsRatio_working_3-way'!X299^(1/3)*SIN('OddsRatio_working_3-way'!Y299/3)</f>
        <v>0.1951882666418932</v>
      </c>
      <c r="AD299" s="11">
        <f>'OddsRatio_working_3-way'!X299^(1/3)*SIN(('OddsRatio_working_3-way'!Y299+2*PI())/3)</f>
        <v>0.36333482197060413</v>
      </c>
      <c r="AE299" s="11">
        <f>'OddsRatio_working_3-way'!X299^(1/3)*SIN(('OddsRatio_working_3-way'!Y299+4*PI())/3)</f>
        <v>-0.55852308861249722</v>
      </c>
      <c r="AF299" s="11">
        <f>-'OddsRatio_working_3-way'!U299/(3*'OddsRatio_working_3-way'!X299^(1/3))*COS(('OddsRatio_working_3-way'!Y299)/3)</f>
        <v>0.53223491282973934</v>
      </c>
      <c r="AG299" s="11">
        <f>-'OddsRatio_working_3-way'!U299/(3*'OddsRatio_working_3-way'!X299^(1/3))*COS(('OddsRatio_working_3-way'!Y299+2*PI())/3)</f>
        <v>-0.43515545384739984</v>
      </c>
      <c r="AH299" s="11">
        <f>-'OddsRatio_working_3-way'!U299/(3*'OddsRatio_working_3-way'!X299^(1/3))*COS(('OddsRatio_working_3-way'!Y299+4*PI())/3)</f>
        <v>-9.7079458982339481E-2</v>
      </c>
      <c r="AI299" s="11">
        <f>'OddsRatio_working_3-way'!U299/(3*'OddsRatio_working_3-way'!X299^(1/3))*SIN(('OddsRatio_working_3-way'!Y299)/3)</f>
        <v>-0.19518826664189318</v>
      </c>
      <c r="AJ299" s="11">
        <f>'OddsRatio_working_3-way'!U299/(3*'OddsRatio_working_3-way'!X299^(1/3))*SIN(('OddsRatio_working_3-way'!Y299+2*PI())/3)</f>
        <v>-0.36333482197060407</v>
      </c>
      <c r="AK299" s="11">
        <f>'OddsRatio_working_3-way'!U299/(3*'OddsRatio_working_3-way'!X299^(1/3))*SIN(('OddsRatio_working_3-way'!Y299+4*PI())/3)</f>
        <v>0.55852308861249711</v>
      </c>
      <c r="AL299" s="11">
        <f>'OddsRatio_working_3-way'!Z299+'OddsRatio_working_3-way'!AF299</f>
        <v>1.0644698256594789</v>
      </c>
      <c r="AM299" s="11">
        <f>'OddsRatio_working_3-way'!AA299+'OddsRatio_working_3-way'!AG299</f>
        <v>-0.87031090769479968</v>
      </c>
      <c r="AN299" s="11">
        <f>'OddsRatio_working_3-way'!AB299+'OddsRatio_working_3-way'!AH299</f>
        <v>-0.19415891796467899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1.0644698256594789</v>
      </c>
      <c r="AS299" s="11">
        <f>IF(('OddsRatio_working_3-way'!X299=0),IF(Q299&gt;0,-Q299^(1/3),(-Q299)^(1/3)),'OddsRatio_working_3-way'!AM299-'OddsRatio_working_3-way'!R299/3)</f>
        <v>-0.87031090769479968</v>
      </c>
      <c r="AT299" s="11">
        <f>IF(('OddsRatio_working_3-way'!X299=0),IF(Q299&gt;0,-Q299^(1/3),(-Q299)^(1/3)),'OddsRatio_working_3-way'!AN299-'OddsRatio_working_3-way'!R299/3)</f>
        <v>-0.19415891796467899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1.74</v>
      </c>
      <c r="B300" s="4">
        <f>IF('True_Odds_Calculator_3-way'!B301="","",'True_Odds_Calculator_3-way'!B301)</f>
        <v>3.89</v>
      </c>
      <c r="C300" s="4">
        <f>IF('True_Odds_Calculator_3-way'!C301="","",'True_Odds_Calculator_3-way'!C301)</f>
        <v>5.0599999999999996</v>
      </c>
      <c r="D300" s="9">
        <f t="shared" si="65"/>
        <v>0.56248846276389242</v>
      </c>
      <c r="E300" s="9">
        <f t="shared" si="66"/>
        <v>0.24766698046950186</v>
      </c>
      <c r="F300" s="9">
        <f t="shared" si="67"/>
        <v>0.18984455676660569</v>
      </c>
      <c r="G300" s="9">
        <f t="shared" si="68"/>
        <v>1.051100326877271</v>
      </c>
      <c r="H300" s="9">
        <f t="shared" si="69"/>
        <v>1.7778142418891807</v>
      </c>
      <c r="I300" s="9">
        <f t="shared" si="70"/>
        <v>4.0376799446753129</v>
      </c>
      <c r="J300" s="9">
        <f t="shared" si="71"/>
        <v>5.2674673271217189</v>
      </c>
      <c r="K300" s="11">
        <f t="shared" si="72"/>
        <v>0.57471264367816088</v>
      </c>
      <c r="L300" s="11">
        <f t="shared" si="73"/>
        <v>0.25706940874035988</v>
      </c>
      <c r="M300" s="11">
        <f t="shared" si="74"/>
        <v>0.19762845849802374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-0.25351649952074673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0.22453134264837665</v>
      </c>
      <c r="Q300" s="11">
        <f>2*'OddsRatio_working_3-way'!K300*'OddsRatio_working_3-way'!L300*'OddsRatio_working_3-way'!M300</f>
        <v>5.8395667788914606E-2</v>
      </c>
      <c r="R300" s="11">
        <f t="shared" si="75"/>
        <v>0</v>
      </c>
      <c r="S300" s="11">
        <f t="shared" si="76"/>
        <v>-0.88566757222048953</v>
      </c>
      <c r="T300" s="11">
        <f t="shared" si="77"/>
        <v>-0.23034267157880092</v>
      </c>
      <c r="U300" s="11">
        <f>'OddsRatio_working_3-way'!S300-'OddsRatio_working_3-way'!R300^2/3</f>
        <v>-0.88566757222048953</v>
      </c>
      <c r="V300" s="11">
        <f>'OddsRatio_working_3-way'!S300*'OddsRatio_working_3-way'!R300/3-2*'OddsRatio_working_3-way'!R300^3/27-'OddsRatio_working_3-way'!T300</f>
        <v>0.23034267157880092</v>
      </c>
      <c r="W300" s="11">
        <f>'OddsRatio_working_3-way'!V300^2+4*'OddsRatio_working_3-way'!U300^3/27</f>
        <v>-4.9864310874017964E-2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0.16040733869128099</v>
      </c>
      <c r="Y300" s="11">
        <f>IF('OddsRatio_working_3-way'!W300&gt;=0,IF('OddsRatio_working_3-way'!V300+SQRT('OddsRatio_working_3-way'!W300)&gt;0,0,PI()),ACOS('OddsRatio_working_3-way'!V300/(2*'OddsRatio_working_3-way'!X300)))</f>
        <v>0.76988181937493783</v>
      </c>
      <c r="Z300" s="11">
        <f>'OddsRatio_working_3-way'!X300^(1/3)*COS('OddsRatio_working_3-way'!Y300/3)</f>
        <v>0.52555016343863548</v>
      </c>
      <c r="AA300" s="11">
        <f>'OddsRatio_working_3-way'!X300^(1/3)*COS(('OddsRatio_working_3-way'!Y300+2*PI())/3)</f>
        <v>-0.38220984356585913</v>
      </c>
      <c r="AB300" s="11">
        <f>'OddsRatio_working_3-way'!X300^(1/3)*COS(('OddsRatio_working_3-way'!Y300+4*PI())/3)</f>
        <v>-0.1433403198727764</v>
      </c>
      <c r="AC300" s="11">
        <f>'OddsRatio_working_3-way'!X300^(1/3)*SIN('OddsRatio_working_3-way'!Y300/3)</f>
        <v>0.13791138380539911</v>
      </c>
      <c r="AD300" s="11">
        <f>'OddsRatio_working_3-way'!X300^(1/3)*SIN(('OddsRatio_working_3-way'!Y300+2*PI())/3)</f>
        <v>0.38618410059822245</v>
      </c>
      <c r="AE300" s="11">
        <f>'OddsRatio_working_3-way'!X300^(1/3)*SIN(('OddsRatio_working_3-way'!Y300+4*PI())/3)</f>
        <v>-0.52409548440362153</v>
      </c>
      <c r="AF300" s="11">
        <f>-'OddsRatio_working_3-way'!U300/(3*'OddsRatio_working_3-way'!X300^(1/3))*COS(('OddsRatio_working_3-way'!Y300)/3)</f>
        <v>0.52555016343863536</v>
      </c>
      <c r="AG300" s="11">
        <f>-'OddsRatio_working_3-way'!U300/(3*'OddsRatio_working_3-way'!X300^(1/3))*COS(('OddsRatio_working_3-way'!Y300+2*PI())/3)</f>
        <v>-0.38220984356585908</v>
      </c>
      <c r="AH300" s="11">
        <f>-'OddsRatio_working_3-way'!U300/(3*'OddsRatio_working_3-way'!X300^(1/3))*COS(('OddsRatio_working_3-way'!Y300+4*PI())/3)</f>
        <v>-0.14334031987277637</v>
      </c>
      <c r="AI300" s="11">
        <f>'OddsRatio_working_3-way'!U300/(3*'OddsRatio_working_3-way'!X300^(1/3))*SIN(('OddsRatio_working_3-way'!Y300)/3)</f>
        <v>-0.13791138380539908</v>
      </c>
      <c r="AJ300" s="11">
        <f>'OddsRatio_working_3-way'!U300/(3*'OddsRatio_working_3-way'!X300^(1/3))*SIN(('OddsRatio_working_3-way'!Y300+2*PI())/3)</f>
        <v>-0.38618410059822239</v>
      </c>
      <c r="AK300" s="11">
        <f>'OddsRatio_working_3-way'!U300/(3*'OddsRatio_working_3-way'!X300^(1/3))*SIN(('OddsRatio_working_3-way'!Y300+4*PI())/3)</f>
        <v>0.52409548440362141</v>
      </c>
      <c r="AL300" s="11">
        <f>'OddsRatio_working_3-way'!Z300+'OddsRatio_working_3-way'!AF300</f>
        <v>1.051100326877271</v>
      </c>
      <c r="AM300" s="11">
        <f>'OddsRatio_working_3-way'!AA300+'OddsRatio_working_3-way'!AG300</f>
        <v>-0.76441968713171815</v>
      </c>
      <c r="AN300" s="11">
        <f>'OddsRatio_working_3-way'!AB300+'OddsRatio_working_3-way'!AH300</f>
        <v>-0.2866806397455528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1.051100326877271</v>
      </c>
      <c r="AS300" s="11">
        <f>IF(('OddsRatio_working_3-way'!X300=0),IF(Q300&gt;0,-Q300^(1/3),(-Q300)^(1/3)),'OddsRatio_working_3-way'!AM300-'OddsRatio_working_3-way'!R300/3)</f>
        <v>-0.76441968713171815</v>
      </c>
      <c r="AT300" s="11">
        <f>IF(('OddsRatio_working_3-way'!X300=0),IF(Q300&gt;0,-Q300^(1/3),(-Q300)^(1/3)),'OddsRatio_working_3-way'!AN300-'OddsRatio_working_3-way'!R300/3)</f>
        <v>-0.2866806397455528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2.39</v>
      </c>
      <c r="B301" s="4">
        <f>IF('True_Odds_Calculator_3-way'!B302="","",'True_Odds_Calculator_3-way'!B302)</f>
        <v>3.4</v>
      </c>
      <c r="C301" s="4">
        <f>IF('True_Odds_Calculator_3-way'!C302="","",'True_Odds_Calculator_3-way'!C302)</f>
        <v>3.17</v>
      </c>
      <c r="D301" s="9">
        <f t="shared" si="65"/>
        <v>0.40816773472354057</v>
      </c>
      <c r="E301" s="9">
        <f t="shared" si="66"/>
        <v>0.28542471812661979</v>
      </c>
      <c r="F301" s="9">
        <f t="shared" si="67"/>
        <v>0.30640754714983948</v>
      </c>
      <c r="G301" s="9">
        <f t="shared" si="68"/>
        <v>1.0431461673494311</v>
      </c>
      <c r="H301" s="9">
        <f t="shared" si="69"/>
        <v>2.4499731726157097</v>
      </c>
      <c r="I301" s="9">
        <f t="shared" si="70"/>
        <v>3.5035508016386343</v>
      </c>
      <c r="J301" s="9">
        <f t="shared" si="71"/>
        <v>3.2636271831482655</v>
      </c>
      <c r="K301" s="11">
        <f t="shared" si="72"/>
        <v>0.41841004184100417</v>
      </c>
      <c r="L301" s="11">
        <f t="shared" si="73"/>
        <v>0.29411764705882354</v>
      </c>
      <c r="M301" s="11">
        <f t="shared" si="74"/>
        <v>0.31545741324921134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-0.28102806662572366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0.23137166908261134</v>
      </c>
      <c r="Q301" s="11">
        <f>2*'OddsRatio_working_3-way'!K301*'OddsRatio_working_3-way'!L301*'OddsRatio_working_3-way'!M301</f>
        <v>7.764149969215145E-2</v>
      </c>
      <c r="R301" s="11">
        <f t="shared" si="75"/>
        <v>0</v>
      </c>
      <c r="S301" s="11">
        <f t="shared" si="76"/>
        <v>-0.82330449004851436</v>
      </c>
      <c r="T301" s="11">
        <f t="shared" si="77"/>
        <v>-0.27627667451292426</v>
      </c>
      <c r="U301" s="11">
        <f>'OddsRatio_working_3-way'!S301-'OddsRatio_working_3-way'!R301^2/3</f>
        <v>-0.82330449004851436</v>
      </c>
      <c r="V301" s="11">
        <f>'OddsRatio_working_3-way'!S301*'OddsRatio_working_3-way'!R301/3-2*'OddsRatio_working_3-way'!R301^3/27-'OddsRatio_working_3-way'!T301</f>
        <v>0.27627667451292426</v>
      </c>
      <c r="W301" s="11">
        <f>'OddsRatio_working_3-way'!V301^2+4*'OddsRatio_working_3-way'!U301^3/27</f>
        <v>-6.3468607141204947E-3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0.14376687865607363</v>
      </c>
      <c r="Y301" s="11">
        <f>IF('OddsRatio_working_3-way'!W301&gt;=0,IF('OddsRatio_working_3-way'!V301+SQRT('OddsRatio_working_3-way'!W301)&gt;0,0,PI()),ACOS('OddsRatio_working_3-way'!V301/(2*'OddsRatio_working_3-way'!X301)))</f>
        <v>0.28074413506631779</v>
      </c>
      <c r="Z301" s="11">
        <f>'OddsRatio_working_3-way'!X301^(1/3)*COS('OddsRatio_working_3-way'!Y301/3)</f>
        <v>0.52157308367471555</v>
      </c>
      <c r="AA301" s="11">
        <f>'OddsRatio_working_3-way'!X301^(1/3)*COS(('OddsRatio_working_3-way'!Y301+2*PI())/3)</f>
        <v>-0.30318066055286774</v>
      </c>
      <c r="AB301" s="11">
        <f>'OddsRatio_working_3-way'!X301^(1/3)*COS(('OddsRatio_working_3-way'!Y301+4*PI())/3)</f>
        <v>-0.21839242312184765</v>
      </c>
      <c r="AC301" s="11">
        <f>'OddsRatio_working_3-way'!X301^(1/3)*SIN('OddsRatio_working_3-way'!Y301/3)</f>
        <v>4.8952511704913382E-2</v>
      </c>
      <c r="AD301" s="11">
        <f>'OddsRatio_working_3-way'!X301^(1/3)*SIN(('OddsRatio_working_3-way'!Y301+2*PI())/3)</f>
        <v>0.42721928454003361</v>
      </c>
      <c r="AE301" s="11">
        <f>'OddsRatio_working_3-way'!X301^(1/3)*SIN(('OddsRatio_working_3-way'!Y301+4*PI())/3)</f>
        <v>-0.47617179624494699</v>
      </c>
      <c r="AF301" s="11">
        <f>-'OddsRatio_working_3-way'!U301/(3*'OddsRatio_working_3-way'!X301^(1/3))*COS(('OddsRatio_working_3-way'!Y301)/3)</f>
        <v>0.52157308367471555</v>
      </c>
      <c r="AG301" s="11">
        <f>-'OddsRatio_working_3-way'!U301/(3*'OddsRatio_working_3-way'!X301^(1/3))*COS(('OddsRatio_working_3-way'!Y301+2*PI())/3)</f>
        <v>-0.30318066055286774</v>
      </c>
      <c r="AH301" s="11">
        <f>-'OddsRatio_working_3-way'!U301/(3*'OddsRatio_working_3-way'!X301^(1/3))*COS(('OddsRatio_working_3-way'!Y301+4*PI())/3)</f>
        <v>-0.21839242312184765</v>
      </c>
      <c r="AI301" s="11">
        <f>'OddsRatio_working_3-way'!U301/(3*'OddsRatio_working_3-way'!X301^(1/3))*SIN(('OddsRatio_working_3-way'!Y301)/3)</f>
        <v>-4.8952511704913382E-2</v>
      </c>
      <c r="AJ301" s="11">
        <f>'OddsRatio_working_3-way'!U301/(3*'OddsRatio_working_3-way'!X301^(1/3))*SIN(('OddsRatio_working_3-way'!Y301+2*PI())/3)</f>
        <v>-0.42721928454003361</v>
      </c>
      <c r="AK301" s="11">
        <f>'OddsRatio_working_3-way'!U301/(3*'OddsRatio_working_3-way'!X301^(1/3))*SIN(('OddsRatio_working_3-way'!Y301+4*PI())/3)</f>
        <v>0.47617179624494699</v>
      </c>
      <c r="AL301" s="11">
        <f>'OddsRatio_working_3-way'!Z301+'OddsRatio_working_3-way'!AF301</f>
        <v>1.0431461673494311</v>
      </c>
      <c r="AM301" s="11">
        <f>'OddsRatio_working_3-way'!AA301+'OddsRatio_working_3-way'!AG301</f>
        <v>-0.60636132110573548</v>
      </c>
      <c r="AN301" s="11">
        <f>'OddsRatio_working_3-way'!AB301+'OddsRatio_working_3-way'!AH301</f>
        <v>-0.43678484624369529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1.0431461673494311</v>
      </c>
      <c r="AS301" s="11">
        <f>IF(('OddsRatio_working_3-way'!X301=0),IF(Q301&gt;0,-Q301^(1/3),(-Q301)^(1/3)),'OddsRatio_working_3-way'!AM301-'OddsRatio_working_3-way'!R301/3)</f>
        <v>-0.60636132110573548</v>
      </c>
      <c r="AT301" s="11">
        <f>IF(('OddsRatio_working_3-way'!X301=0),IF(Q301&gt;0,-Q301^(1/3),(-Q301)^(1/3)),'OddsRatio_working_3-way'!AN301-'OddsRatio_working_3-way'!R301/3)</f>
        <v>-0.43678484624369529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1.93</v>
      </c>
      <c r="B302" s="4">
        <f>IF('True_Odds_Calculator_3-way'!B303="","",'True_Odds_Calculator_3-way'!B303)</f>
        <v>3.4</v>
      </c>
      <c r="C302" s="4">
        <f>IF('True_Odds_Calculator_3-way'!C303="","",'True_Odds_Calculator_3-way'!C303)</f>
        <v>4.6100000000000003</v>
      </c>
      <c r="D302" s="9">
        <f t="shared" si="65"/>
        <v>0.50643684321682936</v>
      </c>
      <c r="E302" s="9">
        <f t="shared" si="66"/>
        <v>0.28449139166615578</v>
      </c>
      <c r="F302" s="9">
        <f t="shared" si="67"/>
        <v>0.2090717651170147</v>
      </c>
      <c r="G302" s="9">
        <f t="shared" si="68"/>
        <v>1.0479353524890329</v>
      </c>
      <c r="H302" s="9">
        <f t="shared" si="69"/>
        <v>1.9745798778148</v>
      </c>
      <c r="I302" s="9">
        <f t="shared" si="70"/>
        <v>3.5150448459736787</v>
      </c>
      <c r="J302" s="9">
        <f t="shared" si="71"/>
        <v>4.7830466224854096</v>
      </c>
      <c r="K302" s="11">
        <f t="shared" si="72"/>
        <v>0.5181347150259068</v>
      </c>
      <c r="L302" s="11">
        <f t="shared" si="73"/>
        <v>0.29411764705882354</v>
      </c>
      <c r="M302" s="11">
        <f t="shared" si="74"/>
        <v>0.21691973969631234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-0.26635707726269886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0.22941526874312834</v>
      </c>
      <c r="Q302" s="11">
        <f>2*'OddsRatio_working_3-way'!K302*'OddsRatio_working_3-way'!L302*'OddsRatio_working_3-way'!M302</f>
        <v>6.6113910300613352E-2</v>
      </c>
      <c r="R302" s="11">
        <f t="shared" si="75"/>
        <v>0</v>
      </c>
      <c r="S302" s="11">
        <f t="shared" si="76"/>
        <v>-0.86130720122320581</v>
      </c>
      <c r="T302" s="11">
        <f t="shared" si="77"/>
        <v>-0.24821533176461261</v>
      </c>
      <c r="U302" s="11">
        <f>'OddsRatio_working_3-way'!S302-'OddsRatio_working_3-way'!R302^2/3</f>
        <v>-0.86130720122320581</v>
      </c>
      <c r="V302" s="11">
        <f>'OddsRatio_working_3-way'!S302*'OddsRatio_working_3-way'!R302/3-2*'OddsRatio_working_3-way'!R302^3/27-'OddsRatio_working_3-way'!T302</f>
        <v>0.24821533176461261</v>
      </c>
      <c r="W302" s="11">
        <f>'OddsRatio_working_3-way'!V302^2+4*'OddsRatio_working_3-way'!U302^3/27</f>
        <v>-3.3050012624740284E-2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0.1538350281533411</v>
      </c>
      <c r="Y302" s="11">
        <f>IF('OddsRatio_working_3-way'!W302&gt;=0,IF('OddsRatio_working_3-way'!V302+SQRT('OddsRatio_working_3-way'!W302)&gt;0,0,PI()),ACOS('OddsRatio_working_3-way'!V302/(2*'OddsRatio_working_3-way'!X302)))</f>
        <v>0.63215137072782734</v>
      </c>
      <c r="Z302" s="11">
        <f>'OddsRatio_working_3-way'!X302^(1/3)*COS('OddsRatio_working_3-way'!Y302/3)</f>
        <v>0.52396767624451646</v>
      </c>
      <c r="AA302" s="11">
        <f>'OddsRatio_working_3-way'!X302^(1/3)*COS(('OddsRatio_working_3-way'!Y302+2*PI())/3)</f>
        <v>-0.35904158378942636</v>
      </c>
      <c r="AB302" s="11">
        <f>'OddsRatio_working_3-way'!X302^(1/3)*COS(('OddsRatio_working_3-way'!Y302+4*PI())/3)</f>
        <v>-0.16492609245508996</v>
      </c>
      <c r="AC302" s="11">
        <f>'OddsRatio_working_3-way'!X302^(1/3)*SIN('OddsRatio_working_3-way'!Y302/3)</f>
        <v>0.11207263117575554</v>
      </c>
      <c r="AD302" s="11">
        <f>'OddsRatio_working_3-way'!X302^(1/3)*SIN(('OddsRatio_working_3-way'!Y302+2*PI())/3)</f>
        <v>0.39773300280177359</v>
      </c>
      <c r="AE302" s="11">
        <f>'OddsRatio_working_3-way'!X302^(1/3)*SIN(('OddsRatio_working_3-way'!Y302+4*PI())/3)</f>
        <v>-0.5098056339775292</v>
      </c>
      <c r="AF302" s="11">
        <f>-'OddsRatio_working_3-way'!U302/(3*'OddsRatio_working_3-way'!X302^(1/3))*COS(('OddsRatio_working_3-way'!Y302)/3)</f>
        <v>0.52396767624451634</v>
      </c>
      <c r="AG302" s="11">
        <f>-'OddsRatio_working_3-way'!U302/(3*'OddsRatio_working_3-way'!X302^(1/3))*COS(('OddsRatio_working_3-way'!Y302+2*PI())/3)</f>
        <v>-0.3590415837894263</v>
      </c>
      <c r="AH302" s="11">
        <f>-'OddsRatio_working_3-way'!U302/(3*'OddsRatio_working_3-way'!X302^(1/3))*COS(('OddsRatio_working_3-way'!Y302+4*PI())/3)</f>
        <v>-0.16492609245508991</v>
      </c>
      <c r="AI302" s="11">
        <f>'OddsRatio_working_3-way'!U302/(3*'OddsRatio_working_3-way'!X302^(1/3))*SIN(('OddsRatio_working_3-way'!Y302)/3)</f>
        <v>-0.11207263117575553</v>
      </c>
      <c r="AJ302" s="11">
        <f>'OddsRatio_working_3-way'!U302/(3*'OddsRatio_working_3-way'!X302^(1/3))*SIN(('OddsRatio_working_3-way'!Y302+2*PI())/3)</f>
        <v>-0.39773300280177354</v>
      </c>
      <c r="AK302" s="11">
        <f>'OddsRatio_working_3-way'!U302/(3*'OddsRatio_working_3-way'!X302^(1/3))*SIN(('OddsRatio_working_3-way'!Y302+4*PI())/3)</f>
        <v>0.50980563397752909</v>
      </c>
      <c r="AL302" s="11">
        <f>'OddsRatio_working_3-way'!Z302+'OddsRatio_working_3-way'!AF302</f>
        <v>1.0479353524890329</v>
      </c>
      <c r="AM302" s="11">
        <f>'OddsRatio_working_3-way'!AA302+'OddsRatio_working_3-way'!AG302</f>
        <v>-0.7180831675788526</v>
      </c>
      <c r="AN302" s="11">
        <f>'OddsRatio_working_3-way'!AB302+'OddsRatio_working_3-way'!AH302</f>
        <v>-0.32985218491017987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1.0479353524890329</v>
      </c>
      <c r="AS302" s="11">
        <f>IF(('OddsRatio_working_3-way'!X302=0),IF(Q302&gt;0,-Q302^(1/3),(-Q302)^(1/3)),'OddsRatio_working_3-way'!AM302-'OddsRatio_working_3-way'!R302/3)</f>
        <v>-0.7180831675788526</v>
      </c>
      <c r="AT302" s="11">
        <f>IF(('OddsRatio_working_3-way'!X302=0),IF(Q302&gt;0,-Q302^(1/3),(-Q302)^(1/3)),'OddsRatio_working_3-way'!AN302-'OddsRatio_working_3-way'!R302/3)</f>
        <v>-0.32985218491017987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2.35</v>
      </c>
      <c r="B303" s="4">
        <f>IF('True_Odds_Calculator_3-way'!B304="","",'True_Odds_Calculator_3-way'!B304)</f>
        <v>3.4</v>
      </c>
      <c r="C303" s="4">
        <f>IF('True_Odds_Calculator_3-way'!C304="","",'True_Odds_Calculator_3-way'!C304)</f>
        <v>3.14</v>
      </c>
      <c r="D303" s="9">
        <f t="shared" si="65"/>
        <v>0.41154479583010589</v>
      </c>
      <c r="E303" s="9">
        <f t="shared" si="66"/>
        <v>0.28232719936276163</v>
      </c>
      <c r="F303" s="9">
        <f t="shared" si="67"/>
        <v>0.30612800480713265</v>
      </c>
      <c r="G303" s="9">
        <f t="shared" si="68"/>
        <v>1.0591623275185253</v>
      </c>
      <c r="H303" s="9">
        <f t="shared" si="69"/>
        <v>2.4298691421500092</v>
      </c>
      <c r="I303" s="9">
        <f t="shared" si="70"/>
        <v>3.5419895860444606</v>
      </c>
      <c r="J303" s="9">
        <f t="shared" si="71"/>
        <v>3.2666073808896443</v>
      </c>
      <c r="K303" s="11">
        <f t="shared" si="72"/>
        <v>0.42553191489361702</v>
      </c>
      <c r="L303" s="11">
        <f t="shared" si="73"/>
        <v>0.29411764705882354</v>
      </c>
      <c r="M303" s="11">
        <f t="shared" si="74"/>
        <v>0.31847133757961782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-0.27636456398523646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0.23476798227083218</v>
      </c>
      <c r="Q303" s="11">
        <f>2*'OddsRatio_working_3-way'!K303*'OddsRatio_working_3-way'!L303*'OddsRatio_working_3-way'!M303</f>
        <v>7.9717481246462538E-2</v>
      </c>
      <c r="R303" s="11">
        <f t="shared" si="75"/>
        <v>0</v>
      </c>
      <c r="S303" s="11">
        <f t="shared" si="76"/>
        <v>-0.8494865582092993</v>
      </c>
      <c r="T303" s="11">
        <f t="shared" si="77"/>
        <v>-0.28845044421368393</v>
      </c>
      <c r="U303" s="11">
        <f>'OddsRatio_working_3-way'!S303-'OddsRatio_working_3-way'!R303^2/3</f>
        <v>-0.8494865582092993</v>
      </c>
      <c r="V303" s="11">
        <f>'OddsRatio_working_3-way'!S303*'OddsRatio_working_3-way'!R303/3-2*'OddsRatio_working_3-way'!R303^3/27-'OddsRatio_working_3-way'!T303</f>
        <v>0.28845044421368393</v>
      </c>
      <c r="W303" s="11">
        <f>'OddsRatio_working_3-way'!V303^2+4*'OddsRatio_working_3-way'!U303^3/27</f>
        <v>-7.6130504211663619E-3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0.15067905394267475</v>
      </c>
      <c r="Y303" s="11">
        <f>IF('OddsRatio_working_3-way'!W303&gt;=0,IF('OddsRatio_working_3-way'!V303+SQRT('OddsRatio_working_3-way'!W303)&gt;0,0,PI()),ACOS('OddsRatio_working_3-way'!V303/(2*'OddsRatio_working_3-way'!X303)))</f>
        <v>0.29373779131435396</v>
      </c>
      <c r="Z303" s="11">
        <f>'OddsRatio_working_3-way'!X303^(1/3)*COS('OddsRatio_working_3-way'!Y303/3)</f>
        <v>0.52958116375926267</v>
      </c>
      <c r="AA303" s="11">
        <f>'OddsRatio_working_3-way'!X303^(1/3)*COS(('OddsRatio_working_3-way'!Y303+2*PI())/3)</f>
        <v>-0.3098403631872424</v>
      </c>
      <c r="AB303" s="11">
        <f>'OddsRatio_working_3-way'!X303^(1/3)*COS(('OddsRatio_working_3-way'!Y303+4*PI())/3)</f>
        <v>-0.21974080057202022</v>
      </c>
      <c r="AC303" s="11">
        <f>'OddsRatio_working_3-way'!X303^(1/3)*SIN('OddsRatio_working_3-way'!Y303/3)</f>
        <v>5.201900672976608E-2</v>
      </c>
      <c r="AD303" s="11">
        <f>'OddsRatio_working_3-way'!X303^(1/3)*SIN(('OddsRatio_working_3-way'!Y303+2*PI())/3)</f>
        <v>0.43262123781636541</v>
      </c>
      <c r="AE303" s="11">
        <f>'OddsRatio_working_3-way'!X303^(1/3)*SIN(('OddsRatio_working_3-way'!Y303+4*PI())/3)</f>
        <v>-0.48464024454613142</v>
      </c>
      <c r="AF303" s="11">
        <f>-'OddsRatio_working_3-way'!U303/(3*'OddsRatio_working_3-way'!X303^(1/3))*COS(('OddsRatio_working_3-way'!Y303)/3)</f>
        <v>0.52958116375926256</v>
      </c>
      <c r="AG303" s="11">
        <f>-'OddsRatio_working_3-way'!U303/(3*'OddsRatio_working_3-way'!X303^(1/3))*COS(('OddsRatio_working_3-way'!Y303+2*PI())/3)</f>
        <v>-0.30984036318724234</v>
      </c>
      <c r="AH303" s="11">
        <f>-'OddsRatio_working_3-way'!U303/(3*'OddsRatio_working_3-way'!X303^(1/3))*COS(('OddsRatio_working_3-way'!Y303+4*PI())/3)</f>
        <v>-0.2197408005720202</v>
      </c>
      <c r="AI303" s="11">
        <f>'OddsRatio_working_3-way'!U303/(3*'OddsRatio_working_3-way'!X303^(1/3))*SIN(('OddsRatio_working_3-way'!Y303)/3)</f>
        <v>-5.2019006729766074E-2</v>
      </c>
      <c r="AJ303" s="11">
        <f>'OddsRatio_working_3-way'!U303/(3*'OddsRatio_working_3-way'!X303^(1/3))*SIN(('OddsRatio_working_3-way'!Y303+2*PI())/3)</f>
        <v>-0.43262123781636536</v>
      </c>
      <c r="AK303" s="11">
        <f>'OddsRatio_working_3-way'!U303/(3*'OddsRatio_working_3-way'!X303^(1/3))*SIN(('OddsRatio_working_3-way'!Y303+4*PI())/3)</f>
        <v>0.48464024454613136</v>
      </c>
      <c r="AL303" s="11">
        <f>'OddsRatio_working_3-way'!Z303+'OddsRatio_working_3-way'!AF303</f>
        <v>1.0591623275185253</v>
      </c>
      <c r="AM303" s="11">
        <f>'OddsRatio_working_3-way'!AA303+'OddsRatio_working_3-way'!AG303</f>
        <v>-0.61968072637448479</v>
      </c>
      <c r="AN303" s="11">
        <f>'OddsRatio_working_3-way'!AB303+'OddsRatio_working_3-way'!AH303</f>
        <v>-0.43948160114404045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1.0591623275185253</v>
      </c>
      <c r="AS303" s="11">
        <f>IF(('OddsRatio_working_3-way'!X303=0),IF(Q303&gt;0,-Q303^(1/3),(-Q303)^(1/3)),'OddsRatio_working_3-way'!AM303-'OddsRatio_working_3-way'!R303/3)</f>
        <v>-0.61968072637448479</v>
      </c>
      <c r="AT303" s="11">
        <f>IF(('OddsRatio_working_3-way'!X303=0),IF(Q303&gt;0,-Q303^(1/3),(-Q303)^(1/3)),'OddsRatio_working_3-way'!AN303-'OddsRatio_working_3-way'!R303/3)</f>
        <v>-0.43948160114404045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4.3</v>
      </c>
      <c r="B304" s="4">
        <f>IF('True_Odds_Calculator_3-way'!B305="","",'True_Odds_Calculator_3-way'!B305)</f>
        <v>3.62</v>
      </c>
      <c r="C304" s="4">
        <f>IF('True_Odds_Calculator_3-way'!C305="","",'True_Odds_Calculator_3-way'!C305)</f>
        <v>1.88</v>
      </c>
      <c r="D304" s="9">
        <f t="shared" si="65"/>
        <v>0.22107533375010729</v>
      </c>
      <c r="E304" s="9">
        <f t="shared" si="66"/>
        <v>0.26334345665176379</v>
      </c>
      <c r="F304" s="9">
        <f t="shared" si="67"/>
        <v>0.51558120959812892</v>
      </c>
      <c r="G304" s="9">
        <f t="shared" si="68"/>
        <v>1.0676802954339906</v>
      </c>
      <c r="H304" s="9">
        <f t="shared" si="69"/>
        <v>4.5233449749321695</v>
      </c>
      <c r="I304" s="9">
        <f t="shared" si="70"/>
        <v>3.7973223740370554</v>
      </c>
      <c r="J304" s="9">
        <f t="shared" si="71"/>
        <v>1.9395586599819115</v>
      </c>
      <c r="K304" s="11">
        <f t="shared" si="72"/>
        <v>0.23255813953488372</v>
      </c>
      <c r="L304" s="11">
        <f t="shared" si="73"/>
        <v>0.27624309392265195</v>
      </c>
      <c r="M304" s="11">
        <f t="shared" si="74"/>
        <v>0.53191489361702127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-0.25999382177741448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0.23236677865834157</v>
      </c>
      <c r="Q304" s="11">
        <f>2*'OddsRatio_working_3-way'!K304*'OddsRatio_working_3-way'!L304*'OddsRatio_working_3-way'!M304</f>
        <v>6.8343170193629871E-2</v>
      </c>
      <c r="R304" s="11">
        <f t="shared" si="75"/>
        <v>0</v>
      </c>
      <c r="S304" s="11">
        <f t="shared" si="76"/>
        <v>-0.89373961684856906</v>
      </c>
      <c r="T304" s="11">
        <f t="shared" si="77"/>
        <v>-0.26286459319075561</v>
      </c>
      <c r="U304" s="11">
        <f>'OddsRatio_working_3-way'!S304-'OddsRatio_working_3-way'!R304^2/3</f>
        <v>-0.89373961684856906</v>
      </c>
      <c r="V304" s="11">
        <f>'OddsRatio_working_3-way'!S304*'OddsRatio_working_3-way'!R304/3-2*'OddsRatio_working_3-way'!R304^3/27-'OddsRatio_working_3-way'!T304</f>
        <v>0.26286459319075561</v>
      </c>
      <c r="W304" s="11">
        <f>'OddsRatio_working_3-way'!V304^2+4*'OddsRatio_working_3-way'!U304^3/27</f>
        <v>-3.6664108321480343E-2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0.16260527564844091</v>
      </c>
      <c r="Y304" s="11">
        <f>IF('OddsRatio_working_3-way'!W304&gt;=0,IF('OddsRatio_working_3-way'!V304+SQRT('OddsRatio_working_3-way'!W304)&gt;0,0,PI()),ACOS('OddsRatio_working_3-way'!V304/(2*'OddsRatio_working_3-way'!X304)))</f>
        <v>0.62955349847708941</v>
      </c>
      <c r="Z304" s="11">
        <f>'OddsRatio_working_3-way'!X304^(1/3)*COS('OddsRatio_working_3-way'!Y304/3)</f>
        <v>0.53384014771699528</v>
      </c>
      <c r="AA304" s="11">
        <f>'OddsRatio_working_3-way'!X304^(1/3)*COS(('OddsRatio_working_3-way'!Y304+2*PI())/3)</f>
        <v>-0.36538797079077079</v>
      </c>
      <c r="AB304" s="11">
        <f>'OddsRatio_working_3-way'!X304^(1/3)*COS(('OddsRatio_working_3-way'!Y304+4*PI())/3)</f>
        <v>-0.16845217692622466</v>
      </c>
      <c r="AC304" s="11">
        <f>'OddsRatio_working_3-way'!X304^(1/3)*SIN('OddsRatio_working_3-way'!Y304/3)</f>
        <v>0.1137009336007684</v>
      </c>
      <c r="AD304" s="11">
        <f>'OddsRatio_working_3-way'!X304^(1/3)*SIN(('OddsRatio_working_3-way'!Y304+2*PI())/3)</f>
        <v>0.40546866268257103</v>
      </c>
      <c r="AE304" s="11">
        <f>'OddsRatio_working_3-way'!X304^(1/3)*SIN(('OddsRatio_working_3-way'!Y304+4*PI())/3)</f>
        <v>-0.51916959628333947</v>
      </c>
      <c r="AF304" s="11">
        <f>-'OddsRatio_working_3-way'!U304/(3*'OddsRatio_working_3-way'!X304^(1/3))*COS(('OddsRatio_working_3-way'!Y304)/3)</f>
        <v>0.53384014771699528</v>
      </c>
      <c r="AG304" s="11">
        <f>-'OddsRatio_working_3-way'!U304/(3*'OddsRatio_working_3-way'!X304^(1/3))*COS(('OddsRatio_working_3-way'!Y304+2*PI())/3)</f>
        <v>-0.36538797079077073</v>
      </c>
      <c r="AH304" s="11">
        <f>-'OddsRatio_working_3-way'!U304/(3*'OddsRatio_working_3-way'!X304^(1/3))*COS(('OddsRatio_working_3-way'!Y304+4*PI())/3)</f>
        <v>-0.16845217692622463</v>
      </c>
      <c r="AI304" s="11">
        <f>'OddsRatio_working_3-way'!U304/(3*'OddsRatio_working_3-way'!X304^(1/3))*SIN(('OddsRatio_working_3-way'!Y304)/3)</f>
        <v>-0.11370093360076838</v>
      </c>
      <c r="AJ304" s="11">
        <f>'OddsRatio_working_3-way'!U304/(3*'OddsRatio_working_3-way'!X304^(1/3))*SIN(('OddsRatio_working_3-way'!Y304+2*PI())/3)</f>
        <v>-0.40546866268257098</v>
      </c>
      <c r="AK304" s="11">
        <f>'OddsRatio_working_3-way'!U304/(3*'OddsRatio_working_3-way'!X304^(1/3))*SIN(('OddsRatio_working_3-way'!Y304+4*PI())/3)</f>
        <v>0.51916959628333936</v>
      </c>
      <c r="AL304" s="11">
        <f>'OddsRatio_working_3-way'!Z304+'OddsRatio_working_3-way'!AF304</f>
        <v>1.0676802954339906</v>
      </c>
      <c r="AM304" s="11">
        <f>'OddsRatio_working_3-way'!AA304+'OddsRatio_working_3-way'!AG304</f>
        <v>-0.73077594158154158</v>
      </c>
      <c r="AN304" s="11">
        <f>'OddsRatio_working_3-way'!AB304+'OddsRatio_working_3-way'!AH304</f>
        <v>-0.33690435385244932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1.0676802954339906</v>
      </c>
      <c r="AS304" s="11">
        <f>IF(('OddsRatio_working_3-way'!X304=0),IF(Q304&gt;0,-Q304^(1/3),(-Q304)^(1/3)),'OddsRatio_working_3-way'!AM304-'OddsRatio_working_3-way'!R304/3)</f>
        <v>-0.73077594158154158</v>
      </c>
      <c r="AT304" s="11">
        <f>IF(('OddsRatio_working_3-way'!X304=0),IF(Q304&gt;0,-Q304^(1/3),(-Q304)^(1/3)),'OddsRatio_working_3-way'!AN304-'OddsRatio_working_3-way'!R304/3)</f>
        <v>-0.33690435385244932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3.7</v>
      </c>
      <c r="B305" s="4">
        <f>IF('True_Odds_Calculator_3-way'!B306="","",'True_Odds_Calculator_3-way'!B306)</f>
        <v>3.59</v>
      </c>
      <c r="C305" s="4">
        <f>IF('True_Odds_Calculator_3-way'!C306="","",'True_Odds_Calculator_3-way'!C306)</f>
        <v>2.04</v>
      </c>
      <c r="D305" s="9">
        <f t="shared" si="65"/>
        <v>0.25845907827541575</v>
      </c>
      <c r="E305" s="9">
        <f t="shared" si="66"/>
        <v>0.26651061073188442</v>
      </c>
      <c r="F305" s="9">
        <f t="shared" si="67"/>
        <v>0.47503031099269949</v>
      </c>
      <c r="G305" s="9">
        <f t="shared" si="68"/>
        <v>1.0626238693432803</v>
      </c>
      <c r="H305" s="9">
        <f t="shared" si="69"/>
        <v>3.8690844472268573</v>
      </c>
      <c r="I305" s="9">
        <f t="shared" si="70"/>
        <v>3.7521958215990963</v>
      </c>
      <c r="J305" s="9">
        <f t="shared" si="71"/>
        <v>2.1051288241170121</v>
      </c>
      <c r="K305" s="11">
        <f t="shared" si="72"/>
        <v>0.27027027027027023</v>
      </c>
      <c r="L305" s="11">
        <f t="shared" si="73"/>
        <v>0.2785515320334262</v>
      </c>
      <c r="M305" s="11">
        <f t="shared" si="74"/>
        <v>0.49019607843137253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-0.26839259380632463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0.23360243743661729</v>
      </c>
      <c r="Q305" s="11">
        <f>2*'OddsRatio_working_3-way'!K305*'OddsRatio_working_3-way'!L305*'OddsRatio_working_3-way'!M305</f>
        <v>7.3808037104776403E-2</v>
      </c>
      <c r="R305" s="11">
        <f t="shared" si="75"/>
        <v>0</v>
      </c>
      <c r="S305" s="11">
        <f t="shared" si="76"/>
        <v>-0.87037587037587061</v>
      </c>
      <c r="T305" s="11">
        <f t="shared" si="77"/>
        <v>-0.27500027500027507</v>
      </c>
      <c r="U305" s="11">
        <f>'OddsRatio_working_3-way'!S305-'OddsRatio_working_3-way'!R305^2/3</f>
        <v>-0.87037587037587061</v>
      </c>
      <c r="V305" s="11">
        <f>'OddsRatio_working_3-way'!S305*'OddsRatio_working_3-way'!R305/3-2*'OddsRatio_working_3-way'!R305^3/27-'OddsRatio_working_3-way'!T305</f>
        <v>0.27500027500027507</v>
      </c>
      <c r="W305" s="11">
        <f>'OddsRatio_working_3-way'!V305^2+4*'OddsRatio_working_3-way'!U305^3/27</f>
        <v>-2.2057346179784915E-2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0.15627099653327534</v>
      </c>
      <c r="Y305" s="11">
        <f>IF('OddsRatio_working_3-way'!W305&gt;=0,IF('OddsRatio_working_3-way'!V305+SQRT('OddsRatio_working_3-way'!W305)&gt;0,0,PI()),ACOS('OddsRatio_working_3-way'!V305/(2*'OddsRatio_working_3-way'!X305)))</f>
        <v>0.49518115025086296</v>
      </c>
      <c r="Z305" s="11">
        <f>'OddsRatio_working_3-way'!X305^(1/3)*COS('OddsRatio_working_3-way'!Y305/3)</f>
        <v>0.53131193467164017</v>
      </c>
      <c r="AA305" s="11">
        <f>'OddsRatio_working_3-way'!X305^(1/3)*COS(('OddsRatio_working_3-way'!Y305+2*PI())/3)</f>
        <v>-0.34230248487299725</v>
      </c>
      <c r="AB305" s="11">
        <f>'OddsRatio_working_3-way'!X305^(1/3)*COS(('OddsRatio_working_3-way'!Y305+4*PI())/3)</f>
        <v>-0.18900944979864301</v>
      </c>
      <c r="AC305" s="11">
        <f>'OddsRatio_working_3-way'!X305^(1/3)*SIN('OddsRatio_working_3-way'!Y305/3)</f>
        <v>8.8503775065073176E-2</v>
      </c>
      <c r="AD305" s="11">
        <f>'OddsRatio_working_3-way'!X305^(1/3)*SIN(('OddsRatio_working_3-way'!Y305+2*PI())/3)</f>
        <v>0.4158777452269618</v>
      </c>
      <c r="AE305" s="11">
        <f>'OddsRatio_working_3-way'!X305^(1/3)*SIN(('OddsRatio_working_3-way'!Y305+4*PI())/3)</f>
        <v>-0.50438152029203498</v>
      </c>
      <c r="AF305" s="11">
        <f>-'OddsRatio_working_3-way'!U305/(3*'OddsRatio_working_3-way'!X305^(1/3))*COS(('OddsRatio_working_3-way'!Y305)/3)</f>
        <v>0.53131193467164017</v>
      </c>
      <c r="AG305" s="11">
        <f>-'OddsRatio_working_3-way'!U305/(3*'OddsRatio_working_3-way'!X305^(1/3))*COS(('OddsRatio_working_3-way'!Y305+2*PI())/3)</f>
        <v>-0.34230248487299725</v>
      </c>
      <c r="AH305" s="11">
        <f>-'OddsRatio_working_3-way'!U305/(3*'OddsRatio_working_3-way'!X305^(1/3))*COS(('OddsRatio_working_3-way'!Y305+4*PI())/3)</f>
        <v>-0.18900944979864301</v>
      </c>
      <c r="AI305" s="11">
        <f>'OddsRatio_working_3-way'!U305/(3*'OddsRatio_working_3-way'!X305^(1/3))*SIN(('OddsRatio_working_3-way'!Y305)/3)</f>
        <v>-8.8503775065073176E-2</v>
      </c>
      <c r="AJ305" s="11">
        <f>'OddsRatio_working_3-way'!U305/(3*'OddsRatio_working_3-way'!X305^(1/3))*SIN(('OddsRatio_working_3-way'!Y305+2*PI())/3)</f>
        <v>-0.4158777452269618</v>
      </c>
      <c r="AK305" s="11">
        <f>'OddsRatio_working_3-way'!U305/(3*'OddsRatio_working_3-way'!X305^(1/3))*SIN(('OddsRatio_working_3-way'!Y305+4*PI())/3)</f>
        <v>0.50438152029203498</v>
      </c>
      <c r="AL305" s="11">
        <f>'OddsRatio_working_3-way'!Z305+'OddsRatio_working_3-way'!AF305</f>
        <v>1.0626238693432803</v>
      </c>
      <c r="AM305" s="11">
        <f>'OddsRatio_working_3-way'!AA305+'OddsRatio_working_3-way'!AG305</f>
        <v>-0.6846049697459945</v>
      </c>
      <c r="AN305" s="11">
        <f>'OddsRatio_working_3-way'!AB305+'OddsRatio_working_3-way'!AH305</f>
        <v>-0.37801889959728602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1.0626238693432803</v>
      </c>
      <c r="AS305" s="11">
        <f>IF(('OddsRatio_working_3-way'!X305=0),IF(Q305&gt;0,-Q305^(1/3),(-Q305)^(1/3)),'OddsRatio_working_3-way'!AM305-'OddsRatio_working_3-way'!R305/3)</f>
        <v>-0.6846049697459945</v>
      </c>
      <c r="AT305" s="11">
        <f>IF(('OddsRatio_working_3-way'!X305=0),IF(Q305&gt;0,-Q305^(1/3),(-Q305)^(1/3)),'OddsRatio_working_3-way'!AN305-'OddsRatio_working_3-way'!R305/3)</f>
        <v>-0.37801889959728602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1.6</v>
      </c>
      <c r="B306" s="4">
        <f>IF('True_Odds_Calculator_3-way'!B307="","",'True_Odds_Calculator_3-way'!B307)</f>
        <v>4.28</v>
      </c>
      <c r="C306" s="4">
        <f>IF('True_Odds_Calculator_3-way'!C307="","",'True_Odds_Calculator_3-way'!C307)</f>
        <v>5.42</v>
      </c>
      <c r="D306" s="9">
        <f t="shared" si="65"/>
        <v>0.60673308115995372</v>
      </c>
      <c r="E306" s="9">
        <f t="shared" si="66"/>
        <v>0.22010258641422895</v>
      </c>
      <c r="F306" s="9">
        <f t="shared" si="67"/>
        <v>0.17316433242581736</v>
      </c>
      <c r="G306" s="9">
        <f t="shared" si="68"/>
        <v>1.0802853595527204</v>
      </c>
      <c r="H306" s="9">
        <f t="shared" si="69"/>
        <v>1.6481712157316322</v>
      </c>
      <c r="I306" s="9">
        <f t="shared" si="70"/>
        <v>4.5433359793329222</v>
      </c>
      <c r="J306" s="9">
        <f t="shared" si="71"/>
        <v>5.7748612892230247</v>
      </c>
      <c r="K306" s="11">
        <f t="shared" si="72"/>
        <v>0.625</v>
      </c>
      <c r="L306" s="11">
        <f t="shared" si="73"/>
        <v>0.23364485981308411</v>
      </c>
      <c r="M306" s="11">
        <f t="shared" si="74"/>
        <v>0.18450184501845018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-0.23436045108114634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0.22362227126944162</v>
      </c>
      <c r="Q306" s="11">
        <f>2*'OddsRatio_working_3-way'!K306*'OddsRatio_working_3-way'!L306*'OddsRatio_working_3-way'!M306</f>
        <v>5.3884884643238956E-2</v>
      </c>
      <c r="R306" s="11">
        <f t="shared" si="75"/>
        <v>0</v>
      </c>
      <c r="S306" s="11">
        <f t="shared" si="76"/>
        <v>-0.95418092189971648</v>
      </c>
      <c r="T306" s="11">
        <f t="shared" si="77"/>
        <v>-0.22992311371077512</v>
      </c>
      <c r="U306" s="11">
        <f>'OddsRatio_working_3-way'!S306-'OddsRatio_working_3-way'!R306^2/3</f>
        <v>-0.95418092189971648</v>
      </c>
      <c r="V306" s="11">
        <f>'OddsRatio_working_3-way'!S306*'OddsRatio_working_3-way'!R306/3-2*'OddsRatio_working_3-way'!R306^3/27-'OddsRatio_working_3-way'!T306</f>
        <v>0.22992311371077512</v>
      </c>
      <c r="W306" s="11">
        <f>'OddsRatio_working_3-way'!V306^2+4*'OddsRatio_working_3-way'!U306^3/27</f>
        <v>-7.5838285845846148E-2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0.17937594882278962</v>
      </c>
      <c r="Y306" s="11">
        <f>IF('OddsRatio_working_3-way'!W306&gt;=0,IF('OddsRatio_working_3-way'!V306+SQRT('OddsRatio_working_3-way'!W306)&gt;0,0,PI()),ACOS('OddsRatio_working_3-way'!V306/(2*'OddsRatio_working_3-way'!X306)))</f>
        <v>0.87512973527375038</v>
      </c>
      <c r="Z306" s="11">
        <f>'OddsRatio_working_3-way'!X306^(1/3)*COS('OddsRatio_working_3-way'!Y306/3)</f>
        <v>0.54014267977636021</v>
      </c>
      <c r="AA306" s="11">
        <f>'OddsRatio_working_3-way'!X306^(1/3)*COS(('OddsRatio_working_3-way'!Y306+2*PI())/3)</f>
        <v>-0.41053359313772214</v>
      </c>
      <c r="AB306" s="11">
        <f>'OddsRatio_working_3-way'!X306^(1/3)*COS(('OddsRatio_working_3-way'!Y306+4*PI())/3)</f>
        <v>-0.12960908663863815</v>
      </c>
      <c r="AC306" s="11">
        <f>'OddsRatio_working_3-way'!X306^(1/3)*SIN('OddsRatio_working_3-way'!Y306/3)</f>
        <v>0.1621918394492089</v>
      </c>
      <c r="AD306" s="11">
        <f>'OddsRatio_working_3-way'!X306^(1/3)*SIN(('OddsRatio_working_3-way'!Y306+2*PI())/3)</f>
        <v>0.38668136262992653</v>
      </c>
      <c r="AE306" s="11">
        <f>'OddsRatio_working_3-way'!X306^(1/3)*SIN(('OddsRatio_working_3-way'!Y306+4*PI())/3)</f>
        <v>-0.54887320207913548</v>
      </c>
      <c r="AF306" s="11">
        <f>-'OddsRatio_working_3-way'!U306/(3*'OddsRatio_working_3-way'!X306^(1/3))*COS(('OddsRatio_working_3-way'!Y306)/3)</f>
        <v>0.54014267977636021</v>
      </c>
      <c r="AG306" s="11">
        <f>-'OddsRatio_working_3-way'!U306/(3*'OddsRatio_working_3-way'!X306^(1/3))*COS(('OddsRatio_working_3-way'!Y306+2*PI())/3)</f>
        <v>-0.41053359313772214</v>
      </c>
      <c r="AH306" s="11">
        <f>-'OddsRatio_working_3-way'!U306/(3*'OddsRatio_working_3-way'!X306^(1/3))*COS(('OddsRatio_working_3-way'!Y306+4*PI())/3)</f>
        <v>-0.12960908663863815</v>
      </c>
      <c r="AI306" s="11">
        <f>'OddsRatio_working_3-way'!U306/(3*'OddsRatio_working_3-way'!X306^(1/3))*SIN(('OddsRatio_working_3-way'!Y306)/3)</f>
        <v>-0.1621918394492089</v>
      </c>
      <c r="AJ306" s="11">
        <f>'OddsRatio_working_3-way'!U306/(3*'OddsRatio_working_3-way'!X306^(1/3))*SIN(('OddsRatio_working_3-way'!Y306+2*PI())/3)</f>
        <v>-0.38668136262992653</v>
      </c>
      <c r="AK306" s="11">
        <f>'OddsRatio_working_3-way'!U306/(3*'OddsRatio_working_3-way'!X306^(1/3))*SIN(('OddsRatio_working_3-way'!Y306+4*PI())/3)</f>
        <v>0.54887320207913548</v>
      </c>
      <c r="AL306" s="11">
        <f>'OddsRatio_working_3-way'!Z306+'OddsRatio_working_3-way'!AF306</f>
        <v>1.0802853595527204</v>
      </c>
      <c r="AM306" s="11">
        <f>'OddsRatio_working_3-way'!AA306+'OddsRatio_working_3-way'!AG306</f>
        <v>-0.82106718627544428</v>
      </c>
      <c r="AN306" s="11">
        <f>'OddsRatio_working_3-way'!AB306+'OddsRatio_working_3-way'!AH306</f>
        <v>-0.25921817327727631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1.0802853595527204</v>
      </c>
      <c r="AS306" s="11">
        <f>IF(('OddsRatio_working_3-way'!X306=0),IF(Q306&gt;0,-Q306^(1/3),(-Q306)^(1/3)),'OddsRatio_working_3-way'!AM306-'OddsRatio_working_3-way'!R306/3)</f>
        <v>-0.82106718627544428</v>
      </c>
      <c r="AT306" s="11">
        <f>IF(('OddsRatio_working_3-way'!X306=0),IF(Q306&gt;0,-Q306^(1/3),(-Q306)^(1/3)),'OddsRatio_working_3-way'!AN306-'OddsRatio_working_3-way'!R306/3)</f>
        <v>-0.25921817327727631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2.2200000000000002</v>
      </c>
      <c r="B307" s="4">
        <f>IF('True_Odds_Calculator_3-way'!B308="","",'True_Odds_Calculator_3-way'!B308)</f>
        <v>3.36</v>
      </c>
      <c r="C307" s="4">
        <f>IF('True_Odds_Calculator_3-way'!C308="","",'True_Odds_Calculator_3-way'!C308)</f>
        <v>3.64</v>
      </c>
      <c r="D307" s="9">
        <f t="shared" si="65"/>
        <v>0.44181603272120562</v>
      </c>
      <c r="E307" s="9">
        <f t="shared" si="66"/>
        <v>0.29036628209373999</v>
      </c>
      <c r="F307" s="9">
        <f t="shared" si="67"/>
        <v>0.26781768518505472</v>
      </c>
      <c r="G307" s="9">
        <f t="shared" si="68"/>
        <v>1.0355618812966603</v>
      </c>
      <c r="H307" s="9">
        <f t="shared" si="69"/>
        <v>2.2633854951819261</v>
      </c>
      <c r="I307" s="9">
        <f t="shared" si="70"/>
        <v>3.4439260398601186</v>
      </c>
      <c r="J307" s="9">
        <f t="shared" si="71"/>
        <v>3.7338833666231834</v>
      </c>
      <c r="K307" s="11">
        <f t="shared" si="72"/>
        <v>0.4504504504504504</v>
      </c>
      <c r="L307" s="11">
        <f t="shared" si="73"/>
        <v>0.29761904761904762</v>
      </c>
      <c r="M307" s="11">
        <f t="shared" si="74"/>
        <v>0.27472527472527469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-0.27995106566535166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0.22908505051362188</v>
      </c>
      <c r="Q307" s="11">
        <f>2*'OddsRatio_working_3-way'!K307*'OddsRatio_working_3-way'!L307*'OddsRatio_working_3-way'!M307</f>
        <v>7.3660787946502215E-2</v>
      </c>
      <c r="R307" s="11">
        <f t="shared" si="75"/>
        <v>0</v>
      </c>
      <c r="S307" s="11">
        <f t="shared" si="76"/>
        <v>-0.81830390596714475</v>
      </c>
      <c r="T307" s="11">
        <f t="shared" si="77"/>
        <v>-0.26312022699908189</v>
      </c>
      <c r="U307" s="11">
        <f>'OddsRatio_working_3-way'!S307-'OddsRatio_working_3-way'!R307^2/3</f>
        <v>-0.81830390596714475</v>
      </c>
      <c r="V307" s="11">
        <f>'OddsRatio_working_3-way'!S307*'OddsRatio_working_3-way'!R307/3-2*'OddsRatio_working_3-way'!R307^3/27-'OddsRatio_working_3-way'!T307</f>
        <v>0.26312022699908189</v>
      </c>
      <c r="W307" s="11">
        <f>'OddsRatio_working_3-way'!V307^2+4*'OddsRatio_working_3-way'!U307^3/27</f>
        <v>-1.1946073700356552E-2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0.14245905337710635</v>
      </c>
      <c r="Y307" s="11">
        <f>IF('OddsRatio_working_3-way'!W307&gt;=0,IF('OddsRatio_working_3-way'!V307+SQRT('OddsRatio_working_3-way'!W307)&gt;0,0,PI()),ACOS('OddsRatio_working_3-way'!V307/(2*'OddsRatio_working_3-way'!X307)))</f>
        <v>0.39370471072007351</v>
      </c>
      <c r="Z307" s="11">
        <f>'OddsRatio_working_3-way'!X307^(1/3)*COS('OddsRatio_working_3-way'!Y307/3)</f>
        <v>0.51778094064833025</v>
      </c>
      <c r="AA307" s="11">
        <f>'OddsRatio_working_3-way'!X307^(1/3)*COS(('OddsRatio_working_3-way'!Y307+2*PI())/3)</f>
        <v>-0.31807788129798575</v>
      </c>
      <c r="AB307" s="11">
        <f>'OddsRatio_working_3-way'!X307^(1/3)*COS(('OddsRatio_working_3-way'!Y307+4*PI())/3)</f>
        <v>-0.19970305935034485</v>
      </c>
      <c r="AC307" s="11">
        <f>'OddsRatio_working_3-way'!X307^(1/3)*SIN('OddsRatio_working_3-way'!Y307/3)</f>
        <v>6.8343735316744716E-2</v>
      </c>
      <c r="AD307" s="11">
        <f>'OddsRatio_working_3-way'!X307^(1/3)*SIN(('OddsRatio_working_3-way'!Y307+2*PI())/3)</f>
        <v>0.41423958053848442</v>
      </c>
      <c r="AE307" s="11">
        <f>'OddsRatio_working_3-way'!X307^(1/3)*SIN(('OddsRatio_working_3-way'!Y307+4*PI())/3)</f>
        <v>-0.4825833158552289</v>
      </c>
      <c r="AF307" s="11">
        <f>-'OddsRatio_working_3-way'!U307/(3*'OddsRatio_working_3-way'!X307^(1/3))*COS(('OddsRatio_working_3-way'!Y307)/3)</f>
        <v>0.51778094064833002</v>
      </c>
      <c r="AG307" s="11">
        <f>-'OddsRatio_working_3-way'!U307/(3*'OddsRatio_working_3-way'!X307^(1/3))*COS(('OddsRatio_working_3-way'!Y307+2*PI())/3)</f>
        <v>-0.31807788129798564</v>
      </c>
      <c r="AH307" s="11">
        <f>-'OddsRatio_working_3-way'!U307/(3*'OddsRatio_working_3-way'!X307^(1/3))*COS(('OddsRatio_working_3-way'!Y307+4*PI())/3)</f>
        <v>-0.19970305935034477</v>
      </c>
      <c r="AI307" s="11">
        <f>'OddsRatio_working_3-way'!U307/(3*'OddsRatio_working_3-way'!X307^(1/3))*SIN(('OddsRatio_working_3-way'!Y307)/3)</f>
        <v>-6.8343735316744689E-2</v>
      </c>
      <c r="AJ307" s="11">
        <f>'OddsRatio_working_3-way'!U307/(3*'OddsRatio_working_3-way'!X307^(1/3))*SIN(('OddsRatio_working_3-way'!Y307+2*PI())/3)</f>
        <v>-0.4142395805384842</v>
      </c>
      <c r="AK307" s="11">
        <f>'OddsRatio_working_3-way'!U307/(3*'OddsRatio_working_3-way'!X307^(1/3))*SIN(('OddsRatio_working_3-way'!Y307+4*PI())/3)</f>
        <v>0.48258331585522868</v>
      </c>
      <c r="AL307" s="11">
        <f>'OddsRatio_working_3-way'!Z307+'OddsRatio_working_3-way'!AF307</f>
        <v>1.0355618812966603</v>
      </c>
      <c r="AM307" s="11">
        <f>'OddsRatio_working_3-way'!AA307+'OddsRatio_working_3-way'!AG307</f>
        <v>-0.6361557625959714</v>
      </c>
      <c r="AN307" s="11">
        <f>'OddsRatio_working_3-way'!AB307+'OddsRatio_working_3-way'!AH307</f>
        <v>-0.39940611870068965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1.0355618812966603</v>
      </c>
      <c r="AS307" s="11">
        <f>IF(('OddsRatio_working_3-way'!X307=0),IF(Q307&gt;0,-Q307^(1/3),(-Q307)^(1/3)),'OddsRatio_working_3-way'!AM307-'OddsRatio_working_3-way'!R307/3)</f>
        <v>-0.6361557625959714</v>
      </c>
      <c r="AT307" s="11">
        <f>IF(('OddsRatio_working_3-way'!X307=0),IF(Q307&gt;0,-Q307^(1/3),(-Q307)^(1/3)),'OddsRatio_working_3-way'!AN307-'OddsRatio_working_3-way'!R307/3)</f>
        <v>-0.39940611870068965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3.31</v>
      </c>
      <c r="B308" s="4">
        <f>IF('True_Odds_Calculator_3-way'!B309="","",'True_Odds_Calculator_3-way'!B309)</f>
        <v>3.58</v>
      </c>
      <c r="C308" s="4">
        <f>IF('True_Odds_Calculator_3-way'!C309="","",'True_Odds_Calculator_3-way'!C309)</f>
        <v>2.27</v>
      </c>
      <c r="D308" s="9">
        <f t="shared" si="65"/>
        <v>0.29509108966624648</v>
      </c>
      <c r="E308" s="9">
        <f t="shared" si="66"/>
        <v>0.2726286808710891</v>
      </c>
      <c r="F308" s="9">
        <f t="shared" si="67"/>
        <v>0.43228022946266464</v>
      </c>
      <c r="G308" s="9">
        <f t="shared" si="68"/>
        <v>1.0341056816862575</v>
      </c>
      <c r="H308" s="9">
        <f t="shared" si="69"/>
        <v>3.3887841246952548</v>
      </c>
      <c r="I308" s="9">
        <f t="shared" si="70"/>
        <v>3.6679926587505451</v>
      </c>
      <c r="J308" s="9">
        <f t="shared" si="71"/>
        <v>2.3133142157415469</v>
      </c>
      <c r="K308" s="11">
        <f t="shared" si="72"/>
        <v>0.30211480362537763</v>
      </c>
      <c r="L308" s="11">
        <f t="shared" si="73"/>
        <v>0.27932960893854747</v>
      </c>
      <c r="M308" s="11">
        <f t="shared" si="74"/>
        <v>0.44052863436123346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-0.28138343642373065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0.2290044040967103</v>
      </c>
      <c r="Q308" s="11">
        <f>2*'OddsRatio_working_3-way'!K308*'OddsRatio_working_3-way'!L308*'OddsRatio_working_3-way'!M308</f>
        <v>7.4352079252178668E-2</v>
      </c>
      <c r="R308" s="11">
        <f t="shared" si="75"/>
        <v>0</v>
      </c>
      <c r="S308" s="11">
        <f t="shared" si="76"/>
        <v>-0.81385175690247935</v>
      </c>
      <c r="T308" s="11">
        <f t="shared" si="77"/>
        <v>-0.26423758340989589</v>
      </c>
      <c r="U308" s="11">
        <f>'OddsRatio_working_3-way'!S308-'OddsRatio_working_3-way'!R308^2/3</f>
        <v>-0.81385175690247935</v>
      </c>
      <c r="V308" s="11">
        <f>'OddsRatio_working_3-way'!S308*'OddsRatio_working_3-way'!R308/3-2*'OddsRatio_working_3-way'!R308^3/27-'OddsRatio_working_3-way'!T308</f>
        <v>0.26423758340989589</v>
      </c>
      <c r="W308" s="11">
        <f>'OddsRatio_working_3-way'!V308^2+4*'OddsRatio_working_3-way'!U308^3/27</f>
        <v>-1.0039021263600359E-2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0.14129801993473054</v>
      </c>
      <c r="Y308" s="11">
        <f>IF('OddsRatio_working_3-way'!W308&gt;=0,IF('OddsRatio_working_3-way'!V308+SQRT('OddsRatio_working_3-way'!W308)&gt;0,0,PI()),ACOS('OddsRatio_working_3-way'!V308/(2*'OddsRatio_working_3-way'!X308)))</f>
        <v>0.36243461496537677</v>
      </c>
      <c r="Z308" s="11">
        <f>'OddsRatio_working_3-way'!X308^(1/3)*COS('OddsRatio_working_3-way'!Y308/3)</f>
        <v>0.51705284084312875</v>
      </c>
      <c r="AA308" s="11">
        <f>'OddsRatio_working_3-way'!X308^(1/3)*COS(('OddsRatio_working_3-way'!Y308+2*PI())/3)</f>
        <v>-0.31288825499010597</v>
      </c>
      <c r="AB308" s="11">
        <f>'OddsRatio_working_3-way'!X308^(1/3)*COS(('OddsRatio_working_3-way'!Y308+4*PI())/3)</f>
        <v>-0.20416458585302291</v>
      </c>
      <c r="AC308" s="11">
        <f>'OddsRatio_working_3-way'!X308^(1/3)*SIN('OddsRatio_working_3-way'!Y308/3)</f>
        <v>6.2771639643578875E-2</v>
      </c>
      <c r="AD308" s="11">
        <f>'OddsRatio_working_3-way'!X308^(1/3)*SIN(('OddsRatio_working_3-way'!Y308+2*PI())/3)</f>
        <v>0.41639507544727228</v>
      </c>
      <c r="AE308" s="11">
        <f>'OddsRatio_working_3-way'!X308^(1/3)*SIN(('OddsRatio_working_3-way'!Y308+4*PI())/3)</f>
        <v>-0.47916671509085101</v>
      </c>
      <c r="AF308" s="11">
        <f>-'OddsRatio_working_3-way'!U308/(3*'OddsRatio_working_3-way'!X308^(1/3))*COS(('OddsRatio_working_3-way'!Y308)/3)</f>
        <v>0.51705284084312875</v>
      </c>
      <c r="AG308" s="11">
        <f>-'OddsRatio_working_3-way'!U308/(3*'OddsRatio_working_3-way'!X308^(1/3))*COS(('OddsRatio_working_3-way'!Y308+2*PI())/3)</f>
        <v>-0.31288825499010597</v>
      </c>
      <c r="AH308" s="11">
        <f>-'OddsRatio_working_3-way'!U308/(3*'OddsRatio_working_3-way'!X308^(1/3))*COS(('OddsRatio_working_3-way'!Y308+4*PI())/3)</f>
        <v>-0.20416458585302291</v>
      </c>
      <c r="AI308" s="11">
        <f>'OddsRatio_working_3-way'!U308/(3*'OddsRatio_working_3-way'!X308^(1/3))*SIN(('OddsRatio_working_3-way'!Y308)/3)</f>
        <v>-6.2771639643578875E-2</v>
      </c>
      <c r="AJ308" s="11">
        <f>'OddsRatio_working_3-way'!U308/(3*'OddsRatio_working_3-way'!X308^(1/3))*SIN(('OddsRatio_working_3-way'!Y308+2*PI())/3)</f>
        <v>-0.41639507544727228</v>
      </c>
      <c r="AK308" s="11">
        <f>'OddsRatio_working_3-way'!U308/(3*'OddsRatio_working_3-way'!X308^(1/3))*SIN(('OddsRatio_working_3-way'!Y308+4*PI())/3)</f>
        <v>0.47916671509085101</v>
      </c>
      <c r="AL308" s="11">
        <f>'OddsRatio_working_3-way'!Z308+'OddsRatio_working_3-way'!AF308</f>
        <v>1.0341056816862575</v>
      </c>
      <c r="AM308" s="11">
        <f>'OddsRatio_working_3-way'!AA308+'OddsRatio_working_3-way'!AG308</f>
        <v>-0.62577650998021195</v>
      </c>
      <c r="AN308" s="11">
        <f>'OddsRatio_working_3-way'!AB308+'OddsRatio_working_3-way'!AH308</f>
        <v>-0.40832917170604582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1.0341056816862575</v>
      </c>
      <c r="AS308" s="11">
        <f>IF(('OddsRatio_working_3-way'!X308=0),IF(Q308&gt;0,-Q308^(1/3),(-Q308)^(1/3)),'OddsRatio_working_3-way'!AM308-'OddsRatio_working_3-way'!R308/3)</f>
        <v>-0.62577650998021195</v>
      </c>
      <c r="AT308" s="11">
        <f>IF(('OddsRatio_working_3-way'!X308=0),IF(Q308&gt;0,-Q308^(1/3),(-Q308)^(1/3)),'OddsRatio_working_3-way'!AN308-'OddsRatio_working_3-way'!R308/3)</f>
        <v>-0.40832917170604582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2.79</v>
      </c>
      <c r="B309" s="4">
        <f>IF('True_Odds_Calculator_3-way'!B310="","",'True_Odds_Calculator_3-way'!B310)</f>
        <v>3.02</v>
      </c>
      <c r="C309" s="4">
        <f>IF('True_Odds_Calculator_3-way'!C310="","",'True_Odds_Calculator_3-way'!C310)</f>
        <v>3.01</v>
      </c>
      <c r="D309" s="9">
        <f t="shared" si="65"/>
        <v>0.35098175482001936</v>
      </c>
      <c r="E309" s="9">
        <f t="shared" si="66"/>
        <v>0.32396519393538925</v>
      </c>
      <c r="F309" s="9">
        <f t="shared" si="67"/>
        <v>0.3250530512445915</v>
      </c>
      <c r="G309" s="9">
        <f t="shared" si="68"/>
        <v>1.0330452231801643</v>
      </c>
      <c r="H309" s="9">
        <f t="shared" si="69"/>
        <v>2.8491509494924943</v>
      </c>
      <c r="I309" s="9">
        <f t="shared" si="70"/>
        <v>3.0867513508239326</v>
      </c>
      <c r="J309" s="9">
        <f t="shared" si="71"/>
        <v>3.0764208985921306</v>
      </c>
      <c r="K309" s="11">
        <f t="shared" si="72"/>
        <v>0.35842293906810035</v>
      </c>
      <c r="L309" s="11">
        <f t="shared" si="73"/>
        <v>0.33112582781456956</v>
      </c>
      <c r="M309" s="11">
        <f t="shared" si="74"/>
        <v>0.33222591362126247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-0.28656478216053549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0.22948026505207186</v>
      </c>
      <c r="Q309" s="11">
        <f>2*'OddsRatio_working_3-way'!K309*'OddsRatio_working_3-way'!L309*'OddsRatio_working_3-way'!M309</f>
        <v>7.8859197612395848E-2</v>
      </c>
      <c r="R309" s="11">
        <f t="shared" si="75"/>
        <v>0</v>
      </c>
      <c r="S309" s="11">
        <f t="shared" si="76"/>
        <v>-0.80079716468269813</v>
      </c>
      <c r="T309" s="11">
        <f t="shared" si="77"/>
        <v>-0.2751880291005836</v>
      </c>
      <c r="U309" s="11">
        <f>'OddsRatio_working_3-way'!S309-'OddsRatio_working_3-way'!R309^2/3</f>
        <v>-0.80079716468269813</v>
      </c>
      <c r="V309" s="11">
        <f>'OddsRatio_working_3-way'!S309*'OddsRatio_working_3-way'!R309/3-2*'OddsRatio_working_3-way'!R309^3/27-'OddsRatio_working_3-way'!T309</f>
        <v>0.2751880291005836</v>
      </c>
      <c r="W309" s="11">
        <f>'OddsRatio_working_3-way'!V309^2+4*'OddsRatio_working_3-way'!U309^3/27</f>
        <v>-3.5037557737059577E-4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0.13791195283371402</v>
      </c>
      <c r="Y309" s="11">
        <f>IF('OddsRatio_working_3-way'!W309&gt;=0,IF('OddsRatio_working_3-way'!V309+SQRT('OddsRatio_working_3-way'!W309)&gt;0,0,PI()),ACOS('OddsRatio_working_3-way'!V309/(2*'OddsRatio_working_3-way'!X309)))</f>
        <v>6.7915503664200738E-2</v>
      </c>
      <c r="Z309" s="11">
        <f>'OddsRatio_working_3-way'!X309^(1/3)*COS('OddsRatio_working_3-way'!Y309/3)</f>
        <v>0.51652261159008217</v>
      </c>
      <c r="AA309" s="11">
        <f>'OddsRatio_working_3-way'!X309^(1/3)*COS(('OddsRatio_working_3-way'!Y309+2*PI())/3)</f>
        <v>-0.268389729058084</v>
      </c>
      <c r="AB309" s="11">
        <f>'OddsRatio_working_3-way'!X309^(1/3)*COS(('OddsRatio_working_3-way'!Y309+4*PI())/3)</f>
        <v>-0.24813288253199811</v>
      </c>
      <c r="AC309" s="11">
        <f>'OddsRatio_working_3-way'!X309^(1/3)*SIN('OddsRatio_working_3-way'!Y309/3)</f>
        <v>1.1695295794768549E-2</v>
      </c>
      <c r="AD309" s="11">
        <f>'OddsRatio_working_3-way'!X309^(1/3)*SIN(('OddsRatio_working_3-way'!Y309+2*PI())/3)</f>
        <v>0.44147405536870943</v>
      </c>
      <c r="AE309" s="11">
        <f>'OddsRatio_working_3-way'!X309^(1/3)*SIN(('OddsRatio_working_3-way'!Y309+4*PI())/3)</f>
        <v>-0.45316935116347801</v>
      </c>
      <c r="AF309" s="11">
        <f>-'OddsRatio_working_3-way'!U309/(3*'OddsRatio_working_3-way'!X309^(1/3))*COS(('OddsRatio_working_3-way'!Y309)/3)</f>
        <v>0.51652261159008217</v>
      </c>
      <c r="AG309" s="11">
        <f>-'OddsRatio_working_3-way'!U309/(3*'OddsRatio_working_3-way'!X309^(1/3))*COS(('OddsRatio_working_3-way'!Y309+2*PI())/3)</f>
        <v>-0.268389729058084</v>
      </c>
      <c r="AH309" s="11">
        <f>-'OddsRatio_working_3-way'!U309/(3*'OddsRatio_working_3-way'!X309^(1/3))*COS(('OddsRatio_working_3-way'!Y309+4*PI())/3)</f>
        <v>-0.24813288253199811</v>
      </c>
      <c r="AI309" s="11">
        <f>'OddsRatio_working_3-way'!U309/(3*'OddsRatio_working_3-way'!X309^(1/3))*SIN(('OddsRatio_working_3-way'!Y309)/3)</f>
        <v>-1.1695295794768549E-2</v>
      </c>
      <c r="AJ309" s="11">
        <f>'OddsRatio_working_3-way'!U309/(3*'OddsRatio_working_3-way'!X309^(1/3))*SIN(('OddsRatio_working_3-way'!Y309+2*PI())/3)</f>
        <v>-0.44147405536870943</v>
      </c>
      <c r="AK309" s="11">
        <f>'OddsRatio_working_3-way'!U309/(3*'OddsRatio_working_3-way'!X309^(1/3))*SIN(('OddsRatio_working_3-way'!Y309+4*PI())/3)</f>
        <v>0.45316935116347801</v>
      </c>
      <c r="AL309" s="11">
        <f>'OddsRatio_working_3-way'!Z309+'OddsRatio_working_3-way'!AF309</f>
        <v>1.0330452231801643</v>
      </c>
      <c r="AM309" s="11">
        <f>'OddsRatio_working_3-way'!AA309+'OddsRatio_working_3-way'!AG309</f>
        <v>-0.53677945811616801</v>
      </c>
      <c r="AN309" s="11">
        <f>'OddsRatio_working_3-way'!AB309+'OddsRatio_working_3-way'!AH309</f>
        <v>-0.49626576506399622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1.0330452231801643</v>
      </c>
      <c r="AS309" s="11">
        <f>IF(('OddsRatio_working_3-way'!X309=0),IF(Q309&gt;0,-Q309^(1/3),(-Q309)^(1/3)),'OddsRatio_working_3-way'!AM309-'OddsRatio_working_3-way'!R309/3)</f>
        <v>-0.53677945811616801</v>
      </c>
      <c r="AT309" s="11">
        <f>IF(('OddsRatio_working_3-way'!X309=0),IF(Q309&gt;0,-Q309^(1/3),(-Q309)^(1/3)),'OddsRatio_working_3-way'!AN309-'OddsRatio_working_3-way'!R309/3)</f>
        <v>-0.49626576506399622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2.66</v>
      </c>
      <c r="B310" s="4">
        <f>IF('True_Odds_Calculator_3-way'!B311="","",'True_Odds_Calculator_3-way'!B311)</f>
        <v>2.95</v>
      </c>
      <c r="C310" s="4">
        <f>IF('True_Odds_Calculator_3-way'!C311="","",'True_Odds_Calculator_3-way'!C311)</f>
        <v>3.25</v>
      </c>
      <c r="D310" s="9">
        <f t="shared" si="65"/>
        <v>0.36803185334005112</v>
      </c>
      <c r="E310" s="9">
        <f t="shared" si="66"/>
        <v>0.33143957413260533</v>
      </c>
      <c r="F310" s="9">
        <f t="shared" si="67"/>
        <v>0.30052857252734366</v>
      </c>
      <c r="G310" s="9">
        <f t="shared" si="68"/>
        <v>1.034431393239863</v>
      </c>
      <c r="H310" s="9">
        <f t="shared" si="69"/>
        <v>2.7171561127781731</v>
      </c>
      <c r="I310" s="9">
        <f t="shared" si="70"/>
        <v>3.0171412168177327</v>
      </c>
      <c r="J310" s="9">
        <f t="shared" si="71"/>
        <v>3.3274706347896914</v>
      </c>
      <c r="K310" s="11">
        <f t="shared" si="72"/>
        <v>0.37593984962406013</v>
      </c>
      <c r="L310" s="11">
        <f t="shared" si="73"/>
        <v>0.33898305084745761</v>
      </c>
      <c r="M310" s="11">
        <f t="shared" si="74"/>
        <v>0.30769230769230771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-0.28558684847712512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0.22977914146513617</v>
      </c>
      <c r="Q310" s="11">
        <f>2*'OddsRatio_working_3-way'!K310*'OddsRatio_working_3-way'!L310*'OddsRatio_working_3-way'!M310</f>
        <v>7.8422915175814373E-2</v>
      </c>
      <c r="R310" s="11">
        <f t="shared" si="75"/>
        <v>0</v>
      </c>
      <c r="S310" s="11">
        <f t="shared" si="76"/>
        <v>-0.80458586482682859</v>
      </c>
      <c r="T310" s="11">
        <f t="shared" si="77"/>
        <v>-0.27460268424123835</v>
      </c>
      <c r="U310" s="11">
        <f>'OddsRatio_working_3-way'!S310-'OddsRatio_working_3-way'!R310^2/3</f>
        <v>-0.80458586482682859</v>
      </c>
      <c r="V310" s="11">
        <f>'OddsRatio_working_3-way'!S310*'OddsRatio_working_3-way'!R310/3-2*'OddsRatio_working_3-way'!R310^3/27-'OddsRatio_working_3-way'!T310</f>
        <v>0.27460268424123835</v>
      </c>
      <c r="W310" s="11">
        <f>'OddsRatio_working_3-way'!V310^2+4*'OddsRatio_working_3-way'!U310^3/27</f>
        <v>-1.7571331088205855E-3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0.13889183498438079</v>
      </c>
      <c r="Y310" s="11">
        <f>IF('OddsRatio_working_3-way'!W310&gt;=0,IF('OddsRatio_working_3-way'!V310+SQRT('OddsRatio_working_3-way'!W310)&gt;0,0,PI()),ACOS('OddsRatio_working_3-way'!V310/(2*'OddsRatio_working_3-way'!X310)))</f>
        <v>0.15148087735285554</v>
      </c>
      <c r="Z310" s="11">
        <f>'OddsRatio_working_3-way'!X310^(1/3)*COS('OddsRatio_working_3-way'!Y310/3)</f>
        <v>0.51721569661993161</v>
      </c>
      <c r="AA310" s="11">
        <f>'OddsRatio_working_3-way'!X310^(1/3)*COS(('OddsRatio_working_3-way'!Y310+2*PI())/3)</f>
        <v>-0.28124429202748324</v>
      </c>
      <c r="AB310" s="11">
        <f>'OddsRatio_working_3-way'!X310^(1/3)*COS(('OddsRatio_working_3-way'!Y310+4*PI())/3)</f>
        <v>-0.23597140459244806</v>
      </c>
      <c r="AC310" s="11">
        <f>'OddsRatio_working_3-way'!X310^(1/3)*SIN('OddsRatio_working_3-way'!Y310/3)</f>
        <v>2.6138313747609124E-2</v>
      </c>
      <c r="AD310" s="11">
        <f>'OddsRatio_working_3-way'!X310^(1/3)*SIN(('OddsRatio_working_3-way'!Y310+2*PI())/3)</f>
        <v>0.43485277563512148</v>
      </c>
      <c r="AE310" s="11">
        <f>'OddsRatio_working_3-way'!X310^(1/3)*SIN(('OddsRatio_working_3-way'!Y310+4*PI())/3)</f>
        <v>-0.46099108938273065</v>
      </c>
      <c r="AF310" s="11">
        <f>-'OddsRatio_working_3-way'!U310/(3*'OddsRatio_working_3-way'!X310^(1/3))*COS(('OddsRatio_working_3-way'!Y310)/3)</f>
        <v>0.5172156966199315</v>
      </c>
      <c r="AG310" s="11">
        <f>-'OddsRatio_working_3-way'!U310/(3*'OddsRatio_working_3-way'!X310^(1/3))*COS(('OddsRatio_working_3-way'!Y310+2*PI())/3)</f>
        <v>-0.28124429202748319</v>
      </c>
      <c r="AH310" s="11">
        <f>-'OddsRatio_working_3-way'!U310/(3*'OddsRatio_working_3-way'!X310^(1/3))*COS(('OddsRatio_working_3-way'!Y310+4*PI())/3)</f>
        <v>-0.23597140459244803</v>
      </c>
      <c r="AI310" s="11">
        <f>'OddsRatio_working_3-way'!U310/(3*'OddsRatio_working_3-way'!X310^(1/3))*SIN(('OddsRatio_working_3-way'!Y310)/3)</f>
        <v>-2.6138313747609117E-2</v>
      </c>
      <c r="AJ310" s="11">
        <f>'OddsRatio_working_3-way'!U310/(3*'OddsRatio_working_3-way'!X310^(1/3))*SIN(('OddsRatio_working_3-way'!Y310+2*PI())/3)</f>
        <v>-0.43485277563512142</v>
      </c>
      <c r="AK310" s="11">
        <f>'OddsRatio_working_3-way'!U310/(3*'OddsRatio_working_3-way'!X310^(1/3))*SIN(('OddsRatio_working_3-way'!Y310+4*PI())/3)</f>
        <v>0.46099108938273053</v>
      </c>
      <c r="AL310" s="11">
        <f>'OddsRatio_working_3-way'!Z310+'OddsRatio_working_3-way'!AF310</f>
        <v>1.034431393239863</v>
      </c>
      <c r="AM310" s="11">
        <f>'OddsRatio_working_3-way'!AA310+'OddsRatio_working_3-way'!AG310</f>
        <v>-0.56248858405496649</v>
      </c>
      <c r="AN310" s="11">
        <f>'OddsRatio_working_3-way'!AB310+'OddsRatio_working_3-way'!AH310</f>
        <v>-0.47194280918489606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1.034431393239863</v>
      </c>
      <c r="AS310" s="11">
        <f>IF(('OddsRatio_working_3-way'!X310=0),IF(Q310&gt;0,-Q310^(1/3),(-Q310)^(1/3)),'OddsRatio_working_3-way'!AM310-'OddsRatio_working_3-way'!R310/3)</f>
        <v>-0.56248858405496649</v>
      </c>
      <c r="AT310" s="11">
        <f>IF(('OddsRatio_working_3-way'!X310=0),IF(Q310&gt;0,-Q310^(1/3),(-Q310)^(1/3)),'OddsRatio_working_3-way'!AN310-'OddsRatio_working_3-way'!R310/3)</f>
        <v>-0.47194280918489606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1.88</v>
      </c>
      <c r="B311" s="4">
        <f>IF('True_Odds_Calculator_3-way'!B312="","",'True_Odds_Calculator_3-way'!B312)</f>
        <v>3.17</v>
      </c>
      <c r="C311" s="4">
        <f>IF('True_Odds_Calculator_3-way'!C312="","",'True_Odds_Calculator_3-way'!C312)</f>
        <v>5.32</v>
      </c>
      <c r="D311" s="9">
        <f t="shared" si="65"/>
        <v>0.51753472602412209</v>
      </c>
      <c r="E311" s="9">
        <f t="shared" si="66"/>
        <v>0.30313935038667184</v>
      </c>
      <c r="F311" s="9">
        <f t="shared" si="67"/>
        <v>0.17932592358920602</v>
      </c>
      <c r="G311" s="9">
        <f t="shared" si="68"/>
        <v>1.0593607840893999</v>
      </c>
      <c r="H311" s="9">
        <f t="shared" si="69"/>
        <v>1.9322374899986718</v>
      </c>
      <c r="I311" s="9">
        <f t="shared" si="70"/>
        <v>3.2988129014739984</v>
      </c>
      <c r="J311" s="9">
        <f t="shared" si="71"/>
        <v>5.5764385872662086</v>
      </c>
      <c r="K311" s="11">
        <f t="shared" si="72"/>
        <v>0.53191489361702127</v>
      </c>
      <c r="L311" s="11">
        <f t="shared" si="73"/>
        <v>0.31545741324921134</v>
      </c>
      <c r="M311" s="11">
        <f t="shared" si="74"/>
        <v>0.18796992481203006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-0.26019407872658351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0.23245492077734439</v>
      </c>
      <c r="Q311" s="11">
        <f>2*'OddsRatio_working_3-way'!K311*'OddsRatio_working_3-way'!L311*'OddsRatio_working_3-way'!M311</f>
        <v>6.3081389627501872E-2</v>
      </c>
      <c r="R311" s="11">
        <f t="shared" si="75"/>
        <v>0</v>
      </c>
      <c r="S311" s="11">
        <f t="shared" si="76"/>
        <v>-0.89339051032599437</v>
      </c>
      <c r="T311" s="11">
        <f t="shared" si="77"/>
        <v>-0.24243975856879088</v>
      </c>
      <c r="U311" s="11">
        <f>'OddsRatio_working_3-way'!S311-'OddsRatio_working_3-way'!R311^2/3</f>
        <v>-0.89339051032599437</v>
      </c>
      <c r="V311" s="11">
        <f>'OddsRatio_working_3-way'!S311*'OddsRatio_working_3-way'!R311/3-2*'OddsRatio_working_3-way'!R311^3/27-'OddsRatio_working_3-way'!T311</f>
        <v>0.24243975856879088</v>
      </c>
      <c r="W311" s="11">
        <f>'OddsRatio_working_3-way'!V311^2+4*'OddsRatio_working_3-way'!U311^3/27</f>
        <v>-4.6860978547980291E-2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0.162510011293823</v>
      </c>
      <c r="Y311" s="11">
        <f>IF('OddsRatio_working_3-way'!W311&gt;=0,IF('OddsRatio_working_3-way'!V311+SQRT('OddsRatio_working_3-way'!W311)&gt;0,0,PI()),ACOS('OddsRatio_working_3-way'!V311/(2*'OddsRatio_working_3-way'!X311)))</f>
        <v>0.72887744107482688</v>
      </c>
      <c r="Z311" s="11">
        <f>'OddsRatio_working_3-way'!X311^(1/3)*COS('OddsRatio_working_3-way'!Y311/3)</f>
        <v>0.52968039204469997</v>
      </c>
      <c r="AA311" s="11">
        <f>'OddsRatio_working_3-way'!X311^(1/3)*COS(('OddsRatio_working_3-way'!Y311+2*PI())/3)</f>
        <v>-0.37853557540967708</v>
      </c>
      <c r="AB311" s="11">
        <f>'OddsRatio_working_3-way'!X311^(1/3)*COS(('OddsRatio_working_3-way'!Y311+4*PI())/3)</f>
        <v>-0.15114481663502308</v>
      </c>
      <c r="AC311" s="11">
        <f>'OddsRatio_working_3-way'!X311^(1/3)*SIN('OddsRatio_working_3-way'!Y311/3)</f>
        <v>0.13128411578977989</v>
      </c>
      <c r="AD311" s="11">
        <f>'OddsRatio_working_3-way'!X311^(1/3)*SIN(('OddsRatio_working_3-way'!Y311+2*PI())/3)</f>
        <v>0.3930746175023212</v>
      </c>
      <c r="AE311" s="11">
        <f>'OddsRatio_working_3-way'!X311^(1/3)*SIN(('OddsRatio_working_3-way'!Y311+4*PI())/3)</f>
        <v>-0.52435873329210103</v>
      </c>
      <c r="AF311" s="11">
        <f>-'OddsRatio_working_3-way'!U311/(3*'OddsRatio_working_3-way'!X311^(1/3))*COS(('OddsRatio_working_3-way'!Y311)/3)</f>
        <v>0.52968039204469997</v>
      </c>
      <c r="AG311" s="11">
        <f>-'OddsRatio_working_3-way'!U311/(3*'OddsRatio_working_3-way'!X311^(1/3))*COS(('OddsRatio_working_3-way'!Y311+2*PI())/3)</f>
        <v>-0.37853557540967708</v>
      </c>
      <c r="AH311" s="11">
        <f>-'OddsRatio_working_3-way'!U311/(3*'OddsRatio_working_3-way'!X311^(1/3))*COS(('OddsRatio_working_3-way'!Y311+4*PI())/3)</f>
        <v>-0.15114481663502308</v>
      </c>
      <c r="AI311" s="11">
        <f>'OddsRatio_working_3-way'!U311/(3*'OddsRatio_working_3-way'!X311^(1/3))*SIN(('OddsRatio_working_3-way'!Y311)/3)</f>
        <v>-0.13128411578977989</v>
      </c>
      <c r="AJ311" s="11">
        <f>'OddsRatio_working_3-way'!U311/(3*'OddsRatio_working_3-way'!X311^(1/3))*SIN(('OddsRatio_working_3-way'!Y311+2*PI())/3)</f>
        <v>-0.3930746175023212</v>
      </c>
      <c r="AK311" s="11">
        <f>'OddsRatio_working_3-way'!U311/(3*'OddsRatio_working_3-way'!X311^(1/3))*SIN(('OddsRatio_working_3-way'!Y311+4*PI())/3)</f>
        <v>0.52435873329210103</v>
      </c>
      <c r="AL311" s="11">
        <f>'OddsRatio_working_3-way'!Z311+'OddsRatio_working_3-way'!AF311</f>
        <v>1.0593607840893999</v>
      </c>
      <c r="AM311" s="11">
        <f>'OddsRatio_working_3-way'!AA311+'OddsRatio_working_3-way'!AG311</f>
        <v>-0.75707115081935417</v>
      </c>
      <c r="AN311" s="11">
        <f>'OddsRatio_working_3-way'!AB311+'OddsRatio_working_3-way'!AH311</f>
        <v>-0.30228963327004615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1.0593607840893999</v>
      </c>
      <c r="AS311" s="11">
        <f>IF(('OddsRatio_working_3-way'!X311=0),IF(Q311&gt;0,-Q311^(1/3),(-Q311)^(1/3)),'OddsRatio_working_3-way'!AM311-'OddsRatio_working_3-way'!R311/3)</f>
        <v>-0.75707115081935417</v>
      </c>
      <c r="AT311" s="11">
        <f>IF(('OddsRatio_working_3-way'!X311=0),IF(Q311&gt;0,-Q311^(1/3),(-Q311)^(1/3)),'OddsRatio_working_3-way'!AN311-'OddsRatio_working_3-way'!R311/3)</f>
        <v>-0.30228963327004615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1.68</v>
      </c>
      <c r="B312" s="4">
        <f>IF('True_Odds_Calculator_3-way'!B313="","",'True_Odds_Calculator_3-way'!B313)</f>
        <v>3.64</v>
      </c>
      <c r="C312" s="4">
        <f>IF('True_Odds_Calculator_3-way'!C313="","",'True_Odds_Calculator_3-way'!C313)</f>
        <v>6.07</v>
      </c>
      <c r="D312" s="9">
        <f t="shared" si="65"/>
        <v>0.58057945139154965</v>
      </c>
      <c r="E312" s="9">
        <f t="shared" si="66"/>
        <v>0.26283430971994526</v>
      </c>
      <c r="F312" s="9">
        <f t="shared" si="67"/>
        <v>0.1565862388885047</v>
      </c>
      <c r="G312" s="9">
        <f t="shared" si="68"/>
        <v>1.0623781515963739</v>
      </c>
      <c r="H312" s="9">
        <f t="shared" si="69"/>
        <v>1.7224171430855346</v>
      </c>
      <c r="I312" s="9">
        <f t="shared" si="70"/>
        <v>3.8046783202144279</v>
      </c>
      <c r="J312" s="9">
        <f t="shared" si="71"/>
        <v>6.3862572285936166</v>
      </c>
      <c r="K312" s="11">
        <f t="shared" si="72"/>
        <v>0.59523809523809523</v>
      </c>
      <c r="L312" s="11">
        <f t="shared" si="73"/>
        <v>0.27472527472527469</v>
      </c>
      <c r="M312" s="11">
        <f t="shared" si="74"/>
        <v>0.16474464579901152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-0.24520055139024288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0.22602818848994416</v>
      </c>
      <c r="Q312" s="11">
        <f>2*'OddsRatio_working_3-way'!K312*'OddsRatio_working_3-way'!L312*'OddsRatio_working_3-way'!M312</f>
        <v>5.3880378662680369E-2</v>
      </c>
      <c r="R312" s="11">
        <f t="shared" si="75"/>
        <v>0</v>
      </c>
      <c r="S312" s="11">
        <f t="shared" si="76"/>
        <v>-0.92180946253344498</v>
      </c>
      <c r="T312" s="11">
        <f t="shared" si="77"/>
        <v>-0.21974003874456377</v>
      </c>
      <c r="U312" s="11">
        <f>'OddsRatio_working_3-way'!S312-'OddsRatio_working_3-way'!R312^2/3</f>
        <v>-0.92180946253344498</v>
      </c>
      <c r="V312" s="11">
        <f>'OddsRatio_working_3-way'!S312*'OddsRatio_working_3-way'!R312/3-2*'OddsRatio_working_3-way'!R312^3/27-'OddsRatio_working_3-way'!T312</f>
        <v>0.21974003874456377</v>
      </c>
      <c r="W312" s="11">
        <f>'OddsRatio_working_3-way'!V312^2+4*'OddsRatio_working_3-way'!U312^3/27</f>
        <v>-6.7757519795685034E-2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0.17032557384546473</v>
      </c>
      <c r="Y312" s="11">
        <f>IF('OddsRatio_working_3-way'!W312&gt;=0,IF('OddsRatio_working_3-way'!V312+SQRT('OddsRatio_working_3-way'!W312)&gt;0,0,PI()),ACOS('OddsRatio_working_3-way'!V312/(2*'OddsRatio_working_3-way'!X312)))</f>
        <v>0.86969602620031405</v>
      </c>
      <c r="Z312" s="11">
        <f>'OddsRatio_working_3-way'!X312^(1/3)*COS('OddsRatio_working_3-way'!Y312/3)</f>
        <v>0.53118907579818697</v>
      </c>
      <c r="AA312" s="11">
        <f>'OddsRatio_working_3-way'!X312^(1/3)*COS(('OddsRatio_working_3-way'!Y312+2*PI())/3)</f>
        <v>-0.40282059208656273</v>
      </c>
      <c r="AB312" s="11">
        <f>'OddsRatio_working_3-way'!X312^(1/3)*COS(('OddsRatio_working_3-way'!Y312+4*PI())/3)</f>
        <v>-0.12836848371162443</v>
      </c>
      <c r="AC312" s="11">
        <f>'OddsRatio_working_3-way'!X312^(1/3)*SIN('OddsRatio_working_3-way'!Y312/3)</f>
        <v>0.15845499864993112</v>
      </c>
      <c r="AD312" s="11">
        <f>'OddsRatio_working_3-way'!X312^(1/3)*SIN(('OddsRatio_working_3-way'!Y312+2*PI())/3)</f>
        <v>0.3807957345290422</v>
      </c>
      <c r="AE312" s="11">
        <f>'OddsRatio_working_3-way'!X312^(1/3)*SIN(('OddsRatio_working_3-way'!Y312+4*PI())/3)</f>
        <v>-0.53925073317897321</v>
      </c>
      <c r="AF312" s="11">
        <f>-'OddsRatio_working_3-way'!U312/(3*'OddsRatio_working_3-way'!X312^(1/3))*COS(('OddsRatio_working_3-way'!Y312)/3)</f>
        <v>0.53118907579818686</v>
      </c>
      <c r="AG312" s="11">
        <f>-'OddsRatio_working_3-way'!U312/(3*'OddsRatio_working_3-way'!X312^(1/3))*COS(('OddsRatio_working_3-way'!Y312+2*PI())/3)</f>
        <v>-0.40282059208656268</v>
      </c>
      <c r="AH312" s="11">
        <f>-'OddsRatio_working_3-way'!U312/(3*'OddsRatio_working_3-way'!X312^(1/3))*COS(('OddsRatio_working_3-way'!Y312+4*PI())/3)</f>
        <v>-0.1283684837116244</v>
      </c>
      <c r="AI312" s="11">
        <f>'OddsRatio_working_3-way'!U312/(3*'OddsRatio_working_3-way'!X312^(1/3))*SIN(('OddsRatio_working_3-way'!Y312)/3)</f>
        <v>-0.15845499864993109</v>
      </c>
      <c r="AJ312" s="11">
        <f>'OddsRatio_working_3-way'!U312/(3*'OddsRatio_working_3-way'!X312^(1/3))*SIN(('OddsRatio_working_3-way'!Y312+2*PI())/3)</f>
        <v>-0.38079573452904214</v>
      </c>
      <c r="AK312" s="11">
        <f>'OddsRatio_working_3-way'!U312/(3*'OddsRatio_working_3-way'!X312^(1/3))*SIN(('OddsRatio_working_3-way'!Y312+4*PI())/3)</f>
        <v>0.5392507331789731</v>
      </c>
      <c r="AL312" s="11">
        <f>'OddsRatio_working_3-way'!Z312+'OddsRatio_working_3-way'!AF312</f>
        <v>1.0623781515963739</v>
      </c>
      <c r="AM312" s="11">
        <f>'OddsRatio_working_3-way'!AA312+'OddsRatio_working_3-way'!AG312</f>
        <v>-0.80564118417312547</v>
      </c>
      <c r="AN312" s="11">
        <f>'OddsRatio_working_3-way'!AB312+'OddsRatio_working_3-way'!AH312</f>
        <v>-0.25673696742324881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1.0623781515963739</v>
      </c>
      <c r="AS312" s="11">
        <f>IF(('OddsRatio_working_3-way'!X312=0),IF(Q312&gt;0,-Q312^(1/3),(-Q312)^(1/3)),'OddsRatio_working_3-way'!AM312-'OddsRatio_working_3-way'!R312/3)</f>
        <v>-0.80564118417312547</v>
      </c>
      <c r="AT312" s="11">
        <f>IF(('OddsRatio_working_3-way'!X312=0),IF(Q312&gt;0,-Q312^(1/3),(-Q312)^(1/3)),'OddsRatio_working_3-way'!AN312-'OddsRatio_working_3-way'!R312/3)</f>
        <v>-0.25673696742324881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2.74</v>
      </c>
      <c r="B313" s="4">
        <f>IF('True_Odds_Calculator_3-way'!B314="","",'True_Odds_Calculator_3-way'!B314)</f>
        <v>2.87</v>
      </c>
      <c r="C313" s="4">
        <f>IF('True_Odds_Calculator_3-way'!C314="","",'True_Odds_Calculator_3-way'!C314)</f>
        <v>3.13</v>
      </c>
      <c r="D313" s="9">
        <f t="shared" si="65"/>
        <v>0.35368157633215297</v>
      </c>
      <c r="E313" s="9">
        <f t="shared" si="66"/>
        <v>0.33738965150243083</v>
      </c>
      <c r="F313" s="9">
        <f t="shared" si="67"/>
        <v>0.30892877216541609</v>
      </c>
      <c r="G313" s="9">
        <f t="shared" si="68"/>
        <v>1.0502310405199413</v>
      </c>
      <c r="H313" s="9">
        <f t="shared" si="69"/>
        <v>2.8274020105046977</v>
      </c>
      <c r="I313" s="9">
        <f t="shared" si="70"/>
        <v>2.9639320457722906</v>
      </c>
      <c r="J313" s="9">
        <f t="shared" si="71"/>
        <v>3.2369921163074751</v>
      </c>
      <c r="K313" s="11">
        <f t="shared" si="72"/>
        <v>0.36496350364963503</v>
      </c>
      <c r="L313" s="11">
        <f t="shared" si="73"/>
        <v>0.34843205574912889</v>
      </c>
      <c r="M313" s="11">
        <f t="shared" si="74"/>
        <v>0.31948881789137379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-0.28157472015374863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0.23320351670903197</v>
      </c>
      <c r="Q313" s="11">
        <f>2*'OddsRatio_working_3-way'!K313*'OddsRatio_working_3-way'!L313*'OddsRatio_working_3-way'!M313</f>
        <v>8.1255580734854338E-2</v>
      </c>
      <c r="R313" s="11">
        <f t="shared" si="75"/>
        <v>0</v>
      </c>
      <c r="S313" s="11">
        <f t="shared" si="76"/>
        <v>-0.82821183869665405</v>
      </c>
      <c r="T313" s="11">
        <f t="shared" si="77"/>
        <v>-0.28857555355284115</v>
      </c>
      <c r="U313" s="11">
        <f>'OddsRatio_working_3-way'!S313-'OddsRatio_working_3-way'!R313^2/3</f>
        <v>-0.82821183869665405</v>
      </c>
      <c r="V313" s="11">
        <f>'OddsRatio_working_3-way'!S313*'OddsRatio_working_3-way'!R313/3-2*'OddsRatio_working_3-way'!R313^3/27-'OddsRatio_working_3-way'!T313</f>
        <v>0.28857555355284115</v>
      </c>
      <c r="W313" s="11">
        <f>'OddsRatio_working_3-way'!V313^2+4*'OddsRatio_working_3-way'!U313^3/27</f>
        <v>-8.8701850553801753E-4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0.14505418695600164</v>
      </c>
      <c r="Y313" s="11">
        <f>IF('OddsRatio_working_3-way'!W313&gt;=0,IF('OddsRatio_working_3-way'!V313+SQRT('OddsRatio_working_3-way'!W313)&gt;0,0,PI()),ACOS('OddsRatio_working_3-way'!V313/(2*'OddsRatio_working_3-way'!X313)))</f>
        <v>0.10284232854513675</v>
      </c>
      <c r="Z313" s="11">
        <f>'OddsRatio_working_3-way'!X313^(1/3)*COS('OddsRatio_working_3-way'!Y313/3)</f>
        <v>0.52511552025997066</v>
      </c>
      <c r="AA313" s="11">
        <f>'OddsRatio_working_3-way'!X313^(1/3)*COS(('OddsRatio_working_3-way'!Y313+2*PI())/3)</f>
        <v>-0.27815351149819062</v>
      </c>
      <c r="AB313" s="11">
        <f>'OddsRatio_working_3-way'!X313^(1/3)*COS(('OddsRatio_working_3-way'!Y313+4*PI())/3)</f>
        <v>-0.24696200876178004</v>
      </c>
      <c r="AC313" s="11">
        <f>'OddsRatio_working_3-way'!X313^(1/3)*SIN('OddsRatio_working_3-way'!Y313/3)</f>
        <v>1.8008422501295654E-2</v>
      </c>
      <c r="AD313" s="11">
        <f>'OddsRatio_working_3-way'!X313^(1/3)*SIN(('OddsRatio_working_3-way'!Y313+2*PI())/3)</f>
        <v>0.44575916921596875</v>
      </c>
      <c r="AE313" s="11">
        <f>'OddsRatio_working_3-way'!X313^(1/3)*SIN(('OddsRatio_working_3-way'!Y313+4*PI())/3)</f>
        <v>-0.46376759171726439</v>
      </c>
      <c r="AF313" s="11">
        <f>-'OddsRatio_working_3-way'!U313/(3*'OddsRatio_working_3-way'!X313^(1/3))*COS(('OddsRatio_working_3-way'!Y313)/3)</f>
        <v>0.52511552025997055</v>
      </c>
      <c r="AG313" s="11">
        <f>-'OddsRatio_working_3-way'!U313/(3*'OddsRatio_working_3-way'!X313^(1/3))*COS(('OddsRatio_working_3-way'!Y313+2*PI())/3)</f>
        <v>-0.27815351149819056</v>
      </c>
      <c r="AH313" s="11">
        <f>-'OddsRatio_working_3-way'!U313/(3*'OddsRatio_working_3-way'!X313^(1/3))*COS(('OddsRatio_working_3-way'!Y313+4*PI())/3)</f>
        <v>-0.24696200876177998</v>
      </c>
      <c r="AI313" s="11">
        <f>'OddsRatio_working_3-way'!U313/(3*'OddsRatio_working_3-way'!X313^(1/3))*SIN(('OddsRatio_working_3-way'!Y313)/3)</f>
        <v>-1.800842250129565E-2</v>
      </c>
      <c r="AJ313" s="11">
        <f>'OddsRatio_working_3-way'!U313/(3*'OddsRatio_working_3-way'!X313^(1/3))*SIN(('OddsRatio_working_3-way'!Y313+2*PI())/3)</f>
        <v>-0.44575916921596864</v>
      </c>
      <c r="AK313" s="11">
        <f>'OddsRatio_working_3-way'!U313/(3*'OddsRatio_working_3-way'!X313^(1/3))*SIN(('OddsRatio_working_3-way'!Y313+4*PI())/3)</f>
        <v>0.46376759171726434</v>
      </c>
      <c r="AL313" s="11">
        <f>'OddsRatio_working_3-way'!Z313+'OddsRatio_working_3-way'!AF313</f>
        <v>1.0502310405199413</v>
      </c>
      <c r="AM313" s="11">
        <f>'OddsRatio_working_3-way'!AA313+'OddsRatio_working_3-way'!AG313</f>
        <v>-0.55630702299638113</v>
      </c>
      <c r="AN313" s="11">
        <f>'OddsRatio_working_3-way'!AB313+'OddsRatio_working_3-way'!AH313</f>
        <v>-0.49392401752356002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1.0502310405199413</v>
      </c>
      <c r="AS313" s="11">
        <f>IF(('OddsRatio_working_3-way'!X313=0),IF(Q313&gt;0,-Q313^(1/3),(-Q313)^(1/3)),'OddsRatio_working_3-way'!AM313-'OddsRatio_working_3-way'!R313/3)</f>
        <v>-0.55630702299638113</v>
      </c>
      <c r="AT313" s="11">
        <f>IF(('OddsRatio_working_3-way'!X313=0),IF(Q313&gt;0,-Q313^(1/3),(-Q313)^(1/3)),'OddsRatio_working_3-way'!AN313-'OddsRatio_working_3-way'!R313/3)</f>
        <v>-0.49392401752356002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5.0999999999999996</v>
      </c>
      <c r="B314" s="4">
        <f>IF('True_Odds_Calculator_3-way'!B315="","",'True_Odds_Calculator_3-way'!B315)</f>
        <v>3.07</v>
      </c>
      <c r="C314" s="4">
        <f>IF('True_Odds_Calculator_3-way'!C315="","",'True_Odds_Calculator_3-way'!C315)</f>
        <v>1.94</v>
      </c>
      <c r="D314" s="9">
        <f t="shared" si="65"/>
        <v>0.18680329158447037</v>
      </c>
      <c r="E314" s="9">
        <f t="shared" si="66"/>
        <v>0.31271033608959564</v>
      </c>
      <c r="F314" s="9">
        <f t="shared" si="67"/>
        <v>0.50048637232593396</v>
      </c>
      <c r="G314" s="9">
        <f t="shared" si="68"/>
        <v>1.0617621290654087</v>
      </c>
      <c r="H314" s="9">
        <f t="shared" si="69"/>
        <v>5.3532247291681747</v>
      </c>
      <c r="I314" s="9">
        <f t="shared" si="70"/>
        <v>3.1978476071653952</v>
      </c>
      <c r="J314" s="9">
        <f t="shared" si="71"/>
        <v>1.9980564013214841</v>
      </c>
      <c r="K314" s="11">
        <f t="shared" si="72"/>
        <v>0.19607843137254904</v>
      </c>
      <c r="L314" s="11">
        <f t="shared" si="73"/>
        <v>0.32573289902280134</v>
      </c>
      <c r="M314" s="11">
        <f t="shared" si="74"/>
        <v>0.51546391752577325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-0.26264659461957984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0.23407731069861712</v>
      </c>
      <c r="Q314" s="11">
        <f>2*'OddsRatio_working_3-way'!K314*'OddsRatio_working_3-way'!L314*'OddsRatio_working_3-way'!M314</f>
        <v>6.5844531842086398E-2</v>
      </c>
      <c r="R314" s="11">
        <f t="shared" si="75"/>
        <v>0</v>
      </c>
      <c r="S314" s="11">
        <f t="shared" si="76"/>
        <v>-0.89122537848875294</v>
      </c>
      <c r="T314" s="11">
        <f t="shared" si="77"/>
        <v>-0.2506963089982428</v>
      </c>
      <c r="U314" s="11">
        <f>'OddsRatio_working_3-way'!S314-'OddsRatio_working_3-way'!R314^2/3</f>
        <v>-0.89122537848875294</v>
      </c>
      <c r="V314" s="11">
        <f>'OddsRatio_working_3-way'!S314*'OddsRatio_working_3-way'!R314/3-2*'OddsRatio_working_3-way'!R314^3/27-'OddsRatio_working_3-way'!T314</f>
        <v>0.2506963089982428</v>
      </c>
      <c r="W314" s="11">
        <f>'OddsRatio_working_3-way'!V314^2+4*'OddsRatio_working_3-way'!U314^3/27</f>
        <v>-4.2023194415814646E-2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0.16191960486701193</v>
      </c>
      <c r="Y314" s="11">
        <f>IF('OddsRatio_working_3-way'!W314&gt;=0,IF('OddsRatio_working_3-way'!V314+SQRT('OddsRatio_working_3-way'!W314)&gt;0,0,PI()),ACOS('OddsRatio_working_3-way'!V314/(2*'OddsRatio_working_3-way'!X314)))</f>
        <v>0.68544375539339142</v>
      </c>
      <c r="Z314" s="11">
        <f>'OddsRatio_working_3-way'!X314^(1/3)*COS('OddsRatio_working_3-way'!Y314/3)</f>
        <v>0.53088106453270445</v>
      </c>
      <c r="AA314" s="11">
        <f>'OddsRatio_working_3-way'!X314^(1/3)*COS(('OddsRatio_working_3-way'!Y314+2*PI())/3)</f>
        <v>-0.37235318873253104</v>
      </c>
      <c r="AB314" s="11">
        <f>'OddsRatio_working_3-way'!X314^(1/3)*COS(('OddsRatio_working_3-way'!Y314+4*PI())/3)</f>
        <v>-0.15852787580017352</v>
      </c>
      <c r="AC314" s="11">
        <f>'OddsRatio_working_3-way'!X314^(1/3)*SIN('OddsRatio_working_3-way'!Y314/3)</f>
        <v>0.12345210198105273</v>
      </c>
      <c r="AD314" s="11">
        <f>'OddsRatio_working_3-way'!X314^(1/3)*SIN(('OddsRatio_working_3-way'!Y314+2*PI())/3)</f>
        <v>0.3980304372829217</v>
      </c>
      <c r="AE314" s="11">
        <f>'OddsRatio_working_3-way'!X314^(1/3)*SIN(('OddsRatio_working_3-way'!Y314+4*PI())/3)</f>
        <v>-0.52148253926397425</v>
      </c>
      <c r="AF314" s="11">
        <f>-'OddsRatio_working_3-way'!U314/(3*'OddsRatio_working_3-way'!X314^(1/3))*COS(('OddsRatio_working_3-way'!Y314)/3)</f>
        <v>0.53088106453270423</v>
      </c>
      <c r="AG314" s="11">
        <f>-'OddsRatio_working_3-way'!U314/(3*'OddsRatio_working_3-way'!X314^(1/3))*COS(('OddsRatio_working_3-way'!Y314+2*PI())/3)</f>
        <v>-0.37235318873253093</v>
      </c>
      <c r="AH314" s="11">
        <f>-'OddsRatio_working_3-way'!U314/(3*'OddsRatio_working_3-way'!X314^(1/3))*COS(('OddsRatio_working_3-way'!Y314+4*PI())/3)</f>
        <v>-0.15852787580017347</v>
      </c>
      <c r="AI314" s="11">
        <f>'OddsRatio_working_3-way'!U314/(3*'OddsRatio_working_3-way'!X314^(1/3))*SIN(('OddsRatio_working_3-way'!Y314)/3)</f>
        <v>-0.12345210198105268</v>
      </c>
      <c r="AJ314" s="11">
        <f>'OddsRatio_working_3-way'!U314/(3*'OddsRatio_working_3-way'!X314^(1/3))*SIN(('OddsRatio_working_3-way'!Y314+2*PI())/3)</f>
        <v>-0.39803043728292153</v>
      </c>
      <c r="AK314" s="11">
        <f>'OddsRatio_working_3-way'!U314/(3*'OddsRatio_working_3-way'!X314^(1/3))*SIN(('OddsRatio_working_3-way'!Y314+4*PI())/3)</f>
        <v>0.52148253926397403</v>
      </c>
      <c r="AL314" s="11">
        <f>'OddsRatio_working_3-way'!Z314+'OddsRatio_working_3-way'!AF314</f>
        <v>1.0617621290654087</v>
      </c>
      <c r="AM314" s="11">
        <f>'OddsRatio_working_3-way'!AA314+'OddsRatio_working_3-way'!AG314</f>
        <v>-0.74470637746506196</v>
      </c>
      <c r="AN314" s="11">
        <f>'OddsRatio_working_3-way'!AB314+'OddsRatio_working_3-way'!AH314</f>
        <v>-0.31705575160034699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1.0617621290654087</v>
      </c>
      <c r="AS314" s="11">
        <f>IF(('OddsRatio_working_3-way'!X314=0),IF(Q314&gt;0,-Q314^(1/3),(-Q314)^(1/3)),'OddsRatio_working_3-way'!AM314-'OddsRatio_working_3-way'!R314/3)</f>
        <v>-0.74470637746506196</v>
      </c>
      <c r="AT314" s="11">
        <f>IF(('OddsRatio_working_3-way'!X314=0),IF(Q314&gt;0,-Q314^(1/3),(-Q314)^(1/3)),'OddsRatio_working_3-way'!AN314-'OddsRatio_working_3-way'!R314/3)</f>
        <v>-0.31705575160034699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1.88</v>
      </c>
      <c r="B315" s="4">
        <f>IF('True_Odds_Calculator_3-way'!B316="","",'True_Odds_Calculator_3-way'!B316)</f>
        <v>3.83</v>
      </c>
      <c r="C315" s="4">
        <f>IF('True_Odds_Calculator_3-way'!C316="","",'True_Odds_Calculator_3-way'!C316)</f>
        <v>4.03</v>
      </c>
      <c r="D315" s="9">
        <f t="shared" si="65"/>
        <v>0.51543303090682258</v>
      </c>
      <c r="E315" s="9">
        <f t="shared" si="66"/>
        <v>0.24855042899216004</v>
      </c>
      <c r="F315" s="9">
        <f t="shared" si="67"/>
        <v>0.23601654010101769</v>
      </c>
      <c r="G315" s="9">
        <f t="shared" si="68"/>
        <v>1.0683139225510203</v>
      </c>
      <c r="H315" s="9">
        <f t="shared" si="69"/>
        <v>1.9401162518448978</v>
      </c>
      <c r="I315" s="9">
        <f t="shared" si="70"/>
        <v>4.0233284008193877</v>
      </c>
      <c r="J315" s="9">
        <f t="shared" si="71"/>
        <v>4.2369911853295914</v>
      </c>
      <c r="K315" s="11">
        <f t="shared" si="72"/>
        <v>0.53191489361702127</v>
      </c>
      <c r="L315" s="11">
        <f t="shared" si="73"/>
        <v>0.2610966057441253</v>
      </c>
      <c r="M315" s="11">
        <f t="shared" si="74"/>
        <v>0.24813895781637715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-0.26004593348343086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0.23227273147080463</v>
      </c>
      <c r="Q315" s="11">
        <f>2*'OddsRatio_working_3-way'!K315*'OddsRatio_working_3-way'!L315*'OddsRatio_working_3-way'!M315</f>
        <v>6.8923659190149741E-2</v>
      </c>
      <c r="R315" s="11">
        <f t="shared" si="75"/>
        <v>0</v>
      </c>
      <c r="S315" s="11">
        <f t="shared" si="76"/>
        <v>-0.89319886052209374</v>
      </c>
      <c r="T315" s="11">
        <f t="shared" si="77"/>
        <v>-0.26504417226174887</v>
      </c>
      <c r="U315" s="11">
        <f>'OddsRatio_working_3-way'!S315-'OddsRatio_working_3-way'!R315^2/3</f>
        <v>-0.89319886052209374</v>
      </c>
      <c r="V315" s="11">
        <f>'OddsRatio_working_3-way'!S315*'OddsRatio_working_3-way'!R315/3-2*'OddsRatio_working_3-way'!R315^3/27-'OddsRatio_working_3-way'!T315</f>
        <v>0.26504417226174887</v>
      </c>
      <c r="W315" s="11">
        <f>'OddsRatio_working_3-way'!V315^2+4*'OddsRatio_working_3-way'!U315^3/27</f>
        <v>-3.5321632131377317E-2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0.16245772171652301</v>
      </c>
      <c r="Y315" s="11">
        <f>IF('OddsRatio_working_3-way'!W315&gt;=0,IF('OddsRatio_working_3-way'!V315+SQRT('OddsRatio_working_3-way'!W315)&gt;0,0,PI()),ACOS('OddsRatio_working_3-way'!V315/(2*'OddsRatio_working_3-way'!X315)))</f>
        <v>0.61680144601210374</v>
      </c>
      <c r="Z315" s="11">
        <f>'OddsRatio_working_3-way'!X315^(1/3)*COS('OddsRatio_working_3-way'!Y315/3)</f>
        <v>0.53415696127551016</v>
      </c>
      <c r="AA315" s="11">
        <f>'OddsRatio_working_3-way'!X315^(1/3)*COS(('OddsRatio_working_3-way'!Y315+2*PI())/3)</f>
        <v>-0.36355112272455731</v>
      </c>
      <c r="AB315" s="11">
        <f>'OddsRatio_working_3-way'!X315^(1/3)*COS(('OddsRatio_working_3-way'!Y315+4*PI())/3)</f>
        <v>-0.17060583855095254</v>
      </c>
      <c r="AC315" s="11">
        <f>'OddsRatio_working_3-way'!X315^(1/3)*SIN('OddsRatio_working_3-way'!Y315/3)</f>
        <v>0.11139701175649956</v>
      </c>
      <c r="AD315" s="11">
        <f>'OddsRatio_working_3-way'!X315^(1/3)*SIN(('OddsRatio_working_3-way'!Y315+2*PI())/3)</f>
        <v>0.40689499219464281</v>
      </c>
      <c r="AE315" s="11">
        <f>'OddsRatio_working_3-way'!X315^(1/3)*SIN(('OddsRatio_working_3-way'!Y315+4*PI())/3)</f>
        <v>-0.51829200395114228</v>
      </c>
      <c r="AF315" s="11">
        <f>-'OddsRatio_working_3-way'!U315/(3*'OddsRatio_working_3-way'!X315^(1/3))*COS(('OddsRatio_working_3-way'!Y315)/3)</f>
        <v>0.53415696127551027</v>
      </c>
      <c r="AG315" s="11">
        <f>-'OddsRatio_working_3-way'!U315/(3*'OddsRatio_working_3-way'!X315^(1/3))*COS(('OddsRatio_working_3-way'!Y315+2*PI())/3)</f>
        <v>-0.36355112272455742</v>
      </c>
      <c r="AH315" s="11">
        <f>-'OddsRatio_working_3-way'!U315/(3*'OddsRatio_working_3-way'!X315^(1/3))*COS(('OddsRatio_working_3-way'!Y315+4*PI())/3)</f>
        <v>-0.17060583855095257</v>
      </c>
      <c r="AI315" s="11">
        <f>'OddsRatio_working_3-way'!U315/(3*'OddsRatio_working_3-way'!X315^(1/3))*SIN(('OddsRatio_working_3-way'!Y315)/3)</f>
        <v>-0.11139701175649958</v>
      </c>
      <c r="AJ315" s="11">
        <f>'OddsRatio_working_3-way'!U315/(3*'OddsRatio_working_3-way'!X315^(1/3))*SIN(('OddsRatio_working_3-way'!Y315+2*PI())/3)</f>
        <v>-0.40689499219464287</v>
      </c>
      <c r="AK315" s="11">
        <f>'OddsRatio_working_3-way'!U315/(3*'OddsRatio_working_3-way'!X315^(1/3))*SIN(('OddsRatio_working_3-way'!Y315+4*PI())/3)</f>
        <v>0.51829200395114239</v>
      </c>
      <c r="AL315" s="11">
        <f>'OddsRatio_working_3-way'!Z315+'OddsRatio_working_3-way'!AF315</f>
        <v>1.0683139225510203</v>
      </c>
      <c r="AM315" s="11">
        <f>'OddsRatio_working_3-way'!AA315+'OddsRatio_working_3-way'!AG315</f>
        <v>-0.72710224544911473</v>
      </c>
      <c r="AN315" s="11">
        <f>'OddsRatio_working_3-way'!AB315+'OddsRatio_working_3-way'!AH315</f>
        <v>-0.34121167710190514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1.0683139225510203</v>
      </c>
      <c r="AS315" s="11">
        <f>IF(('OddsRatio_working_3-way'!X315=0),IF(Q315&gt;0,-Q315^(1/3),(-Q315)^(1/3)),'OddsRatio_working_3-way'!AM315-'OddsRatio_working_3-way'!R315/3)</f>
        <v>-0.72710224544911473</v>
      </c>
      <c r="AT315" s="11">
        <f>IF(('OddsRatio_working_3-way'!X315=0),IF(Q315&gt;0,-Q315^(1/3),(-Q315)^(1/3)),'OddsRatio_working_3-way'!AN315-'OddsRatio_working_3-way'!R315/3)</f>
        <v>-0.34121167710190514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2.87</v>
      </c>
      <c r="B316" s="4">
        <f>IF('True_Odds_Calculator_3-way'!B317="","",'True_Odds_Calculator_3-way'!B317)</f>
        <v>3.72</v>
      </c>
      <c r="C316" s="4">
        <f>IF('True_Odds_Calculator_3-way'!C317="","",'True_Odds_Calculator_3-way'!C317)</f>
        <v>2.37</v>
      </c>
      <c r="D316" s="9">
        <f t="shared" si="65"/>
        <v>0.33510548028401871</v>
      </c>
      <c r="E316" s="9">
        <f t="shared" si="66"/>
        <v>0.25733305416700947</v>
      </c>
      <c r="F316" s="9">
        <f t="shared" si="67"/>
        <v>0.40756146554897188</v>
      </c>
      <c r="G316" s="9">
        <f t="shared" si="68"/>
        <v>1.0610347714745947</v>
      </c>
      <c r="H316" s="9">
        <f t="shared" si="69"/>
        <v>2.9841350226574921</v>
      </c>
      <c r="I316" s="9">
        <f t="shared" si="70"/>
        <v>3.8860145784108977</v>
      </c>
      <c r="J316" s="9">
        <f t="shared" si="71"/>
        <v>2.4536176369201952</v>
      </c>
      <c r="K316" s="11">
        <f t="shared" si="72"/>
        <v>0.34843205574912889</v>
      </c>
      <c r="L316" s="11">
        <f t="shared" si="73"/>
        <v>0.26881720430107525</v>
      </c>
      <c r="M316" s="11">
        <f t="shared" si="74"/>
        <v>0.42194092827004215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-0.27539616934989863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0.23554455926056078</v>
      </c>
      <c r="Q316" s="11">
        <f>2*'OddsRatio_working_3-way'!K316*'OddsRatio_working_3-way'!L316*'OddsRatio_working_3-way'!M316</f>
        <v>7.9041798409584141E-2</v>
      </c>
      <c r="R316" s="11">
        <f t="shared" si="75"/>
        <v>0</v>
      </c>
      <c r="S316" s="11">
        <f t="shared" si="76"/>
        <v>-0.8552935206636616</v>
      </c>
      <c r="T316" s="11">
        <f t="shared" si="77"/>
        <v>-0.28701124854485283</v>
      </c>
      <c r="U316" s="11">
        <f>'OddsRatio_working_3-way'!S316-'OddsRatio_working_3-way'!R316^2/3</f>
        <v>-0.8552935206636616</v>
      </c>
      <c r="V316" s="11">
        <f>'OddsRatio_working_3-way'!S316*'OddsRatio_working_3-way'!R316/3-2*'OddsRatio_working_3-way'!R316^3/27-'OddsRatio_working_3-way'!T316</f>
        <v>0.28701124854485283</v>
      </c>
      <c r="W316" s="11">
        <f>'OddsRatio_working_3-way'!V316^2+4*'OddsRatio_working_3-way'!U316^3/27</f>
        <v>-1.0316440814759145E-2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0.15222672039267154</v>
      </c>
      <c r="Y316" s="11">
        <f>IF('OddsRatio_working_3-way'!W316&gt;=0,IF('OddsRatio_working_3-way'!V316+SQRT('OddsRatio_working_3-way'!W316)&gt;0,0,PI()),ACOS('OddsRatio_working_3-way'!V316/(2*'OddsRatio_working_3-way'!X316)))</f>
        <v>0.34013444719586405</v>
      </c>
      <c r="Z316" s="11">
        <f>'OddsRatio_working_3-way'!X316^(1/3)*COS('OddsRatio_working_3-way'!Y316/3)</f>
        <v>0.53051738573729745</v>
      </c>
      <c r="AA316" s="11">
        <f>'OddsRatio_working_3-way'!X316^(1/3)*COS(('OddsRatio_working_3-way'!Y316+2*PI())/3)</f>
        <v>-0.31757367866395469</v>
      </c>
      <c r="AB316" s="11">
        <f>'OddsRatio_working_3-way'!X316^(1/3)*COS(('OddsRatio_working_3-way'!Y316+4*PI())/3)</f>
        <v>-0.21294370707334292</v>
      </c>
      <c r="AC316" s="11">
        <f>'OddsRatio_working_3-way'!X316^(1/3)*SIN('OddsRatio_working_3-way'!Y316/3)</f>
        <v>6.0408142263142776E-2</v>
      </c>
      <c r="AD316" s="11">
        <f>'OddsRatio_working_3-way'!X316^(1/3)*SIN(('OddsRatio_working_3-way'!Y316+2*PI())/3)</f>
        <v>0.42923746206623653</v>
      </c>
      <c r="AE316" s="11">
        <f>'OddsRatio_working_3-way'!X316^(1/3)*SIN(('OddsRatio_working_3-way'!Y316+4*PI())/3)</f>
        <v>-0.48964560432937915</v>
      </c>
      <c r="AF316" s="11">
        <f>-'OddsRatio_working_3-way'!U316/(3*'OddsRatio_working_3-way'!X316^(1/3))*COS(('OddsRatio_working_3-way'!Y316)/3)</f>
        <v>0.53051738573729734</v>
      </c>
      <c r="AG316" s="11">
        <f>-'OddsRatio_working_3-way'!U316/(3*'OddsRatio_working_3-way'!X316^(1/3))*COS(('OddsRatio_working_3-way'!Y316+2*PI())/3)</f>
        <v>-0.31757367866395464</v>
      </c>
      <c r="AH316" s="11">
        <f>-'OddsRatio_working_3-way'!U316/(3*'OddsRatio_working_3-way'!X316^(1/3))*COS(('OddsRatio_working_3-way'!Y316+4*PI())/3)</f>
        <v>-0.21294370707334287</v>
      </c>
      <c r="AI316" s="11">
        <f>'OddsRatio_working_3-way'!U316/(3*'OddsRatio_working_3-way'!X316^(1/3))*SIN(('OddsRatio_working_3-way'!Y316)/3)</f>
        <v>-6.0408142263142763E-2</v>
      </c>
      <c r="AJ316" s="11">
        <f>'OddsRatio_working_3-way'!U316/(3*'OddsRatio_working_3-way'!X316^(1/3))*SIN(('OddsRatio_working_3-way'!Y316+2*PI())/3)</f>
        <v>-0.42923746206623642</v>
      </c>
      <c r="AK316" s="11">
        <f>'OddsRatio_working_3-way'!U316/(3*'OddsRatio_working_3-way'!X316^(1/3))*SIN(('OddsRatio_working_3-way'!Y316+4*PI())/3)</f>
        <v>0.48964560432937904</v>
      </c>
      <c r="AL316" s="11">
        <f>'OddsRatio_working_3-way'!Z316+'OddsRatio_working_3-way'!AF316</f>
        <v>1.0610347714745947</v>
      </c>
      <c r="AM316" s="11">
        <f>'OddsRatio_working_3-way'!AA316+'OddsRatio_working_3-way'!AG316</f>
        <v>-0.63514735732790939</v>
      </c>
      <c r="AN316" s="11">
        <f>'OddsRatio_working_3-way'!AB316+'OddsRatio_working_3-way'!AH316</f>
        <v>-0.42588741414668579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1.0610347714745947</v>
      </c>
      <c r="AS316" s="11">
        <f>IF(('OddsRatio_working_3-way'!X316=0),IF(Q316&gt;0,-Q316^(1/3),(-Q316)^(1/3)),'OddsRatio_working_3-way'!AM316-'OddsRatio_working_3-way'!R316/3)</f>
        <v>-0.63514735732790939</v>
      </c>
      <c r="AT316" s="11">
        <f>IF(('OddsRatio_working_3-way'!X316=0),IF(Q316&gt;0,-Q316^(1/3),(-Q316)^(1/3)),'OddsRatio_working_3-way'!AN316-'OddsRatio_working_3-way'!R316/3)</f>
        <v>-0.42588741414668579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2.77</v>
      </c>
      <c r="B317" s="4">
        <f>IF('True_Odds_Calculator_3-way'!B318="","",'True_Odds_Calculator_3-way'!B318)</f>
        <v>3.03</v>
      </c>
      <c r="C317" s="4">
        <f>IF('True_Odds_Calculator_3-way'!C318="","",'True_Odds_Calculator_3-way'!C318)</f>
        <v>2.87</v>
      </c>
      <c r="D317" s="9">
        <f t="shared" si="65"/>
        <v>0.34758467165168999</v>
      </c>
      <c r="E317" s="9">
        <f t="shared" si="66"/>
        <v>0.31718704486827365</v>
      </c>
      <c r="F317" s="9">
        <f t="shared" si="67"/>
        <v>0.33522828348003636</v>
      </c>
      <c r="G317" s="9">
        <f t="shared" si="68"/>
        <v>1.0604501888812443</v>
      </c>
      <c r="H317" s="9">
        <f t="shared" si="69"/>
        <v>2.8769968343198022</v>
      </c>
      <c r="I317" s="9">
        <f t="shared" si="70"/>
        <v>3.1527138834289259</v>
      </c>
      <c r="J317" s="9">
        <f t="shared" si="71"/>
        <v>2.983041853207927</v>
      </c>
      <c r="K317" s="11">
        <f t="shared" si="72"/>
        <v>0.36101083032490977</v>
      </c>
      <c r="L317" s="11">
        <f t="shared" si="73"/>
        <v>0.33003300330033003</v>
      </c>
      <c r="M317" s="11">
        <f t="shared" si="74"/>
        <v>0.34843205574912889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-0.27893731523368059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0.2353849895863937</v>
      </c>
      <c r="Q317" s="11">
        <f>2*'OddsRatio_working_3-way'!K317*'OddsRatio_working_3-way'!L317*'OddsRatio_working_3-way'!M317</f>
        <v>8.3028215021655624E-2</v>
      </c>
      <c r="R317" s="11">
        <f t="shared" si="75"/>
        <v>0</v>
      </c>
      <c r="S317" s="11">
        <f t="shared" si="76"/>
        <v>-0.84386339414358813</v>
      </c>
      <c r="T317" s="11">
        <f t="shared" si="77"/>
        <v>-0.29765904555329387</v>
      </c>
      <c r="U317" s="11">
        <f>'OddsRatio_working_3-way'!S317-'OddsRatio_working_3-way'!R317^2/3</f>
        <v>-0.84386339414358813</v>
      </c>
      <c r="V317" s="11">
        <f>'OddsRatio_working_3-way'!S317*'OddsRatio_working_3-way'!R317/3-2*'OddsRatio_working_3-way'!R317^3/27-'OddsRatio_working_3-way'!T317</f>
        <v>0.29765904555329387</v>
      </c>
      <c r="W317" s="11">
        <f>'OddsRatio_working_3-way'!V317^2+4*'OddsRatio_working_3-way'!U317^3/27</f>
        <v>-4.2423385059972563E-4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0.14918540582970707</v>
      </c>
      <c r="Y317" s="11">
        <f>IF('OddsRatio_working_3-way'!W317&gt;=0,IF('OddsRatio_working_3-way'!V317+SQRT('OddsRatio_working_3-way'!W317)&gt;0,0,PI()),ACOS('OddsRatio_working_3-way'!V317/(2*'OddsRatio_working_3-way'!X317)))</f>
        <v>6.9086287227274612E-2</v>
      </c>
      <c r="Z317" s="11">
        <f>'OddsRatio_working_3-way'!X317^(1/3)*COS('OddsRatio_working_3-way'!Y317/3)</f>
        <v>0.53022509444062216</v>
      </c>
      <c r="AA317" s="11">
        <f>'OddsRatio_working_3-way'!X317^(1/3)*COS(('OddsRatio_working_3-way'!Y317+2*PI())/3)</f>
        <v>-0.27568895752683725</v>
      </c>
      <c r="AB317" s="11">
        <f>'OddsRatio_working_3-way'!X317^(1/3)*COS(('OddsRatio_working_3-way'!Y317+4*PI())/3)</f>
        <v>-0.25453613691378468</v>
      </c>
      <c r="AC317" s="11">
        <f>'OddsRatio_working_3-way'!X317^(1/3)*SIN('OddsRatio_working_3-way'!Y317/3)</f>
        <v>1.221258667506573E-2</v>
      </c>
      <c r="AD317" s="11">
        <f>'OddsRatio_working_3-way'!X317^(1/3)*SIN(('OddsRatio_working_3-way'!Y317+2*PI())/3)</f>
        <v>0.45308210817204914</v>
      </c>
      <c r="AE317" s="11">
        <f>'OddsRatio_working_3-way'!X317^(1/3)*SIN(('OddsRatio_working_3-way'!Y317+4*PI())/3)</f>
        <v>-0.46529469484711489</v>
      </c>
      <c r="AF317" s="11">
        <f>-'OddsRatio_working_3-way'!U317/(3*'OddsRatio_working_3-way'!X317^(1/3))*COS(('OddsRatio_working_3-way'!Y317)/3)</f>
        <v>0.53022509444062216</v>
      </c>
      <c r="AG317" s="11">
        <f>-'OddsRatio_working_3-way'!U317/(3*'OddsRatio_working_3-way'!X317^(1/3))*COS(('OddsRatio_working_3-way'!Y317+2*PI())/3)</f>
        <v>-0.27568895752683725</v>
      </c>
      <c r="AH317" s="11">
        <f>-'OddsRatio_working_3-way'!U317/(3*'OddsRatio_working_3-way'!X317^(1/3))*COS(('OddsRatio_working_3-way'!Y317+4*PI())/3)</f>
        <v>-0.25453613691378468</v>
      </c>
      <c r="AI317" s="11">
        <f>'OddsRatio_working_3-way'!U317/(3*'OddsRatio_working_3-way'!X317^(1/3))*SIN(('OddsRatio_working_3-way'!Y317)/3)</f>
        <v>-1.221258667506573E-2</v>
      </c>
      <c r="AJ317" s="11">
        <f>'OddsRatio_working_3-way'!U317/(3*'OddsRatio_working_3-way'!X317^(1/3))*SIN(('OddsRatio_working_3-way'!Y317+2*PI())/3)</f>
        <v>-0.45308210817204914</v>
      </c>
      <c r="AK317" s="11">
        <f>'OddsRatio_working_3-way'!U317/(3*'OddsRatio_working_3-way'!X317^(1/3))*SIN(('OddsRatio_working_3-way'!Y317+4*PI())/3)</f>
        <v>0.46529469484711489</v>
      </c>
      <c r="AL317" s="11">
        <f>'OddsRatio_working_3-way'!Z317+'OddsRatio_working_3-way'!AF317</f>
        <v>1.0604501888812443</v>
      </c>
      <c r="AM317" s="11">
        <f>'OddsRatio_working_3-way'!AA317+'OddsRatio_working_3-way'!AG317</f>
        <v>-0.55137791505367451</v>
      </c>
      <c r="AN317" s="11">
        <f>'OddsRatio_working_3-way'!AB317+'OddsRatio_working_3-way'!AH317</f>
        <v>-0.50907227382756937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1.0604501888812443</v>
      </c>
      <c r="AS317" s="11">
        <f>IF(('OddsRatio_working_3-way'!X317=0),IF(Q317&gt;0,-Q317^(1/3),(-Q317)^(1/3)),'OddsRatio_working_3-way'!AM317-'OddsRatio_working_3-way'!R317/3)</f>
        <v>-0.55137791505367451</v>
      </c>
      <c r="AT317" s="11">
        <f>IF(('OddsRatio_working_3-way'!X317=0),IF(Q317&gt;0,-Q317^(1/3),(-Q317)^(1/3)),'OddsRatio_working_3-way'!AN317-'OddsRatio_working_3-way'!R317/3)</f>
        <v>-0.50907227382756937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2.99</v>
      </c>
      <c r="B318" s="4">
        <f>IF('True_Odds_Calculator_3-way'!B319="","",'True_Odds_Calculator_3-way'!B319)</f>
        <v>3.21</v>
      </c>
      <c r="C318" s="4">
        <f>IF('True_Odds_Calculator_3-way'!C319="","",'True_Odds_Calculator_3-way'!C319)</f>
        <v>2.54</v>
      </c>
      <c r="D318" s="9">
        <f t="shared" si="65"/>
        <v>0.32138996880748982</v>
      </c>
      <c r="E318" s="9">
        <f t="shared" si="66"/>
        <v>0.29896123491351845</v>
      </c>
      <c r="F318" s="9">
        <f t="shared" si="67"/>
        <v>0.37964879627899156</v>
      </c>
      <c r="G318" s="9">
        <f t="shared" si="68"/>
        <v>1.0610476337864387</v>
      </c>
      <c r="H318" s="9">
        <f t="shared" si="69"/>
        <v>3.1114847912350134</v>
      </c>
      <c r="I318" s="9">
        <f t="shared" si="70"/>
        <v>3.3449152706680296</v>
      </c>
      <c r="J318" s="9">
        <f t="shared" si="71"/>
        <v>2.6340133560311161</v>
      </c>
      <c r="K318" s="11">
        <f t="shared" si="72"/>
        <v>0.33444816053511706</v>
      </c>
      <c r="L318" s="11">
        <f t="shared" si="73"/>
        <v>0.3115264797507788</v>
      </c>
      <c r="M318" s="11">
        <f t="shared" si="74"/>
        <v>0.39370078740157477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-0.27781528324806615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0.23545176754134123</v>
      </c>
      <c r="Q318" s="11">
        <f>2*'OddsRatio_working_3-way'!K318*'OddsRatio_working_3-way'!L318*'OddsRatio_working_3-way'!M318</f>
        <v>8.2038943394195554E-2</v>
      </c>
      <c r="R318" s="11">
        <f t="shared" si="75"/>
        <v>0</v>
      </c>
      <c r="S318" s="11">
        <f t="shared" si="76"/>
        <v>-0.8475119323478767</v>
      </c>
      <c r="T318" s="11">
        <f t="shared" si="77"/>
        <v>-0.29530032485988733</v>
      </c>
      <c r="U318" s="11">
        <f>'OddsRatio_working_3-way'!S318-'OddsRatio_working_3-way'!R318^2/3</f>
        <v>-0.8475119323478767</v>
      </c>
      <c r="V318" s="11">
        <f>'OddsRatio_working_3-way'!S318*'OddsRatio_working_3-way'!R318/3-2*'OddsRatio_working_3-way'!R318^3/27-'OddsRatio_working_3-way'!T318</f>
        <v>0.29530032485988733</v>
      </c>
      <c r="W318" s="11">
        <f>'OddsRatio_working_3-way'!V318^2+4*'OddsRatio_working_3-way'!U318^3/27</f>
        <v>-2.9825897950263441E-3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0.15015398068098407</v>
      </c>
      <c r="Y318" s="11">
        <f>IF('OddsRatio_working_3-way'!W318&gt;=0,IF('OddsRatio_working_3-way'!V318+SQRT('OddsRatio_working_3-way'!W318)&gt;0,0,PI()),ACOS('OddsRatio_working_3-way'!V318/(2*'OddsRatio_working_3-way'!X318)))</f>
        <v>0.18287456881096897</v>
      </c>
      <c r="Z318" s="11">
        <f>'OddsRatio_working_3-way'!X318^(1/3)*COS('OddsRatio_working_3-way'!Y318/3)</f>
        <v>0.53052381689321937</v>
      </c>
      <c r="AA318" s="11">
        <f>'OddsRatio_working_3-way'!X318^(1/3)*COS(('OddsRatio_working_3-way'!Y318+2*PI())/3)</f>
        <v>-0.29330371417941908</v>
      </c>
      <c r="AB318" s="11">
        <f>'OddsRatio_working_3-way'!X318^(1/3)*COS(('OddsRatio_working_3-way'!Y318+4*PI())/3)</f>
        <v>-0.23722010271380037</v>
      </c>
      <c r="AC318" s="11">
        <f>'OddsRatio_working_3-way'!X318^(1/3)*SIN('OddsRatio_working_3-way'!Y318/3)</f>
        <v>3.2379888176801375E-2</v>
      </c>
      <c r="AD318" s="11">
        <f>'OddsRatio_working_3-way'!X318^(1/3)*SIN(('OddsRatio_working_3-way'!Y318+2*PI())/3)</f>
        <v>0.44325715865381121</v>
      </c>
      <c r="AE318" s="11">
        <f>'OddsRatio_working_3-way'!X318^(1/3)*SIN(('OddsRatio_working_3-way'!Y318+4*PI())/3)</f>
        <v>-0.47563704683061253</v>
      </c>
      <c r="AF318" s="11">
        <f>-'OddsRatio_working_3-way'!U318/(3*'OddsRatio_working_3-way'!X318^(1/3))*COS(('OddsRatio_working_3-way'!Y318)/3)</f>
        <v>0.53052381689321926</v>
      </c>
      <c r="AG318" s="11">
        <f>-'OddsRatio_working_3-way'!U318/(3*'OddsRatio_working_3-way'!X318^(1/3))*COS(('OddsRatio_working_3-way'!Y318+2*PI())/3)</f>
        <v>-0.29330371417941903</v>
      </c>
      <c r="AH318" s="11">
        <f>-'OddsRatio_working_3-way'!U318/(3*'OddsRatio_working_3-way'!X318^(1/3))*COS(('OddsRatio_working_3-way'!Y318+4*PI())/3)</f>
        <v>-0.23722010271380031</v>
      </c>
      <c r="AI318" s="11">
        <f>'OddsRatio_working_3-way'!U318/(3*'OddsRatio_working_3-way'!X318^(1/3))*SIN(('OddsRatio_working_3-way'!Y318)/3)</f>
        <v>-3.2379888176801368E-2</v>
      </c>
      <c r="AJ318" s="11">
        <f>'OddsRatio_working_3-way'!U318/(3*'OddsRatio_working_3-way'!X318^(1/3))*SIN(('OddsRatio_working_3-way'!Y318+2*PI())/3)</f>
        <v>-0.4432571586538111</v>
      </c>
      <c r="AK318" s="11">
        <f>'OddsRatio_working_3-way'!U318/(3*'OddsRatio_working_3-way'!X318^(1/3))*SIN(('OddsRatio_working_3-way'!Y318+4*PI())/3)</f>
        <v>0.47563704683061242</v>
      </c>
      <c r="AL318" s="11">
        <f>'OddsRatio_working_3-way'!Z318+'OddsRatio_working_3-way'!AF318</f>
        <v>1.0610476337864387</v>
      </c>
      <c r="AM318" s="11">
        <f>'OddsRatio_working_3-way'!AA318+'OddsRatio_working_3-way'!AG318</f>
        <v>-0.58660742835883806</v>
      </c>
      <c r="AN318" s="11">
        <f>'OddsRatio_working_3-way'!AB318+'OddsRatio_working_3-way'!AH318</f>
        <v>-0.47444020542760068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1.0610476337864387</v>
      </c>
      <c r="AS318" s="11">
        <f>IF(('OddsRatio_working_3-way'!X318=0),IF(Q318&gt;0,-Q318^(1/3),(-Q318)^(1/3)),'OddsRatio_working_3-way'!AM318-'OddsRatio_working_3-way'!R318/3)</f>
        <v>-0.58660742835883806</v>
      </c>
      <c r="AT318" s="11">
        <f>IF(('OddsRatio_working_3-way'!X318=0),IF(Q318&gt;0,-Q318^(1/3),(-Q318)^(1/3)),'OddsRatio_working_3-way'!AN318-'OddsRatio_working_3-way'!R318/3)</f>
        <v>-0.47444020542760068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1.36</v>
      </c>
      <c r="B319" s="4">
        <f>IF('True_Odds_Calculator_3-way'!B320="","",'True_Odds_Calculator_3-way'!B320)</f>
        <v>5.0999999999999996</v>
      </c>
      <c r="C319" s="4">
        <f>IF('True_Odds_Calculator_3-way'!C320="","",'True_Odds_Calculator_3-way'!C320)</f>
        <v>8.61</v>
      </c>
      <c r="D319" s="9">
        <f t="shared" si="65"/>
        <v>0.71426575340369747</v>
      </c>
      <c r="E319" s="9">
        <f t="shared" si="66"/>
        <v>0.17998556424606788</v>
      </c>
      <c r="F319" s="9">
        <f t="shared" si="67"/>
        <v>0.10574868235023487</v>
      </c>
      <c r="G319" s="9">
        <f t="shared" si="68"/>
        <v>1.1112197900613727</v>
      </c>
      <c r="H319" s="9">
        <f t="shared" si="69"/>
        <v>1.4000391244220942</v>
      </c>
      <c r="I319" s="9">
        <f t="shared" si="70"/>
        <v>5.5560011392516273</v>
      </c>
      <c r="J319" s="9">
        <f t="shared" si="71"/>
        <v>9.4563826023670448</v>
      </c>
      <c r="K319" s="11">
        <f t="shared" si="72"/>
        <v>0.73529411764705876</v>
      </c>
      <c r="L319" s="11">
        <f t="shared" si="73"/>
        <v>0.19607843137254904</v>
      </c>
      <c r="M319" s="11">
        <f t="shared" si="74"/>
        <v>0.11614401858304298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-0.18808699950568475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0.20211336567147181</v>
      </c>
      <c r="Q319" s="11">
        <f>2*'OddsRatio_working_3-way'!K319*'OddsRatio_working_3-way'!L319*'OddsRatio_working_3-way'!M319</f>
        <v>3.3490201436863605E-2</v>
      </c>
      <c r="R319" s="11">
        <f t="shared" si="75"/>
        <v>0</v>
      </c>
      <c r="S319" s="11">
        <f t="shared" si="76"/>
        <v>-1.0745738206396511</v>
      </c>
      <c r="T319" s="11">
        <f t="shared" si="77"/>
        <v>-0.17805697110847576</v>
      </c>
      <c r="U319" s="11">
        <f>'OddsRatio_working_3-way'!S319-'OddsRatio_working_3-way'!R319^2/3</f>
        <v>-1.0745738206396511</v>
      </c>
      <c r="V319" s="11">
        <f>'OddsRatio_working_3-way'!S319*'OddsRatio_working_3-way'!R319/3-2*'OddsRatio_working_3-way'!R319^3/27-'OddsRatio_working_3-way'!T319</f>
        <v>0.17805697110847576</v>
      </c>
      <c r="W319" s="11">
        <f>'OddsRatio_working_3-way'!V319^2+4*'OddsRatio_working_3-way'!U319^3/27</f>
        <v>-0.15212089283311486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0.21437419258940629</v>
      </c>
      <c r="Y319" s="11">
        <f>IF('OddsRatio_working_3-way'!W319&gt;=0,IF('OddsRatio_working_3-way'!V319+SQRT('OddsRatio_working_3-way'!W319)&gt;0,0,PI()),ACOS('OddsRatio_working_3-way'!V319/(2*'OddsRatio_working_3-way'!X319)))</f>
        <v>1.1425294898867862</v>
      </c>
      <c r="Z319" s="11">
        <f>'OddsRatio_working_3-way'!X319^(1/3)*COS('OddsRatio_working_3-way'!Y319/3)</f>
        <v>0.55560989503068636</v>
      </c>
      <c r="AA319" s="11">
        <f>'OddsRatio_working_3-way'!X319^(1/3)*COS(('OddsRatio_working_3-way'!Y319+2*PI())/3)</f>
        <v>-0.470461866850998</v>
      </c>
      <c r="AB319" s="11">
        <f>'OddsRatio_working_3-way'!X319^(1/3)*COS(('OddsRatio_working_3-way'!Y319+4*PI())/3)</f>
        <v>-8.5148028179688043E-2</v>
      </c>
      <c r="AC319" s="11">
        <f>'OddsRatio_working_3-way'!X319^(1/3)*SIN('OddsRatio_working_3-way'!Y319/3)</f>
        <v>0.22246104847936876</v>
      </c>
      <c r="AD319" s="11">
        <f>'OddsRatio_working_3-way'!X319^(1/3)*SIN(('OddsRatio_working_3-way'!Y319+2*PI())/3)</f>
        <v>0.36994175945089552</v>
      </c>
      <c r="AE319" s="11">
        <f>'OddsRatio_working_3-way'!X319^(1/3)*SIN(('OddsRatio_working_3-way'!Y319+4*PI())/3)</f>
        <v>-0.59240280793026412</v>
      </c>
      <c r="AF319" s="11">
        <f>-'OddsRatio_working_3-way'!U319/(3*'OddsRatio_working_3-way'!X319^(1/3))*COS(('OddsRatio_working_3-way'!Y319)/3)</f>
        <v>0.55560989503068636</v>
      </c>
      <c r="AG319" s="11">
        <f>-'OddsRatio_working_3-way'!U319/(3*'OddsRatio_working_3-way'!X319^(1/3))*COS(('OddsRatio_working_3-way'!Y319+2*PI())/3)</f>
        <v>-0.470461866850998</v>
      </c>
      <c r="AH319" s="11">
        <f>-'OddsRatio_working_3-way'!U319/(3*'OddsRatio_working_3-way'!X319^(1/3))*COS(('OddsRatio_working_3-way'!Y319+4*PI())/3)</f>
        <v>-8.5148028179688043E-2</v>
      </c>
      <c r="AI319" s="11">
        <f>'OddsRatio_working_3-way'!U319/(3*'OddsRatio_working_3-way'!X319^(1/3))*SIN(('OddsRatio_working_3-way'!Y319)/3)</f>
        <v>-0.22246104847936876</v>
      </c>
      <c r="AJ319" s="11">
        <f>'OddsRatio_working_3-way'!U319/(3*'OddsRatio_working_3-way'!X319^(1/3))*SIN(('OddsRatio_working_3-way'!Y319+2*PI())/3)</f>
        <v>-0.36994175945089552</v>
      </c>
      <c r="AK319" s="11">
        <f>'OddsRatio_working_3-way'!U319/(3*'OddsRatio_working_3-way'!X319^(1/3))*SIN(('OddsRatio_working_3-way'!Y319+4*PI())/3)</f>
        <v>0.59240280793026412</v>
      </c>
      <c r="AL319" s="11">
        <f>'OddsRatio_working_3-way'!Z319+'OddsRatio_working_3-way'!AF319</f>
        <v>1.1112197900613727</v>
      </c>
      <c r="AM319" s="11">
        <f>'OddsRatio_working_3-way'!AA319+'OddsRatio_working_3-way'!AG319</f>
        <v>-0.940923733701996</v>
      </c>
      <c r="AN319" s="11">
        <f>'OddsRatio_working_3-way'!AB319+'OddsRatio_working_3-way'!AH319</f>
        <v>-0.17029605635937609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1.1112197900613727</v>
      </c>
      <c r="AS319" s="11">
        <f>IF(('OddsRatio_working_3-way'!X319=0),IF(Q319&gt;0,-Q319^(1/3),(-Q319)^(1/3)),'OddsRatio_working_3-way'!AM319-'OddsRatio_working_3-way'!R319/3)</f>
        <v>-0.940923733701996</v>
      </c>
      <c r="AT319" s="11">
        <f>IF(('OddsRatio_working_3-way'!X319=0),IF(Q319&gt;0,-Q319^(1/3),(-Q319)^(1/3)),'OddsRatio_working_3-way'!AN319-'OddsRatio_working_3-way'!R319/3)</f>
        <v>-0.17029605635937609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2.75</v>
      </c>
      <c r="B320" s="4">
        <f>IF('True_Odds_Calculator_3-way'!B321="","",'True_Odds_Calculator_3-way'!B321)</f>
        <v>3.17</v>
      </c>
      <c r="C320" s="4">
        <f>IF('True_Odds_Calculator_3-way'!C321="","",'True_Odds_Calculator_3-way'!C321)</f>
        <v>2.78</v>
      </c>
      <c r="D320" s="9">
        <f t="shared" si="65"/>
        <v>0.35037253385385164</v>
      </c>
      <c r="E320" s="9">
        <f t="shared" si="66"/>
        <v>0.30311387084488106</v>
      </c>
      <c r="F320" s="9">
        <f t="shared" si="67"/>
        <v>0.34651359530126741</v>
      </c>
      <c r="G320" s="9">
        <f t="shared" si="68"/>
        <v>1.059488570229933</v>
      </c>
      <c r="H320" s="9">
        <f t="shared" si="69"/>
        <v>2.8541049979023834</v>
      </c>
      <c r="I320" s="9">
        <f t="shared" si="70"/>
        <v>3.299090197398955</v>
      </c>
      <c r="J320" s="9">
        <f t="shared" si="71"/>
        <v>2.8858896550092803</v>
      </c>
      <c r="K320" s="11">
        <f t="shared" si="72"/>
        <v>0.36363636363636365</v>
      </c>
      <c r="L320" s="11">
        <f t="shared" si="73"/>
        <v>0.31545741324921134</v>
      </c>
      <c r="M320" s="11">
        <f t="shared" si="74"/>
        <v>0.35971223021582738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-0.27892088394096892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0.23520042583656053</v>
      </c>
      <c r="Q320" s="11">
        <f>2*'OddsRatio_working_3-way'!K320*'OddsRatio_working_3-way'!L320*'OddsRatio_working_3-way'!M320</f>
        <v>8.2526465205810695E-2</v>
      </c>
      <c r="R320" s="11">
        <f t="shared" si="75"/>
        <v>0</v>
      </c>
      <c r="S320" s="11">
        <f t="shared" si="76"/>
        <v>-0.84325139987129316</v>
      </c>
      <c r="T320" s="11">
        <f t="shared" si="77"/>
        <v>-0.29587768416536597</v>
      </c>
      <c r="U320" s="11">
        <f>'OddsRatio_working_3-way'!S320-'OddsRatio_working_3-way'!R320^2/3</f>
        <v>-0.84325139987129316</v>
      </c>
      <c r="V320" s="11">
        <f>'OddsRatio_working_3-way'!S320*'OddsRatio_working_3-way'!R320/3-2*'OddsRatio_working_3-way'!R320^3/27-'OddsRatio_working_3-way'!T320</f>
        <v>0.29587768416536597</v>
      </c>
      <c r="W320" s="11">
        <f>'OddsRatio_working_3-way'!V320^2+4*'OddsRatio_working_3-way'!U320^3/27</f>
        <v>-1.287986835886018E-3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0.14902314486594531</v>
      </c>
      <c r="Y320" s="11">
        <f>IF('OddsRatio_working_3-way'!W320&gt;=0,IF('OddsRatio_working_3-way'!V320+SQRT('OddsRatio_working_3-way'!W320)&gt;0,0,PI()),ACOS('OddsRatio_working_3-way'!V320/(2*'OddsRatio_working_3-way'!X320)))</f>
        <v>0.1207055123323979</v>
      </c>
      <c r="Z320" s="11">
        <f>'OddsRatio_working_3-way'!X320^(1/3)*COS('OddsRatio_working_3-way'!Y320/3)</f>
        <v>0.52974428511496663</v>
      </c>
      <c r="AA320" s="11">
        <f>'OddsRatio_working_3-way'!X320^(1/3)*COS(('OddsRatio_working_3-way'!Y320+2*PI())/3)</f>
        <v>-0.28334087989515772</v>
      </c>
      <c r="AB320" s="11">
        <f>'OddsRatio_working_3-way'!X320^(1/3)*COS(('OddsRatio_working_3-way'!Y320+4*PI())/3)</f>
        <v>-0.24640340521980908</v>
      </c>
      <c r="AC320" s="11">
        <f>'OddsRatio_working_3-way'!X320^(1/3)*SIN('OddsRatio_working_3-way'!Y320/3)</f>
        <v>2.1325860946997698E-2</v>
      </c>
      <c r="AD320" s="11">
        <f>'OddsRatio_working_3-way'!X320^(1/3)*SIN(('OddsRatio_working_3-way'!Y320+2*PI())/3)</f>
        <v>0.44810907794568905</v>
      </c>
      <c r="AE320" s="11">
        <f>'OddsRatio_working_3-way'!X320^(1/3)*SIN(('OddsRatio_working_3-way'!Y320+4*PI())/3)</f>
        <v>-0.4694349388926865</v>
      </c>
      <c r="AF320" s="11">
        <f>-'OddsRatio_working_3-way'!U320/(3*'OddsRatio_working_3-way'!X320^(1/3))*COS(('OddsRatio_working_3-way'!Y320)/3)</f>
        <v>0.52974428511496652</v>
      </c>
      <c r="AG320" s="11">
        <f>-'OddsRatio_working_3-way'!U320/(3*'OddsRatio_working_3-way'!X320^(1/3))*COS(('OddsRatio_working_3-way'!Y320+2*PI())/3)</f>
        <v>-0.28334087989515766</v>
      </c>
      <c r="AH320" s="11">
        <f>-'OddsRatio_working_3-way'!U320/(3*'OddsRatio_working_3-way'!X320^(1/3))*COS(('OddsRatio_working_3-way'!Y320+4*PI())/3)</f>
        <v>-0.24640340521980905</v>
      </c>
      <c r="AI320" s="11">
        <f>'OddsRatio_working_3-way'!U320/(3*'OddsRatio_working_3-way'!X320^(1/3))*SIN(('OddsRatio_working_3-way'!Y320)/3)</f>
        <v>-2.1325860946997694E-2</v>
      </c>
      <c r="AJ320" s="11">
        <f>'OddsRatio_working_3-way'!U320/(3*'OddsRatio_working_3-way'!X320^(1/3))*SIN(('OddsRatio_working_3-way'!Y320+2*PI())/3)</f>
        <v>-0.44810907794568894</v>
      </c>
      <c r="AK320" s="11">
        <f>'OddsRatio_working_3-way'!U320/(3*'OddsRatio_working_3-way'!X320^(1/3))*SIN(('OddsRatio_working_3-way'!Y320+4*PI())/3)</f>
        <v>0.46943493889268645</v>
      </c>
      <c r="AL320" s="11">
        <f>'OddsRatio_working_3-way'!Z320+'OddsRatio_working_3-way'!AF320</f>
        <v>1.059488570229933</v>
      </c>
      <c r="AM320" s="11">
        <f>'OddsRatio_working_3-way'!AA320+'OddsRatio_working_3-way'!AG320</f>
        <v>-0.56668175979031532</v>
      </c>
      <c r="AN320" s="11">
        <f>'OddsRatio_working_3-way'!AB320+'OddsRatio_working_3-way'!AH320</f>
        <v>-0.49280681043961816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1.059488570229933</v>
      </c>
      <c r="AS320" s="11">
        <f>IF(('OddsRatio_working_3-way'!X320=0),IF(Q320&gt;0,-Q320^(1/3),(-Q320)^(1/3)),'OddsRatio_working_3-way'!AM320-'OddsRatio_working_3-way'!R320/3)</f>
        <v>-0.56668175979031532</v>
      </c>
      <c r="AT320" s="11">
        <f>IF(('OddsRatio_working_3-way'!X320=0),IF(Q320&gt;0,-Q320^(1/3),(-Q320)^(1/3)),'OddsRatio_working_3-way'!AN320-'OddsRatio_working_3-way'!R320/3)</f>
        <v>-0.49280681043961816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2.12</v>
      </c>
      <c r="B321" s="4">
        <f>IF('True_Odds_Calculator_3-way'!B322="","",'True_Odds_Calculator_3-way'!B322)</f>
        <v>3.92</v>
      </c>
      <c r="C321" s="4">
        <f>IF('True_Odds_Calculator_3-way'!C322="","",'True_Odds_Calculator_3-way'!C322)</f>
        <v>3.19</v>
      </c>
      <c r="D321" s="9">
        <f t="shared" si="65"/>
        <v>0.45625140674913067</v>
      </c>
      <c r="E321" s="9">
        <f t="shared" si="66"/>
        <v>0.24347930534116421</v>
      </c>
      <c r="F321" s="9">
        <f t="shared" si="67"/>
        <v>0.30026928790970525</v>
      </c>
      <c r="G321" s="9">
        <f t="shared" si="68"/>
        <v>1.0640839857607451</v>
      </c>
      <c r="H321" s="9">
        <f t="shared" si="69"/>
        <v>2.1917740640520345</v>
      </c>
      <c r="I321" s="9">
        <f t="shared" si="70"/>
        <v>4.1071252384213759</v>
      </c>
      <c r="J321" s="9">
        <f t="shared" si="71"/>
        <v>3.3303439288160317</v>
      </c>
      <c r="K321" s="11">
        <f t="shared" si="72"/>
        <v>0.47169811320754712</v>
      </c>
      <c r="L321" s="11">
        <f t="shared" si="73"/>
        <v>0.25510204081632654</v>
      </c>
      <c r="M321" s="11">
        <f t="shared" si="74"/>
        <v>0.31347962382445144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-0.27016704830628069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0.23500409804899069</v>
      </c>
      <c r="Q321" s="11">
        <f>2*'OddsRatio_working_3-way'!K321*'OddsRatio_working_3-way'!L321*'OddsRatio_working_3-way'!M321</f>
        <v>7.544272810561499E-2</v>
      </c>
      <c r="R321" s="11">
        <f t="shared" si="75"/>
        <v>0</v>
      </c>
      <c r="S321" s="11">
        <f t="shared" si="76"/>
        <v>-0.86984737599299389</v>
      </c>
      <c r="T321" s="11">
        <f t="shared" si="77"/>
        <v>-0.27924474349694828</v>
      </c>
      <c r="U321" s="11">
        <f>'OddsRatio_working_3-way'!S321-'OddsRatio_working_3-way'!R321^2/3</f>
        <v>-0.86984737599299389</v>
      </c>
      <c r="V321" s="11">
        <f>'OddsRatio_working_3-way'!S321*'OddsRatio_working_3-way'!R321/3-2*'OddsRatio_working_3-way'!R321^3/27-'OddsRatio_working_3-way'!T321</f>
        <v>0.27924474349694828</v>
      </c>
      <c r="W321" s="11">
        <f>'OddsRatio_working_3-way'!V321^2+4*'OddsRatio_working_3-way'!U321^3/27</f>
        <v>-1.9527039519887171E-2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0.15612868593772541</v>
      </c>
      <c r="Y321" s="11">
        <f>IF('OddsRatio_working_3-way'!W321&gt;=0,IF('OddsRatio_working_3-way'!V321+SQRT('OddsRatio_working_3-way'!W321)&gt;0,0,PI()),ACOS('OddsRatio_working_3-way'!V321/(2*'OddsRatio_working_3-way'!X321)))</f>
        <v>0.46398220470627849</v>
      </c>
      <c r="Z321" s="11">
        <f>'OddsRatio_working_3-way'!X321^(1/3)*COS('OddsRatio_working_3-way'!Y321/3)</f>
        <v>0.53204199288037246</v>
      </c>
      <c r="AA321" s="11">
        <f>'OddsRatio_working_3-way'!X321^(1/3)*COS(('OddsRatio_working_3-way'!Y321+2*PI())/3)</f>
        <v>-0.33785644978433693</v>
      </c>
      <c r="AB321" s="11">
        <f>'OddsRatio_working_3-way'!X321^(1/3)*COS(('OddsRatio_working_3-way'!Y321+4*PI())/3)</f>
        <v>-0.19418554309603578</v>
      </c>
      <c r="AC321" s="11">
        <f>'OddsRatio_working_3-way'!X321^(1/3)*SIN('OddsRatio_working_3-way'!Y321/3)</f>
        <v>8.2948436651208476E-2</v>
      </c>
      <c r="AD321" s="11">
        <f>'OddsRatio_working_3-way'!X321^(1/3)*SIN(('OddsRatio_working_3-way'!Y321+2*PI())/3)</f>
        <v>0.41928766338889795</v>
      </c>
      <c r="AE321" s="11">
        <f>'OddsRatio_working_3-way'!X321^(1/3)*SIN(('OddsRatio_working_3-way'!Y321+4*PI())/3)</f>
        <v>-0.50223610004010621</v>
      </c>
      <c r="AF321" s="11">
        <f>-'OddsRatio_working_3-way'!U321/(3*'OddsRatio_working_3-way'!X321^(1/3))*COS(('OddsRatio_working_3-way'!Y321)/3)</f>
        <v>0.53204199288037257</v>
      </c>
      <c r="AG321" s="11">
        <f>-'OddsRatio_working_3-way'!U321/(3*'OddsRatio_working_3-way'!X321^(1/3))*COS(('OddsRatio_working_3-way'!Y321+2*PI())/3)</f>
        <v>-0.33785644978433699</v>
      </c>
      <c r="AH321" s="11">
        <f>-'OddsRatio_working_3-way'!U321/(3*'OddsRatio_working_3-way'!X321^(1/3))*COS(('OddsRatio_working_3-way'!Y321+4*PI())/3)</f>
        <v>-0.19418554309603583</v>
      </c>
      <c r="AI321" s="11">
        <f>'OddsRatio_working_3-way'!U321/(3*'OddsRatio_working_3-way'!X321^(1/3))*SIN(('OddsRatio_working_3-way'!Y321)/3)</f>
        <v>-8.294843665120849E-2</v>
      </c>
      <c r="AJ321" s="11">
        <f>'OddsRatio_working_3-way'!U321/(3*'OddsRatio_working_3-way'!X321^(1/3))*SIN(('OddsRatio_working_3-way'!Y321+2*PI())/3)</f>
        <v>-0.419287663388898</v>
      </c>
      <c r="AK321" s="11">
        <f>'OddsRatio_working_3-way'!U321/(3*'OddsRatio_working_3-way'!X321^(1/3))*SIN(('OddsRatio_working_3-way'!Y321+4*PI())/3)</f>
        <v>0.50223610004010633</v>
      </c>
      <c r="AL321" s="11">
        <f>'OddsRatio_working_3-way'!Z321+'OddsRatio_working_3-way'!AF321</f>
        <v>1.0640839857607451</v>
      </c>
      <c r="AM321" s="11">
        <f>'OddsRatio_working_3-way'!AA321+'OddsRatio_working_3-way'!AG321</f>
        <v>-0.67571289956867386</v>
      </c>
      <c r="AN321" s="11">
        <f>'OddsRatio_working_3-way'!AB321+'OddsRatio_working_3-way'!AH321</f>
        <v>-0.38837108619207161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1.0640839857607451</v>
      </c>
      <c r="AS321" s="11">
        <f>IF(('OddsRatio_working_3-way'!X321=0),IF(Q321&gt;0,-Q321^(1/3),(-Q321)^(1/3)),'OddsRatio_working_3-way'!AM321-'OddsRatio_working_3-way'!R321/3)</f>
        <v>-0.67571289956867386</v>
      </c>
      <c r="AT321" s="11">
        <f>IF(('OddsRatio_working_3-way'!X321=0),IF(Q321&gt;0,-Q321^(1/3),(-Q321)^(1/3)),'OddsRatio_working_3-way'!AN321-'OddsRatio_working_3-way'!R321/3)</f>
        <v>-0.38837108619207161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3.2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2.23</v>
      </c>
      <c r="D322" s="9">
        <f t="shared" si="65"/>
        <v>0.29998255274249985</v>
      </c>
      <c r="E322" s="9">
        <f t="shared" si="66"/>
        <v>0.26611280599114501</v>
      </c>
      <c r="F322" s="9">
        <f t="shared" si="67"/>
        <v>0.43390464126635514</v>
      </c>
      <c r="G322" s="9">
        <f t="shared" si="68"/>
        <v>1.0606941831931742</v>
      </c>
      <c r="H322" s="9">
        <f t="shared" si="69"/>
        <v>3.3335272030249832</v>
      </c>
      <c r="I322" s="9">
        <f t="shared" si="70"/>
        <v>3.7578048763022527</v>
      </c>
      <c r="J322" s="9">
        <f t="shared" si="71"/>
        <v>2.304653845327604</v>
      </c>
      <c r="K322" s="11">
        <f t="shared" si="72"/>
        <v>0.3125</v>
      </c>
      <c r="L322" s="11">
        <f t="shared" si="73"/>
        <v>0.27777777777777779</v>
      </c>
      <c r="M322" s="11">
        <f t="shared" si="74"/>
        <v>0.44843049327354262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-0.27386958146487284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0.23472533632286996</v>
      </c>
      <c r="Q322" s="11">
        <f>2*'OddsRatio_working_3-way'!K322*'OddsRatio_working_3-way'!L322*'OddsRatio_working_3-way'!M322</f>
        <v>7.7852516193323368E-2</v>
      </c>
      <c r="R322" s="11">
        <f t="shared" si="75"/>
        <v>0</v>
      </c>
      <c r="S322" s="11">
        <f t="shared" si="76"/>
        <v>-0.85706975950878428</v>
      </c>
      <c r="T322" s="11">
        <f t="shared" si="77"/>
        <v>-0.28426857695150387</v>
      </c>
      <c r="U322" s="11">
        <f>'OddsRatio_working_3-way'!S322-'OddsRatio_working_3-way'!R322^2/3</f>
        <v>-0.85706975950878428</v>
      </c>
      <c r="V322" s="11">
        <f>'OddsRatio_working_3-way'!S322*'OddsRatio_working_3-way'!R322/3-2*'OddsRatio_working_3-way'!R322^3/27-'OddsRatio_working_3-way'!T322</f>
        <v>0.28426857695150387</v>
      </c>
      <c r="W322" s="11">
        <f>'OddsRatio_working_3-way'!V322^2+4*'OddsRatio_working_3-way'!U322^3/27</f>
        <v>-1.2461970219630192E-2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0.15270117391629909</v>
      </c>
      <c r="Y322" s="11">
        <f>IF('OddsRatio_working_3-way'!W322&gt;=0,IF('OddsRatio_working_3-way'!V322+SQRT('OddsRatio_working_3-way'!W322)&gt;0,0,PI()),ACOS('OddsRatio_working_3-way'!V322/(2*'OddsRatio_working_3-way'!X322)))</f>
        <v>0.37420029473340666</v>
      </c>
      <c r="Z322" s="11">
        <f>'OddsRatio_working_3-way'!X322^(1/3)*COS('OddsRatio_working_3-way'!Y322/3)</f>
        <v>0.53034709159658711</v>
      </c>
      <c r="AA322" s="11">
        <f>'OddsRatio_working_3-way'!X322^(1/3)*COS(('OddsRatio_working_3-way'!Y322+2*PI())/3)</f>
        <v>-0.32276184064609204</v>
      </c>
      <c r="AB322" s="11">
        <f>'OddsRatio_working_3-way'!X322^(1/3)*COS(('OddsRatio_working_3-way'!Y322+4*PI())/3)</f>
        <v>-0.20758525095049546</v>
      </c>
      <c r="AC322" s="11">
        <f>'OddsRatio_working_3-way'!X322^(1/3)*SIN('OddsRatio_working_3-way'!Y322/3)</f>
        <v>6.6497235065095986E-2</v>
      </c>
      <c r="AD322" s="11">
        <f>'OddsRatio_working_3-way'!X322^(1/3)*SIN(('OddsRatio_working_3-way'!Y322+2*PI())/3)</f>
        <v>0.42604543661328909</v>
      </c>
      <c r="AE322" s="11">
        <f>'OddsRatio_working_3-way'!X322^(1/3)*SIN(('OddsRatio_working_3-way'!Y322+4*PI())/3)</f>
        <v>-0.49254267167838495</v>
      </c>
      <c r="AF322" s="11">
        <f>-'OddsRatio_working_3-way'!U322/(3*'OddsRatio_working_3-way'!X322^(1/3))*COS(('OddsRatio_working_3-way'!Y322)/3)</f>
        <v>0.53034709159658711</v>
      </c>
      <c r="AG322" s="11">
        <f>-'OddsRatio_working_3-way'!U322/(3*'OddsRatio_working_3-way'!X322^(1/3))*COS(('OddsRatio_working_3-way'!Y322+2*PI())/3)</f>
        <v>-0.32276184064609204</v>
      </c>
      <c r="AH322" s="11">
        <f>-'OddsRatio_working_3-way'!U322/(3*'OddsRatio_working_3-way'!X322^(1/3))*COS(('OddsRatio_working_3-way'!Y322+4*PI())/3)</f>
        <v>-0.20758525095049546</v>
      </c>
      <c r="AI322" s="11">
        <f>'OddsRatio_working_3-way'!U322/(3*'OddsRatio_working_3-way'!X322^(1/3))*SIN(('OddsRatio_working_3-way'!Y322)/3)</f>
        <v>-6.6497235065095986E-2</v>
      </c>
      <c r="AJ322" s="11">
        <f>'OddsRatio_working_3-way'!U322/(3*'OddsRatio_working_3-way'!X322^(1/3))*SIN(('OddsRatio_working_3-way'!Y322+2*PI())/3)</f>
        <v>-0.42604543661328909</v>
      </c>
      <c r="AK322" s="11">
        <f>'OddsRatio_working_3-way'!U322/(3*'OddsRatio_working_3-way'!X322^(1/3))*SIN(('OddsRatio_working_3-way'!Y322+4*PI())/3)</f>
        <v>0.49254267167838495</v>
      </c>
      <c r="AL322" s="11">
        <f>'OddsRatio_working_3-way'!Z322+'OddsRatio_working_3-way'!AF322</f>
        <v>1.0606941831931742</v>
      </c>
      <c r="AM322" s="11">
        <f>'OddsRatio_working_3-way'!AA322+'OddsRatio_working_3-way'!AG322</f>
        <v>-0.64552368129218407</v>
      </c>
      <c r="AN322" s="11">
        <f>'OddsRatio_working_3-way'!AB322+'OddsRatio_working_3-way'!AH322</f>
        <v>-0.41517050190099092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1.0606941831931742</v>
      </c>
      <c r="AS322" s="11">
        <f>IF(('OddsRatio_working_3-way'!X322=0),IF(Q322&gt;0,-Q322^(1/3),(-Q322)^(1/3)),'OddsRatio_working_3-way'!AM322-'OddsRatio_working_3-way'!R322/3)</f>
        <v>-0.64552368129218407</v>
      </c>
      <c r="AT322" s="11">
        <f>IF(('OddsRatio_working_3-way'!X322=0),IF(Q322&gt;0,-Q322^(1/3),(-Q322)^(1/3)),'OddsRatio_working_3-way'!AN322-'OddsRatio_working_3-way'!R322/3)</f>
        <v>-0.41517050190099092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2.2400000000000002</v>
      </c>
      <c r="B323" s="4">
        <f>IF('True_Odds_Calculator_3-way'!B324="","",'True_Odds_Calculator_3-way'!B324)</f>
        <v>3.7</v>
      </c>
      <c r="C323" s="4">
        <f>IF('True_Odds_Calculator_3-way'!C324="","",'True_Odds_Calculator_3-way'!C324)</f>
        <v>3.1</v>
      </c>
      <c r="D323" s="9">
        <f t="shared" si="65"/>
        <v>0.43170354023764068</v>
      </c>
      <c r="E323" s="9">
        <f t="shared" si="66"/>
        <v>0.25864090023087205</v>
      </c>
      <c r="F323" s="9">
        <f t="shared" si="67"/>
        <v>0.30965555953148743</v>
      </c>
      <c r="G323" s="9">
        <f t="shared" si="68"/>
        <v>1.0616164887836328</v>
      </c>
      <c r="H323" s="9">
        <f t="shared" si="69"/>
        <v>2.3164044460917048</v>
      </c>
      <c r="I323" s="9">
        <f t="shared" si="70"/>
        <v>3.8663645197158085</v>
      </c>
      <c r="J323" s="9">
        <f t="shared" si="71"/>
        <v>3.2293946264456288</v>
      </c>
      <c r="K323" s="11">
        <f t="shared" si="72"/>
        <v>0.4464285714285714</v>
      </c>
      <c r="L323" s="11">
        <f t="shared" si="73"/>
        <v>0.27027027027027023</v>
      </c>
      <c r="M323" s="11">
        <f t="shared" si="74"/>
        <v>0.32258064516129031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-0.2736486486486488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0.235085315730477</v>
      </c>
      <c r="Q323" s="11">
        <f>2*'OddsRatio_working_3-way'!K323*'OddsRatio_working_3-way'!L323*'OddsRatio_working_3-way'!M323</f>
        <v>7.7842819778303624E-2</v>
      </c>
      <c r="R323" s="11">
        <f t="shared" si="75"/>
        <v>0</v>
      </c>
      <c r="S323" s="11">
        <f t="shared" si="76"/>
        <v>-0.85907720316322411</v>
      </c>
      <c r="T323" s="11">
        <f t="shared" si="77"/>
        <v>-0.28446265005404764</v>
      </c>
      <c r="U323" s="11">
        <f>'OddsRatio_working_3-way'!S323-'OddsRatio_working_3-way'!R323^2/3</f>
        <v>-0.85907720316322411</v>
      </c>
      <c r="V323" s="11">
        <f>'OddsRatio_working_3-way'!S323*'OddsRatio_working_3-way'!R323/3-2*'OddsRatio_working_3-way'!R323^3/27-'OddsRatio_working_3-way'!T323</f>
        <v>0.28446265005404764</v>
      </c>
      <c r="W323" s="11">
        <f>'OddsRatio_working_3-way'!V323^2+4*'OddsRatio_working_3-way'!U323^3/27</f>
        <v>-1.3008511035647013E-2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0.15323797694388505</v>
      </c>
      <c r="Y323" s="11">
        <f>IF('OddsRatio_working_3-way'!W323&gt;=0,IF('OddsRatio_working_3-way'!V323+SQRT('OddsRatio_working_3-way'!W323)&gt;0,0,PI()),ACOS('OddsRatio_working_3-way'!V323/(2*'OddsRatio_working_3-way'!X323)))</f>
        <v>0.38132374237759437</v>
      </c>
      <c r="Z323" s="11">
        <f>'OddsRatio_working_3-way'!X323^(1/3)*COS('OddsRatio_working_3-way'!Y323/3)</f>
        <v>0.5308082443918164</v>
      </c>
      <c r="AA323" s="11">
        <f>'OddsRatio_working_3-way'!X323^(1/3)*COS(('OddsRatio_working_3-way'!Y323+2*PI())/3)</f>
        <v>-0.32415151835151956</v>
      </c>
      <c r="AB323" s="11">
        <f>'OddsRatio_working_3-way'!X323^(1/3)*COS(('OddsRatio_working_3-way'!Y323+4*PI())/3)</f>
        <v>-0.20665672604029672</v>
      </c>
      <c r="AC323" s="11">
        <f>'OddsRatio_working_3-way'!X323^(1/3)*SIN('OddsRatio_working_3-way'!Y323/3)</f>
        <v>6.7835649969263695E-2</v>
      </c>
      <c r="AD323" s="11">
        <f>'OddsRatio_working_3-way'!X323^(1/3)*SIN(('OddsRatio_working_3-way'!Y323+2*PI())/3)</f>
        <v>0.42577559919689995</v>
      </c>
      <c r="AE323" s="11">
        <f>'OddsRatio_working_3-way'!X323^(1/3)*SIN(('OddsRatio_working_3-way'!Y323+4*PI())/3)</f>
        <v>-0.49361124916616367</v>
      </c>
      <c r="AF323" s="11">
        <f>-'OddsRatio_working_3-way'!U323/(3*'OddsRatio_working_3-way'!X323^(1/3))*COS(('OddsRatio_working_3-way'!Y323)/3)</f>
        <v>0.5308082443918164</v>
      </c>
      <c r="AG323" s="11">
        <f>-'OddsRatio_working_3-way'!U323/(3*'OddsRatio_working_3-way'!X323^(1/3))*COS(('OddsRatio_working_3-way'!Y323+2*PI())/3)</f>
        <v>-0.32415151835151956</v>
      </c>
      <c r="AH323" s="11">
        <f>-'OddsRatio_working_3-way'!U323/(3*'OddsRatio_working_3-way'!X323^(1/3))*COS(('OddsRatio_working_3-way'!Y323+4*PI())/3)</f>
        <v>-0.20665672604029672</v>
      </c>
      <c r="AI323" s="11">
        <f>'OddsRatio_working_3-way'!U323/(3*'OddsRatio_working_3-way'!X323^(1/3))*SIN(('OddsRatio_working_3-way'!Y323)/3)</f>
        <v>-6.7835649969263695E-2</v>
      </c>
      <c r="AJ323" s="11">
        <f>'OddsRatio_working_3-way'!U323/(3*'OddsRatio_working_3-way'!X323^(1/3))*SIN(('OddsRatio_working_3-way'!Y323+2*PI())/3)</f>
        <v>-0.42577559919689995</v>
      </c>
      <c r="AK323" s="11">
        <f>'OddsRatio_working_3-way'!U323/(3*'OddsRatio_working_3-way'!X323^(1/3))*SIN(('OddsRatio_working_3-way'!Y323+4*PI())/3)</f>
        <v>0.49361124916616367</v>
      </c>
      <c r="AL323" s="11">
        <f>'OddsRatio_working_3-way'!Z323+'OddsRatio_working_3-way'!AF323</f>
        <v>1.0616164887836328</v>
      </c>
      <c r="AM323" s="11">
        <f>'OddsRatio_working_3-way'!AA323+'OddsRatio_working_3-way'!AG323</f>
        <v>-0.64830303670303913</v>
      </c>
      <c r="AN323" s="11">
        <f>'OddsRatio_working_3-way'!AB323+'OddsRatio_working_3-way'!AH323</f>
        <v>-0.41331345208059345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1.0616164887836328</v>
      </c>
      <c r="AS323" s="11">
        <f>IF(('OddsRatio_working_3-way'!X323=0),IF(Q323&gt;0,-Q323^(1/3),(-Q323)^(1/3)),'OddsRatio_working_3-way'!AM323-'OddsRatio_working_3-way'!R323/3)</f>
        <v>-0.64830303670303913</v>
      </c>
      <c r="AT323" s="11">
        <f>IF(('OddsRatio_working_3-way'!X323=0),IF(Q323&gt;0,-Q323^(1/3),(-Q323)^(1/3)),'OddsRatio_working_3-way'!AN323-'OddsRatio_working_3-way'!R323/3)</f>
        <v>-0.41331345208059345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2.44</v>
      </c>
      <c r="B324" s="4">
        <f>IF('True_Odds_Calculator_3-way'!B325="","",'True_Odds_Calculator_3-way'!B325)</f>
        <v>3.42</v>
      </c>
      <c r="C324" s="4">
        <f>IF('True_Odds_Calculator_3-way'!C325="","",'True_Odds_Calculator_3-way'!C325)</f>
        <v>3.12</v>
      </c>
      <c r="D324" s="9">
        <f t="shared" ref="D324:D387" si="78">(K324/(AR324+K324-(AR324*K324)))</f>
        <v>0.40156361486394121</v>
      </c>
      <c r="E324" s="9">
        <f t="shared" ref="E324:E387" si="79">(L324/(AR324+L324-(AR324*L324)))</f>
        <v>0.28534953582060679</v>
      </c>
      <c r="F324" s="9">
        <f t="shared" ref="F324:F387" si="80">(M324/(AR324+M324-(AR324*M324)))</f>
        <v>0.313086849315452</v>
      </c>
      <c r="G324" s="9">
        <f t="shared" ref="G324:G387" si="81">AR324</f>
        <v>1.0349065692915431</v>
      </c>
      <c r="H324" s="9">
        <f t="shared" ref="H324:H387" si="82">IF(A324="","",1/D324)</f>
        <v>2.4902654597798222</v>
      </c>
      <c r="I324" s="9">
        <f t="shared" ref="I324:I387" si="83">IF(B324="","",1/E324)</f>
        <v>3.5044738976855347</v>
      </c>
      <c r="J324" s="9">
        <f t="shared" ref="J324:J387" si="84">IF(C324="","",1/F324)</f>
        <v>3.1940019268980722</v>
      </c>
      <c r="K324" s="11">
        <f t="shared" ref="K324:K387" si="85">1/A324</f>
        <v>0.4098360655737705</v>
      </c>
      <c r="L324" s="11">
        <f t="shared" ref="L324:L387" si="86">1/B324</f>
        <v>0.29239766081871343</v>
      </c>
      <c r="M324" s="11">
        <f t="shared" ref="M324:M387" si="87">1/C324</f>
        <v>0.32051282051282048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-0.28375478418619071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0.22968395487808774</v>
      </c>
      <c r="Q324" s="11">
        <f>2*'OddsRatio_working_3-way'!K324*'OddsRatio_working_3-way'!L324*'OddsRatio_working_3-way'!M324</f>
        <v>7.6817376213407271E-2</v>
      </c>
      <c r="R324" s="11">
        <f t="shared" ref="R324:R387" si="88">O324/N324</f>
        <v>0</v>
      </c>
      <c r="S324" s="11">
        <f t="shared" ref="S324:S387" si="89">P324/N324</f>
        <v>-0.80944522411074682</v>
      </c>
      <c r="T324" s="11">
        <f t="shared" ref="T324:T387" si="90">Q324/N324</f>
        <v>-0.27071746625777487</v>
      </c>
      <c r="U324" s="11">
        <f>'OddsRatio_working_3-way'!S324-'OddsRatio_working_3-way'!R324^2/3</f>
        <v>-0.80944522411074682</v>
      </c>
      <c r="V324" s="11">
        <f>'OddsRatio_working_3-way'!S324*'OddsRatio_working_3-way'!R324/3-2*'OddsRatio_working_3-way'!R324^3/27-'OddsRatio_working_3-way'!T324</f>
        <v>0.27071746625777487</v>
      </c>
      <c r="W324" s="11">
        <f>'OddsRatio_working_3-way'!V324^2+4*'OddsRatio_working_3-way'!U324^3/27</f>
        <v>-5.2823915878318917E-3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0.14015200509166947</v>
      </c>
      <c r="Y324" s="11">
        <f>IF('OddsRatio_working_3-way'!W324&gt;=0,IF('OddsRatio_working_3-way'!V324+SQRT('OddsRatio_working_3-way'!W324)&gt;0,0,PI()),ACOS('OddsRatio_working_3-way'!V324/(2*'OddsRatio_working_3-way'!X324)))</f>
        <v>0.26228712254212017</v>
      </c>
      <c r="Z324" s="11">
        <f>'OddsRatio_working_3-way'!X324^(1/3)*COS('OddsRatio_working_3-way'!Y324/3)</f>
        <v>0.51745328464577156</v>
      </c>
      <c r="AA324" s="11">
        <f>'OddsRatio_working_3-way'!X324^(1/3)*COS(('OddsRatio_working_3-way'!Y324+2*PI())/3)</f>
        <v>-0.29800614950746396</v>
      </c>
      <c r="AB324" s="11">
        <f>'OddsRatio_working_3-way'!X324^(1/3)*COS(('OddsRatio_working_3-way'!Y324+4*PI())/3)</f>
        <v>-0.21944713513830766</v>
      </c>
      <c r="AC324" s="11">
        <f>'OddsRatio_working_3-way'!X324^(1/3)*SIN('OddsRatio_working_3-way'!Y324/3)</f>
        <v>4.5356068093304086E-2</v>
      </c>
      <c r="AD324" s="11">
        <f>'OddsRatio_working_3-way'!X324^(1/3)*SIN(('OddsRatio_working_3-way'!Y324+2*PI())/3)</f>
        <v>0.4254496557282863</v>
      </c>
      <c r="AE324" s="11">
        <f>'OddsRatio_working_3-way'!X324^(1/3)*SIN(('OddsRatio_working_3-way'!Y324+4*PI())/3)</f>
        <v>-0.47080572382159036</v>
      </c>
      <c r="AF324" s="11">
        <f>-'OddsRatio_working_3-way'!U324/(3*'OddsRatio_working_3-way'!X324^(1/3))*COS(('OddsRatio_working_3-way'!Y324)/3)</f>
        <v>0.51745328464577145</v>
      </c>
      <c r="AG324" s="11">
        <f>-'OddsRatio_working_3-way'!U324/(3*'OddsRatio_working_3-way'!X324^(1/3))*COS(('OddsRatio_working_3-way'!Y324+2*PI())/3)</f>
        <v>-0.2980061495074639</v>
      </c>
      <c r="AH324" s="11">
        <f>-'OddsRatio_working_3-way'!U324/(3*'OddsRatio_working_3-way'!X324^(1/3))*COS(('OddsRatio_working_3-way'!Y324+4*PI())/3)</f>
        <v>-0.21944713513830763</v>
      </c>
      <c r="AI324" s="11">
        <f>'OddsRatio_working_3-way'!U324/(3*'OddsRatio_working_3-way'!X324^(1/3))*SIN(('OddsRatio_working_3-way'!Y324)/3)</f>
        <v>-4.5356068093304072E-2</v>
      </c>
      <c r="AJ324" s="11">
        <f>'OddsRatio_working_3-way'!U324/(3*'OddsRatio_working_3-way'!X324^(1/3))*SIN(('OddsRatio_working_3-way'!Y324+2*PI())/3)</f>
        <v>-0.42544965572828619</v>
      </c>
      <c r="AK324" s="11">
        <f>'OddsRatio_working_3-way'!U324/(3*'OddsRatio_working_3-way'!X324^(1/3))*SIN(('OddsRatio_working_3-way'!Y324+4*PI())/3)</f>
        <v>0.47080572382159025</v>
      </c>
      <c r="AL324" s="11">
        <f>'OddsRatio_working_3-way'!Z324+'OddsRatio_working_3-way'!AF324</f>
        <v>1.0349065692915431</v>
      </c>
      <c r="AM324" s="11">
        <f>'OddsRatio_working_3-way'!AA324+'OddsRatio_working_3-way'!AG324</f>
        <v>-0.59601229901492792</v>
      </c>
      <c r="AN324" s="11">
        <f>'OddsRatio_working_3-way'!AB324+'OddsRatio_working_3-way'!AH324</f>
        <v>-0.43889427027661532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1.0349065692915431</v>
      </c>
      <c r="AS324" s="11">
        <f>IF(('OddsRatio_working_3-way'!X324=0),IF(Q324&gt;0,-Q324^(1/3),(-Q324)^(1/3)),'OddsRatio_working_3-way'!AM324-'OddsRatio_working_3-way'!R324/3)</f>
        <v>-0.59601229901492792</v>
      </c>
      <c r="AT324" s="11">
        <f>IF(('OddsRatio_working_3-way'!X324=0),IF(Q324&gt;0,-Q324^(1/3),(-Q324)^(1/3)),'OddsRatio_working_3-way'!AN324-'OddsRatio_working_3-way'!R324/3)</f>
        <v>-0.43889427027661532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2.14</v>
      </c>
      <c r="B325" s="4">
        <f>IF('True_Odds_Calculator_3-way'!B326="","",'True_Odds_Calculator_3-way'!B326)</f>
        <v>3.66</v>
      </c>
      <c r="C325" s="4">
        <f>IF('True_Odds_Calculator_3-way'!C326="","",'True_Odds_Calculator_3-way'!C326)</f>
        <v>3.55</v>
      </c>
      <c r="D325" s="9">
        <f t="shared" si="78"/>
        <v>0.4587501789684682</v>
      </c>
      <c r="E325" s="9">
        <f t="shared" si="79"/>
        <v>0.26645706246951673</v>
      </c>
      <c r="F325" s="9">
        <f t="shared" si="80"/>
        <v>0.27479275856201496</v>
      </c>
      <c r="G325" s="9">
        <f t="shared" si="81"/>
        <v>1.03494356303485</v>
      </c>
      <c r="H325" s="9">
        <f t="shared" si="82"/>
        <v>2.179835661859729</v>
      </c>
      <c r="I325" s="9">
        <f t="shared" si="83"/>
        <v>3.7529498776727008</v>
      </c>
      <c r="J325" s="9">
        <f t="shared" si="84"/>
        <v>3.639106085738868</v>
      </c>
      <c r="K325" s="11">
        <f t="shared" si="85"/>
        <v>0.46728971962616822</v>
      </c>
      <c r="L325" s="11">
        <f t="shared" si="86"/>
        <v>0.27322404371584696</v>
      </c>
      <c r="M325" s="11">
        <f t="shared" si="87"/>
        <v>0.28169014084507044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-0.27810158021824838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0.22837602706273902</v>
      </c>
      <c r="Q325" s="11">
        <f>2*'OddsRatio_working_3-way'!K325*'OddsRatio_working_3-way'!L325*'OddsRatio_working_3-way'!M325</f>
        <v>7.1929457342594968E-2</v>
      </c>
      <c r="R325" s="11">
        <f t="shared" si="88"/>
        <v>0</v>
      </c>
      <c r="S325" s="11">
        <f t="shared" si="89"/>
        <v>-0.82119643794729336</v>
      </c>
      <c r="T325" s="11">
        <f t="shared" si="90"/>
        <v>-0.25864454738497428</v>
      </c>
      <c r="U325" s="11">
        <f>'OddsRatio_working_3-way'!S325-'OddsRatio_working_3-way'!R325^2/3</f>
        <v>-0.82119643794729336</v>
      </c>
      <c r="V325" s="11">
        <f>'OddsRatio_working_3-way'!S325*'OddsRatio_working_3-way'!R325/3-2*'OddsRatio_working_3-way'!R325^3/27-'OddsRatio_working_3-way'!T325</f>
        <v>0.25864454738497428</v>
      </c>
      <c r="W325" s="11">
        <f>'OddsRatio_working_3-way'!V325^2+4*'OddsRatio_working_3-way'!U325^3/27</f>
        <v>-1.5145217032583508E-2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0.14321506460962977</v>
      </c>
      <c r="Y325" s="11">
        <f>IF('OddsRatio_working_3-way'!W325&gt;=0,IF('OddsRatio_working_3-way'!V325+SQRT('OddsRatio_working_3-way'!W325)&gt;0,0,PI()),ACOS('OddsRatio_working_3-way'!V325/(2*'OddsRatio_working_3-way'!X325)))</f>
        <v>0.44410978277080382</v>
      </c>
      <c r="Z325" s="11">
        <f>'OddsRatio_working_3-way'!X325^(1/3)*COS('OddsRatio_working_3-way'!Y325/3)</f>
        <v>0.51747178151742501</v>
      </c>
      <c r="AA325" s="11">
        <f>'OddsRatio_working_3-way'!X325^(1/3)*COS(('OddsRatio_working_3-way'!Y325+2*PI())/3)</f>
        <v>-0.32556646749354384</v>
      </c>
      <c r="AB325" s="11">
        <f>'OddsRatio_working_3-way'!X325^(1/3)*COS(('OddsRatio_working_3-way'!Y325+4*PI())/3)</f>
        <v>-0.19190531402388125</v>
      </c>
      <c r="AC325" s="11">
        <f>'OddsRatio_working_3-way'!X325^(1/3)*SIN('OddsRatio_working_3-way'!Y325/3)</f>
        <v>7.7169302935905751E-2</v>
      </c>
      <c r="AD325" s="11">
        <f>'OddsRatio_working_3-way'!X325^(1/3)*SIN(('OddsRatio_working_3-way'!Y325+2*PI())/3)</f>
        <v>0.40955905706772799</v>
      </c>
      <c r="AE325" s="11">
        <f>'OddsRatio_working_3-way'!X325^(1/3)*SIN(('OddsRatio_working_3-way'!Y325+4*PI())/3)</f>
        <v>-0.48672836000363356</v>
      </c>
      <c r="AF325" s="11">
        <f>-'OddsRatio_working_3-way'!U325/(3*'OddsRatio_working_3-way'!X325^(1/3))*COS(('OddsRatio_working_3-way'!Y325)/3)</f>
        <v>0.5174717815174249</v>
      </c>
      <c r="AG325" s="11">
        <f>-'OddsRatio_working_3-way'!U325/(3*'OddsRatio_working_3-way'!X325^(1/3))*COS(('OddsRatio_working_3-way'!Y325+2*PI())/3)</f>
        <v>-0.32556646749354379</v>
      </c>
      <c r="AH325" s="11">
        <f>-'OddsRatio_working_3-way'!U325/(3*'OddsRatio_working_3-way'!X325^(1/3))*COS(('OddsRatio_working_3-way'!Y325+4*PI())/3)</f>
        <v>-0.19190531402388122</v>
      </c>
      <c r="AI325" s="11">
        <f>'OddsRatio_working_3-way'!U325/(3*'OddsRatio_working_3-way'!X325^(1/3))*SIN(('OddsRatio_working_3-way'!Y325)/3)</f>
        <v>-7.7169302935905737E-2</v>
      </c>
      <c r="AJ325" s="11">
        <f>'OddsRatio_working_3-way'!U325/(3*'OddsRatio_working_3-way'!X325^(1/3))*SIN(('OddsRatio_working_3-way'!Y325+2*PI())/3)</f>
        <v>-0.40955905706772794</v>
      </c>
      <c r="AK325" s="11">
        <f>'OddsRatio_working_3-way'!U325/(3*'OddsRatio_working_3-way'!X325^(1/3))*SIN(('OddsRatio_working_3-way'!Y325+4*PI())/3)</f>
        <v>0.48672836000363345</v>
      </c>
      <c r="AL325" s="11">
        <f>'OddsRatio_working_3-way'!Z325+'OddsRatio_working_3-way'!AF325</f>
        <v>1.03494356303485</v>
      </c>
      <c r="AM325" s="11">
        <f>'OddsRatio_working_3-way'!AA325+'OddsRatio_working_3-way'!AG325</f>
        <v>-0.65113293498708757</v>
      </c>
      <c r="AN325" s="11">
        <f>'OddsRatio_working_3-way'!AB325+'OddsRatio_working_3-way'!AH325</f>
        <v>-0.38381062804776245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1.03494356303485</v>
      </c>
      <c r="AS325" s="11">
        <f>IF(('OddsRatio_working_3-way'!X325=0),IF(Q325&gt;0,-Q325^(1/3),(-Q325)^(1/3)),'OddsRatio_working_3-way'!AM325-'OddsRatio_working_3-way'!R325/3)</f>
        <v>-0.65113293498708757</v>
      </c>
      <c r="AT325" s="11">
        <f>IF(('OddsRatio_working_3-way'!X325=0),IF(Q325&gt;0,-Q325^(1/3),(-Q325)^(1/3)),'OddsRatio_working_3-way'!AN325-'OddsRatio_working_3-way'!R325/3)</f>
        <v>-0.38381062804776245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1.9</v>
      </c>
      <c r="B326" s="4">
        <f>IF('True_Odds_Calculator_3-way'!B327="","",'True_Odds_Calculator_3-way'!B327)</f>
        <v>3.58</v>
      </c>
      <c r="C326" s="4">
        <f>IF('True_Odds_Calculator_3-way'!C327="","",'True_Odds_Calculator_3-way'!C327)</f>
        <v>4.6100000000000003</v>
      </c>
      <c r="D326" s="9">
        <f t="shared" si="78"/>
        <v>0.51719468323826234</v>
      </c>
      <c r="E326" s="9">
        <f t="shared" si="79"/>
        <v>0.27203068024675969</v>
      </c>
      <c r="F326" s="9">
        <f t="shared" si="80"/>
        <v>0.2107746365149781</v>
      </c>
      <c r="G326" s="9">
        <f t="shared" si="81"/>
        <v>1.0372309873695151</v>
      </c>
      <c r="H326" s="9">
        <f t="shared" si="82"/>
        <v>1.9335078886325634</v>
      </c>
      <c r="I326" s="9">
        <f t="shared" si="83"/>
        <v>3.676055947413349</v>
      </c>
      <c r="J326" s="9">
        <f t="shared" si="84"/>
        <v>4.7444038644039503</v>
      </c>
      <c r="K326" s="11">
        <f t="shared" si="85"/>
        <v>0.52631578947368418</v>
      </c>
      <c r="L326" s="11">
        <f t="shared" si="86"/>
        <v>0.27932960893854747</v>
      </c>
      <c r="M326" s="11">
        <f t="shared" si="87"/>
        <v>0.21691973969631234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-0.26732025351737188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0.22610422735178692</v>
      </c>
      <c r="Q326" s="11">
        <f>2*'OddsRatio_working_3-way'!K326*'OddsRatio_working_3-way'!L326*'OddsRatio_working_3-way'!M326</f>
        <v>6.3781164274128888E-2</v>
      </c>
      <c r="R326" s="11">
        <f t="shared" si="88"/>
        <v>0</v>
      </c>
      <c r="S326" s="11">
        <f t="shared" si="89"/>
        <v>-0.8458177948611495</v>
      </c>
      <c r="T326" s="11">
        <f t="shared" si="90"/>
        <v>-0.23859458247141027</v>
      </c>
      <c r="U326" s="11">
        <f>'OddsRatio_working_3-way'!S326-'OddsRatio_working_3-way'!R326^2/3</f>
        <v>-0.8458177948611495</v>
      </c>
      <c r="V326" s="11">
        <f>'OddsRatio_working_3-way'!S326*'OddsRatio_working_3-way'!R326/3-2*'OddsRatio_working_3-way'!R326^3/27-'OddsRatio_working_3-way'!T326</f>
        <v>0.23859458247141027</v>
      </c>
      <c r="W326" s="11">
        <f>'OddsRatio_working_3-way'!V326^2+4*'OddsRatio_working_3-way'!U326^3/27</f>
        <v>-3.2717750971265419E-2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0.14970397936926394</v>
      </c>
      <c r="Y326" s="11">
        <f>IF('OddsRatio_working_3-way'!W326&gt;=0,IF('OddsRatio_working_3-way'!V326+SQRT('OddsRatio_working_3-way'!W326)&gt;0,0,PI()),ACOS('OddsRatio_working_3-way'!V326/(2*'OddsRatio_working_3-way'!X326)))</f>
        <v>0.64867013598497647</v>
      </c>
      <c r="Z326" s="11">
        <f>'OddsRatio_working_3-way'!X326^(1/3)*COS('OddsRatio_working_3-way'!Y326/3)</f>
        <v>0.51861549368475757</v>
      </c>
      <c r="AA326" s="11">
        <f>'OddsRatio_working_3-way'!X326^(1/3)*COS(('OddsRatio_working_3-way'!Y326+2*PI())/3)</f>
        <v>-0.35796333967863814</v>
      </c>
      <c r="AB326" s="11">
        <f>'OddsRatio_working_3-way'!X326^(1/3)*COS(('OddsRatio_working_3-way'!Y326+4*PI())/3)</f>
        <v>-0.16065215400611912</v>
      </c>
      <c r="AC326" s="11">
        <f>'OddsRatio_working_3-way'!X326^(1/3)*SIN('OddsRatio_working_3-way'!Y326/3)</f>
        <v>0.11391766616215306</v>
      </c>
      <c r="AD326" s="11">
        <f>'OddsRatio_working_3-way'!X326^(1/3)*SIN(('OddsRatio_working_3-way'!Y326+2*PI())/3)</f>
        <v>0.39217535924613173</v>
      </c>
      <c r="AE326" s="11">
        <f>'OddsRatio_working_3-way'!X326^(1/3)*SIN(('OddsRatio_working_3-way'!Y326+4*PI())/3)</f>
        <v>-0.50609302540828471</v>
      </c>
      <c r="AF326" s="11">
        <f>-'OddsRatio_working_3-way'!U326/(3*'OddsRatio_working_3-way'!X326^(1/3))*COS(('OddsRatio_working_3-way'!Y326)/3)</f>
        <v>0.51861549368475746</v>
      </c>
      <c r="AG326" s="11">
        <f>-'OddsRatio_working_3-way'!U326/(3*'OddsRatio_working_3-way'!X326^(1/3))*COS(('OddsRatio_working_3-way'!Y326+2*PI())/3)</f>
        <v>-0.35796333967863808</v>
      </c>
      <c r="AH326" s="11">
        <f>-'OddsRatio_working_3-way'!U326/(3*'OddsRatio_working_3-way'!X326^(1/3))*COS(('OddsRatio_working_3-way'!Y326+4*PI())/3)</f>
        <v>-0.1606521540061191</v>
      </c>
      <c r="AI326" s="11">
        <f>'OddsRatio_working_3-way'!U326/(3*'OddsRatio_working_3-way'!X326^(1/3))*SIN(('OddsRatio_working_3-way'!Y326)/3)</f>
        <v>-0.11391766616215303</v>
      </c>
      <c r="AJ326" s="11">
        <f>'OddsRatio_working_3-way'!U326/(3*'OddsRatio_working_3-way'!X326^(1/3))*SIN(('OddsRatio_working_3-way'!Y326+2*PI())/3)</f>
        <v>-0.39217535924613167</v>
      </c>
      <c r="AK326" s="11">
        <f>'OddsRatio_working_3-way'!U326/(3*'OddsRatio_working_3-way'!X326^(1/3))*SIN(('OddsRatio_working_3-way'!Y326+4*PI())/3)</f>
        <v>0.5060930254082846</v>
      </c>
      <c r="AL326" s="11">
        <f>'OddsRatio_working_3-way'!Z326+'OddsRatio_working_3-way'!AF326</f>
        <v>1.0372309873695151</v>
      </c>
      <c r="AM326" s="11">
        <f>'OddsRatio_working_3-way'!AA326+'OddsRatio_working_3-way'!AG326</f>
        <v>-0.71592667935727627</v>
      </c>
      <c r="AN326" s="11">
        <f>'OddsRatio_working_3-way'!AB326+'OddsRatio_working_3-way'!AH326</f>
        <v>-0.32130430801223819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1.0372309873695151</v>
      </c>
      <c r="AS326" s="11">
        <f>IF(('OddsRatio_working_3-way'!X326=0),IF(Q326&gt;0,-Q326^(1/3),(-Q326)^(1/3)),'OddsRatio_working_3-way'!AM326-'OddsRatio_working_3-way'!R326/3)</f>
        <v>-0.71592667935727627</v>
      </c>
      <c r="AT326" s="11">
        <f>IF(('OddsRatio_working_3-way'!X326=0),IF(Q326&gt;0,-Q326^(1/3),(-Q326)^(1/3)),'OddsRatio_working_3-way'!AN326-'OddsRatio_working_3-way'!R326/3)</f>
        <v>-0.32130430801223819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2.74</v>
      </c>
      <c r="B327" s="4">
        <f>IF('True_Odds_Calculator_3-way'!B328="","",'True_Odds_Calculator_3-way'!B328)</f>
        <v>3.3</v>
      </c>
      <c r="C327" s="4">
        <f>IF('True_Odds_Calculator_3-way'!C328="","",'True_Odds_Calculator_3-way'!C328)</f>
        <v>2.78</v>
      </c>
      <c r="D327" s="9">
        <f t="shared" si="78"/>
        <v>0.35541795406973581</v>
      </c>
      <c r="E327" s="9">
        <f t="shared" si="79"/>
        <v>0.2943537668189698</v>
      </c>
      <c r="F327" s="9">
        <f t="shared" si="80"/>
        <v>0.35022827911129462</v>
      </c>
      <c r="G327" s="9">
        <f t="shared" si="81"/>
        <v>1.0422924543968728</v>
      </c>
      <c r="H327" s="9">
        <f t="shared" si="82"/>
        <v>2.8135888706505585</v>
      </c>
      <c r="I327" s="9">
        <f t="shared" si="83"/>
        <v>3.3972726451128072</v>
      </c>
      <c r="J327" s="9">
        <f t="shared" si="84"/>
        <v>2.8552805688264331</v>
      </c>
      <c r="K327" s="11">
        <f t="shared" si="85"/>
        <v>0.36496350364963503</v>
      </c>
      <c r="L327" s="11">
        <f t="shared" si="86"/>
        <v>0.30303030303030304</v>
      </c>
      <c r="M327" s="11">
        <f t="shared" si="87"/>
        <v>0.35971223021582738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-0.28339213168284227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0.23153341958152124</v>
      </c>
      <c r="Q327" s="11">
        <f>2*'OddsRatio_working_3-way'!K327*'OddsRatio_working_3-way'!L327*'OddsRatio_working_3-way'!M327</f>
        <v>7.9564748997086349E-2</v>
      </c>
      <c r="R327" s="11">
        <f t="shared" si="88"/>
        <v>0</v>
      </c>
      <c r="S327" s="11">
        <f t="shared" si="89"/>
        <v>-0.81700722672371651</v>
      </c>
      <c r="T327" s="11">
        <f t="shared" si="90"/>
        <v>-0.28075849715591639</v>
      </c>
      <c r="U327" s="11">
        <f>'OddsRatio_working_3-way'!S327-'OddsRatio_working_3-way'!R327^2/3</f>
        <v>-0.81700722672371651</v>
      </c>
      <c r="V327" s="11">
        <f>'OddsRatio_working_3-way'!S327*'OddsRatio_working_3-way'!R327/3-2*'OddsRatio_working_3-way'!R327^3/27-'OddsRatio_working_3-way'!T327</f>
        <v>0.28075849715591639</v>
      </c>
      <c r="W327" s="11">
        <f>'OddsRatio_working_3-way'!V327^2+4*'OddsRatio_working_3-way'!U327^3/27</f>
        <v>-1.9677010012350976E-3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0.14212057796681293</v>
      </c>
      <c r="Y327" s="11">
        <f>IF('OddsRatio_working_3-way'!W327&gt;=0,IF('OddsRatio_working_3-way'!V327+SQRT('OddsRatio_working_3-way'!W327)&gt;0,0,PI()),ACOS('OddsRatio_working_3-way'!V327/(2*'OddsRatio_working_3-way'!X327)))</f>
        <v>0.15670087144846301</v>
      </c>
      <c r="Z327" s="11">
        <f>'OddsRatio_working_3-way'!X327^(1/3)*COS('OddsRatio_working_3-way'!Y327/3)</f>
        <v>0.5211462271984364</v>
      </c>
      <c r="AA327" s="11">
        <f>'OddsRatio_working_3-way'!X327^(1/3)*COS(('OddsRatio_working_3-way'!Y327+2*PI())/3)</f>
        <v>-0.28416896256796514</v>
      </c>
      <c r="AB327" s="11">
        <f>'OddsRatio_working_3-way'!X327^(1/3)*COS(('OddsRatio_working_3-way'!Y327+4*PI())/3)</f>
        <v>-0.23697726463047139</v>
      </c>
      <c r="AC327" s="11">
        <f>'OddsRatio_working_3-way'!X327^(1/3)*SIN('OddsRatio_working_3-way'!Y327/3)</f>
        <v>2.7246139507727637E-2</v>
      </c>
      <c r="AD327" s="11">
        <f>'OddsRatio_working_3-way'!X327^(1/3)*SIN(('OddsRatio_working_3-way'!Y327+2*PI())/3)</f>
        <v>0.43770280208639895</v>
      </c>
      <c r="AE327" s="11">
        <f>'OddsRatio_working_3-way'!X327^(1/3)*SIN(('OddsRatio_working_3-way'!Y327+4*PI())/3)</f>
        <v>-0.46494894159412647</v>
      </c>
      <c r="AF327" s="11">
        <f>-'OddsRatio_working_3-way'!U327/(3*'OddsRatio_working_3-way'!X327^(1/3))*COS(('OddsRatio_working_3-way'!Y327)/3)</f>
        <v>0.52114622719843628</v>
      </c>
      <c r="AG327" s="11">
        <f>-'OddsRatio_working_3-way'!U327/(3*'OddsRatio_working_3-way'!X327^(1/3))*COS(('OddsRatio_working_3-way'!Y327+2*PI())/3)</f>
        <v>-0.28416896256796509</v>
      </c>
      <c r="AH327" s="11">
        <f>-'OddsRatio_working_3-way'!U327/(3*'OddsRatio_working_3-way'!X327^(1/3))*COS(('OddsRatio_working_3-way'!Y327+4*PI())/3)</f>
        <v>-0.23697726463047136</v>
      </c>
      <c r="AI327" s="11">
        <f>'OddsRatio_working_3-way'!U327/(3*'OddsRatio_working_3-way'!X327^(1/3))*SIN(('OddsRatio_working_3-way'!Y327)/3)</f>
        <v>-2.724613950772763E-2</v>
      </c>
      <c r="AJ327" s="11">
        <f>'OddsRatio_working_3-way'!U327/(3*'OddsRatio_working_3-way'!X327^(1/3))*SIN(('OddsRatio_working_3-way'!Y327+2*PI())/3)</f>
        <v>-0.43770280208639883</v>
      </c>
      <c r="AK327" s="11">
        <f>'OddsRatio_working_3-way'!U327/(3*'OddsRatio_working_3-way'!X327^(1/3))*SIN(('OddsRatio_working_3-way'!Y327+4*PI())/3)</f>
        <v>0.46494894159412636</v>
      </c>
      <c r="AL327" s="11">
        <f>'OddsRatio_working_3-way'!Z327+'OddsRatio_working_3-way'!AF327</f>
        <v>1.0422924543968728</v>
      </c>
      <c r="AM327" s="11">
        <f>'OddsRatio_working_3-way'!AA327+'OddsRatio_working_3-way'!AG327</f>
        <v>-0.56833792513593018</v>
      </c>
      <c r="AN327" s="11">
        <f>'OddsRatio_working_3-way'!AB327+'OddsRatio_working_3-way'!AH327</f>
        <v>-0.47395452926094273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1.0422924543968728</v>
      </c>
      <c r="AS327" s="11">
        <f>IF(('OddsRatio_working_3-way'!X327=0),IF(Q327&gt;0,-Q327^(1/3),(-Q327)^(1/3)),'OddsRatio_working_3-way'!AM327-'OddsRatio_working_3-way'!R327/3)</f>
        <v>-0.56833792513593018</v>
      </c>
      <c r="AT327" s="11">
        <f>IF(('OddsRatio_working_3-way'!X327=0),IF(Q327&gt;0,-Q327^(1/3),(-Q327)^(1/3)),'OddsRatio_working_3-way'!AN327-'OddsRatio_working_3-way'!R327/3)</f>
        <v>-0.47395452926094273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1.99</v>
      </c>
      <c r="B328" s="4">
        <f>IF('True_Odds_Calculator_3-way'!B329="","",'True_Odds_Calculator_3-way'!B329)</f>
        <v>3.58</v>
      </c>
      <c r="C328" s="4">
        <f>IF('True_Odds_Calculator_3-way'!C329="","",'True_Odds_Calculator_3-way'!C329)</f>
        <v>4.04</v>
      </c>
      <c r="D328" s="9">
        <f t="shared" si="78"/>
        <v>0.49092033183416278</v>
      </c>
      <c r="E328" s="9">
        <f t="shared" si="79"/>
        <v>0.27009071003983209</v>
      </c>
      <c r="F328" s="9">
        <f t="shared" si="80"/>
        <v>0.23898895812600518</v>
      </c>
      <c r="G328" s="9">
        <f t="shared" si="81"/>
        <v>1.0474650441039541</v>
      </c>
      <c r="H328" s="9">
        <f t="shared" si="82"/>
        <v>2.0369903936629146</v>
      </c>
      <c r="I328" s="9">
        <f t="shared" si="83"/>
        <v>3.7024598137882019</v>
      </c>
      <c r="J328" s="9">
        <f t="shared" si="84"/>
        <v>4.1842937340760207</v>
      </c>
      <c r="K328" s="11">
        <f t="shared" si="85"/>
        <v>0.50251256281407031</v>
      </c>
      <c r="L328" s="11">
        <f t="shared" si="86"/>
        <v>0.27932960893854747</v>
      </c>
      <c r="M328" s="11">
        <f t="shared" si="87"/>
        <v>0.24752475247524752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-0.26978078622550228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0.2296592759694262</v>
      </c>
      <c r="Q328" s="11">
        <f>2*'OddsRatio_working_3-way'!K328*'OddsRatio_working_3-way'!L328*'OddsRatio_working_3-way'!M328</f>
        <v>6.9488434483941347E-2</v>
      </c>
      <c r="R328" s="11">
        <f t="shared" si="88"/>
        <v>0</v>
      </c>
      <c r="S328" s="11">
        <f t="shared" si="89"/>
        <v>-0.85128106853933028</v>
      </c>
      <c r="T328" s="11">
        <f t="shared" si="90"/>
        <v>-0.25757369698618154</v>
      </c>
      <c r="U328" s="11">
        <f>'OddsRatio_working_3-way'!S328-'OddsRatio_working_3-way'!R328^2/3</f>
        <v>-0.85128106853933028</v>
      </c>
      <c r="V328" s="11">
        <f>'OddsRatio_working_3-way'!S328*'OddsRatio_working_3-way'!R328/3-2*'OddsRatio_working_3-way'!R328^3/27-'OddsRatio_working_3-way'!T328</f>
        <v>0.25757369698618154</v>
      </c>
      <c r="W328" s="11">
        <f>'OddsRatio_working_3-way'!V328^2+4*'OddsRatio_working_3-way'!U328^3/27</f>
        <v>-2.5049257740832678E-2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0.15115676227013625</v>
      </c>
      <c r="Y328" s="11">
        <f>IF('OddsRatio_working_3-way'!W328&gt;=0,IF('OddsRatio_working_3-way'!V328+SQRT('OddsRatio_working_3-way'!W328)&gt;0,0,PI()),ACOS('OddsRatio_working_3-way'!V328/(2*'OddsRatio_working_3-way'!X328)))</f>
        <v>0.55098642696442313</v>
      </c>
      <c r="Z328" s="11">
        <f>'OddsRatio_working_3-way'!X328^(1/3)*COS('OddsRatio_working_3-way'!Y328/3)</f>
        <v>0.52373252205197718</v>
      </c>
      <c r="AA328" s="11">
        <f>'OddsRatio_working_3-way'!X328^(1/3)*COS(('OddsRatio_working_3-way'!Y328+2*PI())/3)</f>
        <v>-0.34611856748485675</v>
      </c>
      <c r="AB328" s="11">
        <f>'OddsRatio_working_3-way'!X328^(1/3)*COS(('OddsRatio_working_3-way'!Y328+4*PI())/3)</f>
        <v>-0.17761395456712051</v>
      </c>
      <c r="AC328" s="11">
        <f>'OddsRatio_working_3-way'!X328^(1/3)*SIN('OddsRatio_working_3-way'!Y328/3)</f>
        <v>9.7286183627748796E-2</v>
      </c>
      <c r="AD328" s="11">
        <f>'OddsRatio_working_3-way'!X328^(1/3)*SIN(('OddsRatio_working_3-way'!Y328+2*PI())/3)</f>
        <v>0.40492257707123153</v>
      </c>
      <c r="AE328" s="11">
        <f>'OddsRatio_working_3-way'!X328^(1/3)*SIN(('OddsRatio_working_3-way'!Y328+4*PI())/3)</f>
        <v>-0.50220876069898024</v>
      </c>
      <c r="AF328" s="11">
        <f>-'OddsRatio_working_3-way'!U328/(3*'OddsRatio_working_3-way'!X328^(1/3))*COS(('OddsRatio_working_3-way'!Y328)/3)</f>
        <v>0.52373252205197707</v>
      </c>
      <c r="AG328" s="11">
        <f>-'OddsRatio_working_3-way'!U328/(3*'OddsRatio_working_3-way'!X328^(1/3))*COS(('OddsRatio_working_3-way'!Y328+2*PI())/3)</f>
        <v>-0.3461185674848567</v>
      </c>
      <c r="AH328" s="11">
        <f>-'OddsRatio_working_3-way'!U328/(3*'OddsRatio_working_3-way'!X328^(1/3))*COS(('OddsRatio_working_3-way'!Y328+4*PI())/3)</f>
        <v>-0.17761395456712048</v>
      </c>
      <c r="AI328" s="11">
        <f>'OddsRatio_working_3-way'!U328/(3*'OddsRatio_working_3-way'!X328^(1/3))*SIN(('OddsRatio_working_3-way'!Y328)/3)</f>
        <v>-9.7286183627748782E-2</v>
      </c>
      <c r="AJ328" s="11">
        <f>'OddsRatio_working_3-way'!U328/(3*'OddsRatio_working_3-way'!X328^(1/3))*SIN(('OddsRatio_working_3-way'!Y328+2*PI())/3)</f>
        <v>-0.40492257707123147</v>
      </c>
      <c r="AK328" s="11">
        <f>'OddsRatio_working_3-way'!U328/(3*'OddsRatio_working_3-way'!X328^(1/3))*SIN(('OddsRatio_working_3-way'!Y328+4*PI())/3)</f>
        <v>0.50220876069898013</v>
      </c>
      <c r="AL328" s="11">
        <f>'OddsRatio_working_3-way'!Z328+'OddsRatio_working_3-way'!AF328</f>
        <v>1.0474650441039541</v>
      </c>
      <c r="AM328" s="11">
        <f>'OddsRatio_working_3-way'!AA328+'OddsRatio_working_3-way'!AG328</f>
        <v>-0.6922371349697134</v>
      </c>
      <c r="AN328" s="11">
        <f>'OddsRatio_working_3-way'!AB328+'OddsRatio_working_3-way'!AH328</f>
        <v>-0.35522790913424096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1.0474650441039541</v>
      </c>
      <c r="AS328" s="11">
        <f>IF(('OddsRatio_working_3-way'!X328=0),IF(Q328&gt;0,-Q328^(1/3),(-Q328)^(1/3)),'OddsRatio_working_3-way'!AM328-'OddsRatio_working_3-way'!R328/3)</f>
        <v>-0.6922371349697134</v>
      </c>
      <c r="AT328" s="11">
        <f>IF(('OddsRatio_working_3-way'!X328=0),IF(Q328&gt;0,-Q328^(1/3),(-Q328)^(1/3)),'OddsRatio_working_3-way'!AN328-'OddsRatio_working_3-way'!R328/3)</f>
        <v>-0.35522790913424096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2.17</v>
      </c>
      <c r="B329" s="4">
        <f>IF('True_Odds_Calculator_3-way'!B330="","",'True_Odds_Calculator_3-way'!B330)</f>
        <v>3.42</v>
      </c>
      <c r="C329" s="4">
        <f>IF('True_Odds_Calculator_3-way'!C330="","",'True_Odds_Calculator_3-way'!C330)</f>
        <v>3.62</v>
      </c>
      <c r="D329" s="9">
        <f t="shared" si="78"/>
        <v>0.44960032613245893</v>
      </c>
      <c r="E329" s="9">
        <f t="shared" si="79"/>
        <v>0.28311759795063235</v>
      </c>
      <c r="F329" s="9">
        <f t="shared" si="80"/>
        <v>0.26728207591690878</v>
      </c>
      <c r="G329" s="9">
        <f t="shared" si="81"/>
        <v>1.0463227990254267</v>
      </c>
      <c r="H329" s="9">
        <f t="shared" si="82"/>
        <v>2.2241976748597492</v>
      </c>
      <c r="I329" s="9">
        <f t="shared" si="83"/>
        <v>3.5321011736415322</v>
      </c>
      <c r="J329" s="9">
        <f t="shared" si="84"/>
        <v>3.7413657334466177</v>
      </c>
      <c r="K329" s="11">
        <f t="shared" si="85"/>
        <v>0.46082949308755761</v>
      </c>
      <c r="L329" s="11">
        <f t="shared" si="86"/>
        <v>0.29239766081871343</v>
      </c>
      <c r="M329" s="11">
        <f t="shared" si="87"/>
        <v>0.27624309392265195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-0.27612651303896874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0.23115175213028114</v>
      </c>
      <c r="Q329" s="11">
        <f>2*'OddsRatio_working_3-way'!K329*'OddsRatio_working_3-way'!L329*'OddsRatio_working_3-way'!M329</f>
        <v>7.4445008737610674E-2</v>
      </c>
      <c r="R329" s="11">
        <f t="shared" si="88"/>
        <v>0</v>
      </c>
      <c r="S329" s="11">
        <f t="shared" si="89"/>
        <v>-0.83712262754594491</v>
      </c>
      <c r="T329" s="11">
        <f t="shared" si="90"/>
        <v>-0.26960471096487759</v>
      </c>
      <c r="U329" s="11">
        <f>'OddsRatio_working_3-way'!S329-'OddsRatio_working_3-way'!R329^2/3</f>
        <v>-0.83712262754594491</v>
      </c>
      <c r="V329" s="11">
        <f>'OddsRatio_working_3-way'!S329*'OddsRatio_working_3-way'!R329/3-2*'OddsRatio_working_3-way'!R329^3/27-'OddsRatio_working_3-way'!T329</f>
        <v>0.26960471096487759</v>
      </c>
      <c r="W329" s="11">
        <f>'OddsRatio_working_3-way'!V329^2+4*'OddsRatio_working_3-way'!U329^3/27</f>
        <v>-1.4222043222989172E-2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0.14740144452942477</v>
      </c>
      <c r="Y329" s="11">
        <f>IF('OddsRatio_working_3-way'!W329&gt;=0,IF('OddsRatio_working_3-way'!V329+SQRT('OddsRatio_working_3-way'!W329)&gt;0,0,PI()),ACOS('OddsRatio_working_3-way'!V329/(2*'OddsRatio_working_3-way'!X329)))</f>
        <v>0.41646334408118668</v>
      </c>
      <c r="Z329" s="11">
        <f>'OddsRatio_working_3-way'!X329^(1/3)*COS('OddsRatio_working_3-way'!Y329/3)</f>
        <v>0.52316139951271345</v>
      </c>
      <c r="AA329" s="11">
        <f>'OddsRatio_working_3-way'!X329^(1/3)*COS(('OddsRatio_working_3-way'!Y329+2*PI())/3)</f>
        <v>-0.32488369677395884</v>
      </c>
      <c r="AB329" s="11">
        <f>'OddsRatio_working_3-way'!X329^(1/3)*COS(('OddsRatio_working_3-way'!Y329+4*PI())/3)</f>
        <v>-0.19827770273875472</v>
      </c>
      <c r="AC329" s="11">
        <f>'OddsRatio_working_3-way'!X329^(1/3)*SIN('OddsRatio_working_3-way'!Y329/3)</f>
        <v>7.3096004737245243E-2</v>
      </c>
      <c r="AD329" s="11">
        <f>'OddsRatio_working_3-way'!X329^(1/3)*SIN(('OddsRatio_working_3-way'!Y329+2*PI())/3)</f>
        <v>0.41652305988880706</v>
      </c>
      <c r="AE329" s="11">
        <f>'OddsRatio_working_3-way'!X329^(1/3)*SIN(('OddsRatio_working_3-way'!Y329+4*PI())/3)</f>
        <v>-0.48961906462605231</v>
      </c>
      <c r="AF329" s="11">
        <f>-'OddsRatio_working_3-way'!U329/(3*'OddsRatio_working_3-way'!X329^(1/3))*COS(('OddsRatio_working_3-way'!Y329)/3)</f>
        <v>0.52316139951271334</v>
      </c>
      <c r="AG329" s="11">
        <f>-'OddsRatio_working_3-way'!U329/(3*'OddsRatio_working_3-way'!X329^(1/3))*COS(('OddsRatio_working_3-way'!Y329+2*PI())/3)</f>
        <v>-0.32488369677395873</v>
      </c>
      <c r="AH329" s="11">
        <f>-'OddsRatio_working_3-way'!U329/(3*'OddsRatio_working_3-way'!X329^(1/3))*COS(('OddsRatio_working_3-way'!Y329+4*PI())/3)</f>
        <v>-0.1982777027387547</v>
      </c>
      <c r="AI329" s="11">
        <f>'OddsRatio_working_3-way'!U329/(3*'OddsRatio_working_3-way'!X329^(1/3))*SIN(('OddsRatio_working_3-way'!Y329)/3)</f>
        <v>-7.3096004737245229E-2</v>
      </c>
      <c r="AJ329" s="11">
        <f>'OddsRatio_working_3-way'!U329/(3*'OddsRatio_working_3-way'!X329^(1/3))*SIN(('OddsRatio_working_3-way'!Y329+2*PI())/3)</f>
        <v>-0.41652305988880695</v>
      </c>
      <c r="AK329" s="11">
        <f>'OddsRatio_working_3-way'!U329/(3*'OddsRatio_working_3-way'!X329^(1/3))*SIN(('OddsRatio_working_3-way'!Y329+4*PI())/3)</f>
        <v>0.4896190646260522</v>
      </c>
      <c r="AL329" s="11">
        <f>'OddsRatio_working_3-way'!Z329+'OddsRatio_working_3-way'!AF329</f>
        <v>1.0463227990254267</v>
      </c>
      <c r="AM329" s="11">
        <f>'OddsRatio_working_3-way'!AA329+'OddsRatio_working_3-way'!AG329</f>
        <v>-0.64976739354791757</v>
      </c>
      <c r="AN329" s="11">
        <f>'OddsRatio_working_3-way'!AB329+'OddsRatio_working_3-way'!AH329</f>
        <v>-0.39655540547750945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1.0463227990254267</v>
      </c>
      <c r="AS329" s="11">
        <f>IF(('OddsRatio_working_3-way'!X329=0),IF(Q329&gt;0,-Q329^(1/3),(-Q329)^(1/3)),'OddsRatio_working_3-way'!AM329-'OddsRatio_working_3-way'!R329/3)</f>
        <v>-0.64976739354791757</v>
      </c>
      <c r="AT329" s="11">
        <f>IF(('OddsRatio_working_3-way'!X329=0),IF(Q329&gt;0,-Q329^(1/3),(-Q329)^(1/3)),'OddsRatio_working_3-way'!AN329-'OddsRatio_working_3-way'!R329/3)</f>
        <v>-0.39655540547750945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3.62</v>
      </c>
      <c r="B330" s="4">
        <f>IF('True_Odds_Calculator_3-way'!B331="","",'True_Odds_Calculator_3-way'!B331)</f>
        <v>3.24</v>
      </c>
      <c r="C330" s="4">
        <f>IF('True_Odds_Calculator_3-way'!C331="","",'True_Odds_Calculator_3-way'!C331)</f>
        <v>2.29</v>
      </c>
      <c r="D330" s="9">
        <f t="shared" si="78"/>
        <v>0.26971821738380386</v>
      </c>
      <c r="E330" s="9">
        <f t="shared" si="79"/>
        <v>0.30167080665475754</v>
      </c>
      <c r="F330" s="9">
        <f t="shared" si="80"/>
        <v>0.42861097596143832</v>
      </c>
      <c r="G330" s="9">
        <f t="shared" si="81"/>
        <v>1.033424836924195</v>
      </c>
      <c r="H330" s="9">
        <f t="shared" si="82"/>
        <v>3.7075730727413907</v>
      </c>
      <c r="I330" s="9">
        <f t="shared" si="83"/>
        <v>3.3148716347101974</v>
      </c>
      <c r="J330" s="9">
        <f t="shared" si="84"/>
        <v>2.3331180396322115</v>
      </c>
      <c r="K330" s="11">
        <f t="shared" si="85"/>
        <v>0.27624309392265195</v>
      </c>
      <c r="L330" s="11">
        <f t="shared" si="86"/>
        <v>0.30864197530864196</v>
      </c>
      <c r="M330" s="11">
        <f t="shared" si="87"/>
        <v>0.4366812227074236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-0.28187071483652815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0.22897393762794621</v>
      </c>
      <c r="Q330" s="11">
        <f>2*'OddsRatio_working_3-way'!K330*'OddsRatio_working_3-way'!L330*'OddsRatio_working_3-way'!M330</f>
        <v>7.4463069147299568E-2</v>
      </c>
      <c r="R330" s="11">
        <f t="shared" si="88"/>
        <v>0</v>
      </c>
      <c r="S330" s="11">
        <f t="shared" si="89"/>
        <v>-0.81233674012832591</v>
      </c>
      <c r="T330" s="11">
        <f t="shared" si="90"/>
        <v>-0.26417454963522785</v>
      </c>
      <c r="U330" s="11">
        <f>'OddsRatio_working_3-way'!S330-'OddsRatio_working_3-way'!R330^2/3</f>
        <v>-0.81233674012832591</v>
      </c>
      <c r="V330" s="11">
        <f>'OddsRatio_working_3-way'!S330*'OddsRatio_working_3-way'!R330/3-2*'OddsRatio_working_3-way'!R330^3/27-'OddsRatio_working_3-way'!T330</f>
        <v>0.26417454963522785</v>
      </c>
      <c r="W330" s="11">
        <f>'OddsRatio_working_3-way'!V330^2+4*'OddsRatio_working_3-way'!U330^3/27</f>
        <v>-9.6271683643240485E-3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0.140903655949109</v>
      </c>
      <c r="Y330" s="11">
        <f>IF('OddsRatio_working_3-way'!W330&gt;=0,IF('OddsRatio_working_3-way'!V330+SQRT('OddsRatio_working_3-way'!W330)&gt;0,0,PI()),ACOS('OddsRatio_working_3-way'!V330/(2*'OddsRatio_working_3-way'!X330)))</f>
        <v>0.35562310783347617</v>
      </c>
      <c r="Z330" s="11">
        <f>'OddsRatio_working_3-way'!X330^(1/3)*COS('OddsRatio_working_3-way'!Y330/3)</f>
        <v>0.51671241846209748</v>
      </c>
      <c r="AA330" s="11">
        <f>'OddsRatio_working_3-way'!X330^(1/3)*COS(('OddsRatio_working_3-way'!Y330+2*PI())/3)</f>
        <v>-0.31165154192884897</v>
      </c>
      <c r="AB330" s="11">
        <f>'OddsRatio_working_3-way'!X330^(1/3)*COS(('OddsRatio_working_3-way'!Y330+4*PI())/3)</f>
        <v>-0.20506087653324856</v>
      </c>
      <c r="AC330" s="11">
        <f>'OddsRatio_working_3-way'!X330^(1/3)*SIN('OddsRatio_working_3-way'!Y330/3)</f>
        <v>6.1540149359251298E-2</v>
      </c>
      <c r="AD330" s="11">
        <f>'OddsRatio_working_3-way'!X330^(1/3)*SIN(('OddsRatio_working_3-way'!Y330+2*PI())/3)</f>
        <v>0.41671600615944615</v>
      </c>
      <c r="AE330" s="11">
        <f>'OddsRatio_working_3-way'!X330^(1/3)*SIN(('OddsRatio_working_3-way'!Y330+4*PI())/3)</f>
        <v>-0.47825615551869738</v>
      </c>
      <c r="AF330" s="11">
        <f>-'OddsRatio_working_3-way'!U330/(3*'OddsRatio_working_3-way'!X330^(1/3))*COS(('OddsRatio_working_3-way'!Y330)/3)</f>
        <v>0.51671241846209737</v>
      </c>
      <c r="AG330" s="11">
        <f>-'OddsRatio_working_3-way'!U330/(3*'OddsRatio_working_3-way'!X330^(1/3))*COS(('OddsRatio_working_3-way'!Y330+2*PI())/3)</f>
        <v>-0.31165154192884892</v>
      </c>
      <c r="AH330" s="11">
        <f>-'OddsRatio_working_3-way'!U330/(3*'OddsRatio_working_3-way'!X330^(1/3))*COS(('OddsRatio_working_3-way'!Y330+4*PI())/3)</f>
        <v>-0.20506087653324853</v>
      </c>
      <c r="AI330" s="11">
        <f>'OddsRatio_working_3-way'!U330/(3*'OddsRatio_working_3-way'!X330^(1/3))*SIN(('OddsRatio_working_3-way'!Y330)/3)</f>
        <v>-6.1540149359251291E-2</v>
      </c>
      <c r="AJ330" s="11">
        <f>'OddsRatio_working_3-way'!U330/(3*'OddsRatio_working_3-way'!X330^(1/3))*SIN(('OddsRatio_working_3-way'!Y330+2*PI())/3)</f>
        <v>-0.4167160061594461</v>
      </c>
      <c r="AK330" s="11">
        <f>'OddsRatio_working_3-way'!U330/(3*'OddsRatio_working_3-way'!X330^(1/3))*SIN(('OddsRatio_working_3-way'!Y330+4*PI())/3)</f>
        <v>0.47825615551869727</v>
      </c>
      <c r="AL330" s="11">
        <f>'OddsRatio_working_3-way'!Z330+'OddsRatio_working_3-way'!AF330</f>
        <v>1.033424836924195</v>
      </c>
      <c r="AM330" s="11">
        <f>'OddsRatio_working_3-way'!AA330+'OddsRatio_working_3-way'!AG330</f>
        <v>-0.62330308385769784</v>
      </c>
      <c r="AN330" s="11">
        <f>'OddsRatio_working_3-way'!AB330+'OddsRatio_working_3-way'!AH330</f>
        <v>-0.41012175306649712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1.033424836924195</v>
      </c>
      <c r="AS330" s="11">
        <f>IF(('OddsRatio_working_3-way'!X330=0),IF(Q330&gt;0,-Q330^(1/3),(-Q330)^(1/3)),'OddsRatio_working_3-way'!AM330-'OddsRatio_working_3-way'!R330/3)</f>
        <v>-0.62330308385769784</v>
      </c>
      <c r="AT330" s="11">
        <f>IF(('OddsRatio_working_3-way'!X330=0),IF(Q330&gt;0,-Q330^(1/3),(-Q330)^(1/3)),'OddsRatio_working_3-way'!AN330-'OddsRatio_working_3-way'!R330/3)</f>
        <v>-0.41012175306649712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2.61</v>
      </c>
      <c r="B331" s="4">
        <f>IF('True_Odds_Calculator_3-way'!B332="","",'True_Odds_Calculator_3-way'!B332)</f>
        <v>3.38</v>
      </c>
      <c r="C331" s="4">
        <f>IF('True_Odds_Calculator_3-way'!C332="","",'True_Odds_Calculator_3-way'!C332)</f>
        <v>2.92</v>
      </c>
      <c r="D331" s="9">
        <f t="shared" si="78"/>
        <v>0.37555818301188632</v>
      </c>
      <c r="E331" s="9">
        <f t="shared" si="79"/>
        <v>0.28919209548240865</v>
      </c>
      <c r="F331" s="9">
        <f t="shared" si="80"/>
        <v>0.33524972150570476</v>
      </c>
      <c r="G331" s="9">
        <f t="shared" si="81"/>
        <v>1.0327349470342626</v>
      </c>
      <c r="H331" s="9">
        <f t="shared" si="82"/>
        <v>2.6627032647251632</v>
      </c>
      <c r="I331" s="9">
        <f t="shared" si="83"/>
        <v>3.4579091739415446</v>
      </c>
      <c r="J331" s="9">
        <f t="shared" si="84"/>
        <v>2.982851098305785</v>
      </c>
      <c r="K331" s="11">
        <f t="shared" si="85"/>
        <v>0.38314176245210729</v>
      </c>
      <c r="L331" s="11">
        <f t="shared" si="86"/>
        <v>0.29585798816568049</v>
      </c>
      <c r="M331" s="11">
        <f t="shared" si="87"/>
        <v>0.34246575342465752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-0.28560381396397516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0.2294285296356442</v>
      </c>
      <c r="Q331" s="11">
        <f>2*'OddsRatio_working_3-way'!K331*'OddsRatio_working_3-way'!L331*'OddsRatio_working_3-way'!M331</f>
        <v>7.7640788370776384E-2</v>
      </c>
      <c r="R331" s="11">
        <f t="shared" si="88"/>
        <v>0</v>
      </c>
      <c r="S331" s="11">
        <f t="shared" si="89"/>
        <v>-0.80331045461662964</v>
      </c>
      <c r="T331" s="11">
        <f t="shared" si="90"/>
        <v>-0.27184786958261581</v>
      </c>
      <c r="U331" s="11">
        <f>'OddsRatio_working_3-way'!S331-'OddsRatio_working_3-way'!R331^2/3</f>
        <v>-0.80331045461662964</v>
      </c>
      <c r="V331" s="11">
        <f>'OddsRatio_working_3-way'!S331*'OddsRatio_working_3-way'!R331/3-2*'OddsRatio_working_3-way'!R331^3/27-'OddsRatio_working_3-way'!T331</f>
        <v>0.27184786958261581</v>
      </c>
      <c r="W331" s="11">
        <f>'OddsRatio_working_3-way'!V331^2+4*'OddsRatio_working_3-way'!U331^3/27</f>
        <v>-2.8961300266537593E-3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0.13856171388884869</v>
      </c>
      <c r="Y331" s="11">
        <f>IF('OddsRatio_working_3-way'!W331&gt;=0,IF('OddsRatio_working_3-way'!V331+SQRT('OddsRatio_working_3-way'!W331)&gt;0,0,PI()),ACOS('OddsRatio_working_3-way'!V331/(2*'OddsRatio_working_3-way'!X331)))</f>
        <v>0.19543573198905473</v>
      </c>
      <c r="Z331" s="11">
        <f>'OddsRatio_working_3-way'!X331^(1/3)*COS('OddsRatio_working_3-way'!Y331/3)</f>
        <v>0.5163674735171313</v>
      </c>
      <c r="AA331" s="11">
        <f>'OddsRatio_working_3-way'!X331^(1/3)*COS(('OddsRatio_working_3-way'!Y331+2*PI())/3)</f>
        <v>-0.287357147157565</v>
      </c>
      <c r="AB331" s="11">
        <f>'OddsRatio_working_3-way'!X331^(1/3)*COS(('OddsRatio_working_3-way'!Y331+4*PI())/3)</f>
        <v>-0.22901032635956664</v>
      </c>
      <c r="AC331" s="11">
        <f>'OddsRatio_working_3-way'!X331^(1/3)*SIN('OddsRatio_working_3-way'!Y331/3)</f>
        <v>3.3686552694083396E-2</v>
      </c>
      <c r="AD331" s="11">
        <f>'OddsRatio_working_3-way'!X331^(1/3)*SIN(('OddsRatio_working_3-way'!Y331+2*PI())/3)</f>
        <v>0.43034407340678238</v>
      </c>
      <c r="AE331" s="11">
        <f>'OddsRatio_working_3-way'!X331^(1/3)*SIN(('OddsRatio_working_3-way'!Y331+4*PI())/3)</f>
        <v>-0.46403062610086565</v>
      </c>
      <c r="AF331" s="11">
        <f>-'OddsRatio_working_3-way'!U331/(3*'OddsRatio_working_3-way'!X331^(1/3))*COS(('OddsRatio_working_3-way'!Y331)/3)</f>
        <v>0.5163674735171313</v>
      </c>
      <c r="AG331" s="11">
        <f>-'OddsRatio_working_3-way'!U331/(3*'OddsRatio_working_3-way'!X331^(1/3))*COS(('OddsRatio_working_3-way'!Y331+2*PI())/3)</f>
        <v>-0.287357147157565</v>
      </c>
      <c r="AH331" s="11">
        <f>-'OddsRatio_working_3-way'!U331/(3*'OddsRatio_working_3-way'!X331^(1/3))*COS(('OddsRatio_working_3-way'!Y331+4*PI())/3)</f>
        <v>-0.22901032635956664</v>
      </c>
      <c r="AI331" s="11">
        <f>'OddsRatio_working_3-way'!U331/(3*'OddsRatio_working_3-way'!X331^(1/3))*SIN(('OddsRatio_working_3-way'!Y331)/3)</f>
        <v>-3.3686552694083396E-2</v>
      </c>
      <c r="AJ331" s="11">
        <f>'OddsRatio_working_3-way'!U331/(3*'OddsRatio_working_3-way'!X331^(1/3))*SIN(('OddsRatio_working_3-way'!Y331+2*PI())/3)</f>
        <v>-0.43034407340678238</v>
      </c>
      <c r="AK331" s="11">
        <f>'OddsRatio_working_3-way'!U331/(3*'OddsRatio_working_3-way'!X331^(1/3))*SIN(('OddsRatio_working_3-way'!Y331+4*PI())/3)</f>
        <v>0.46403062610086565</v>
      </c>
      <c r="AL331" s="11">
        <f>'OddsRatio_working_3-way'!Z331+'OddsRatio_working_3-way'!AF331</f>
        <v>1.0327349470342626</v>
      </c>
      <c r="AM331" s="11">
        <f>'OddsRatio_working_3-way'!AA331+'OddsRatio_working_3-way'!AG331</f>
        <v>-0.57471429431512999</v>
      </c>
      <c r="AN331" s="11">
        <f>'OddsRatio_working_3-way'!AB331+'OddsRatio_working_3-way'!AH331</f>
        <v>-0.45802065271913328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1.0327349470342626</v>
      </c>
      <c r="AS331" s="11">
        <f>IF(('OddsRatio_working_3-way'!X331=0),IF(Q331&gt;0,-Q331^(1/3),(-Q331)^(1/3)),'OddsRatio_working_3-way'!AM331-'OddsRatio_working_3-way'!R331/3)</f>
        <v>-0.57471429431512999</v>
      </c>
      <c r="AT331" s="11">
        <f>IF(('OddsRatio_working_3-way'!X331=0),IF(Q331&gt;0,-Q331^(1/3),(-Q331)^(1/3)),'OddsRatio_working_3-way'!AN331-'OddsRatio_working_3-way'!R331/3)</f>
        <v>-0.45802065271913328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1.56</v>
      </c>
      <c r="B332" s="4">
        <f>IF('True_Odds_Calculator_3-way'!B333="","",'True_Odds_Calculator_3-way'!B333)</f>
        <v>4.0999999999999996</v>
      </c>
      <c r="C332" s="4">
        <f>IF('True_Odds_Calculator_3-way'!C333="","",'True_Odds_Calculator_3-way'!C333)</f>
        <v>7.22</v>
      </c>
      <c r="D332" s="9">
        <f t="shared" si="78"/>
        <v>0.63081442975903579</v>
      </c>
      <c r="E332" s="9">
        <f t="shared" si="79"/>
        <v>0.23586077772865977</v>
      </c>
      <c r="F332" s="9">
        <f t="shared" si="80"/>
        <v>0.13332479251230447</v>
      </c>
      <c r="G332" s="9">
        <f t="shared" si="81"/>
        <v>1.0450933202506076</v>
      </c>
      <c r="H332" s="9">
        <f t="shared" si="82"/>
        <v>1.5852522593403404</v>
      </c>
      <c r="I332" s="9">
        <f t="shared" si="83"/>
        <v>4.2397892927768828</v>
      </c>
      <c r="J332" s="9">
        <f t="shared" si="84"/>
        <v>7.5004804519587802</v>
      </c>
      <c r="K332" s="11">
        <f t="shared" si="85"/>
        <v>0.64102564102564097</v>
      </c>
      <c r="L332" s="11">
        <f t="shared" si="86"/>
        <v>0.24390243902439027</v>
      </c>
      <c r="M332" s="11">
        <f t="shared" si="87"/>
        <v>0.13850415512465375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-0.23382688972851806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0.21394950791613182</v>
      </c>
      <c r="Q332" s="11">
        <f>2*'OddsRatio_working_3-way'!K332*'OddsRatio_working_3-way'!L332*'OddsRatio_working_3-way'!M332</f>
        <v>4.3309616987071219E-2</v>
      </c>
      <c r="R332" s="11">
        <f t="shared" si="88"/>
        <v>0</v>
      </c>
      <c r="S332" s="11">
        <f t="shared" si="89"/>
        <v>-0.91499103531050408</v>
      </c>
      <c r="T332" s="11">
        <f t="shared" si="90"/>
        <v>-0.18522085735030447</v>
      </c>
      <c r="U332" s="11">
        <f>'OddsRatio_working_3-way'!S332-'OddsRatio_working_3-way'!R332^2/3</f>
        <v>-0.91499103531050408</v>
      </c>
      <c r="V332" s="11">
        <f>'OddsRatio_working_3-way'!S332*'OddsRatio_working_3-way'!R332/3-2*'OddsRatio_working_3-way'!R332^3/27-'OddsRatio_working_3-way'!T332</f>
        <v>0.18522085735030447</v>
      </c>
      <c r="W332" s="11">
        <f>'OddsRatio_working_3-way'!V332^2+4*'OddsRatio_working_3-way'!U332^3/27</f>
        <v>-7.9180398274138655E-2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0.1684392800623718</v>
      </c>
      <c r="Y332" s="11">
        <f>IF('OddsRatio_working_3-way'!W332&gt;=0,IF('OddsRatio_working_3-way'!V332+SQRT('OddsRatio_working_3-way'!W332)&gt;0,0,PI()),ACOS('OddsRatio_working_3-way'!V332/(2*'OddsRatio_working_3-way'!X332)))</f>
        <v>0.98865368614149018</v>
      </c>
      <c r="Z332" s="11">
        <f>'OddsRatio_working_3-way'!X332^(1/3)*COS('OddsRatio_working_3-way'!Y332/3)</f>
        <v>0.52254666012530393</v>
      </c>
      <c r="AA332" s="11">
        <f>'OddsRatio_working_3-way'!X332^(1/3)*COS(('OddsRatio_working_3-way'!Y332+2*PI())/3)</f>
        <v>-0.41605220401366527</v>
      </c>
      <c r="AB332" s="11">
        <f>'OddsRatio_working_3-way'!X332^(1/3)*COS(('OddsRatio_working_3-way'!Y332+4*PI())/3)</f>
        <v>-0.10649445611163876</v>
      </c>
      <c r="AC332" s="11">
        <f>'OddsRatio_working_3-way'!X332^(1/3)*SIN('OddsRatio_working_3-way'!Y332/3)</f>
        <v>0.17872324908096932</v>
      </c>
      <c r="AD332" s="11">
        <f>'OddsRatio_working_3-way'!X332^(1/3)*SIN(('OddsRatio_working_3-way'!Y332+2*PI())/3)</f>
        <v>0.36317705779074144</v>
      </c>
      <c r="AE332" s="11">
        <f>'OddsRatio_working_3-way'!X332^(1/3)*SIN(('OddsRatio_working_3-way'!Y332+4*PI())/3)</f>
        <v>-0.54190030687171087</v>
      </c>
      <c r="AF332" s="11">
        <f>-'OddsRatio_working_3-way'!U332/(3*'OddsRatio_working_3-way'!X332^(1/3))*COS(('OddsRatio_working_3-way'!Y332)/3)</f>
        <v>0.52254666012530371</v>
      </c>
      <c r="AG332" s="11">
        <f>-'OddsRatio_working_3-way'!U332/(3*'OddsRatio_working_3-way'!X332^(1/3))*COS(('OddsRatio_working_3-way'!Y332+2*PI())/3)</f>
        <v>-0.41605220401366511</v>
      </c>
      <c r="AH332" s="11">
        <f>-'OddsRatio_working_3-way'!U332/(3*'OddsRatio_working_3-way'!X332^(1/3))*COS(('OddsRatio_working_3-way'!Y332+4*PI())/3)</f>
        <v>-0.10649445611163871</v>
      </c>
      <c r="AI332" s="11">
        <f>'OddsRatio_working_3-way'!U332/(3*'OddsRatio_working_3-way'!X332^(1/3))*SIN(('OddsRatio_working_3-way'!Y332)/3)</f>
        <v>-0.17872324908096926</v>
      </c>
      <c r="AJ332" s="11">
        <f>'OddsRatio_working_3-way'!U332/(3*'OddsRatio_working_3-way'!X332^(1/3))*SIN(('OddsRatio_working_3-way'!Y332+2*PI())/3)</f>
        <v>-0.36317705779074128</v>
      </c>
      <c r="AK332" s="11">
        <f>'OddsRatio_working_3-way'!U332/(3*'OddsRatio_working_3-way'!X332^(1/3))*SIN(('OddsRatio_working_3-way'!Y332+4*PI())/3)</f>
        <v>0.54190030687171065</v>
      </c>
      <c r="AL332" s="11">
        <f>'OddsRatio_working_3-way'!Z332+'OddsRatio_working_3-way'!AF332</f>
        <v>1.0450933202506076</v>
      </c>
      <c r="AM332" s="11">
        <f>'OddsRatio_working_3-way'!AA332+'OddsRatio_working_3-way'!AG332</f>
        <v>-0.83210440802733032</v>
      </c>
      <c r="AN332" s="11">
        <f>'OddsRatio_working_3-way'!AB332+'OddsRatio_working_3-way'!AH332</f>
        <v>-0.21298891222327748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1.0450933202506076</v>
      </c>
      <c r="AS332" s="11">
        <f>IF(('OddsRatio_working_3-way'!X332=0),IF(Q332&gt;0,-Q332^(1/3),(-Q332)^(1/3)),'OddsRatio_working_3-way'!AM332-'OddsRatio_working_3-way'!R332/3)</f>
        <v>-0.83210440802733032</v>
      </c>
      <c r="AT332" s="11">
        <f>IF(('OddsRatio_working_3-way'!X332=0),IF(Q332&gt;0,-Q332^(1/3),(-Q332)^(1/3)),'OddsRatio_working_3-way'!AN332-'OddsRatio_working_3-way'!R332/3)</f>
        <v>-0.21298891222327748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2.2999999999999998</v>
      </c>
      <c r="B333" s="4">
        <f>IF('True_Odds_Calculator_3-way'!B334="","",'True_Odds_Calculator_3-way'!B334)</f>
        <v>3.34</v>
      </c>
      <c r="C333" s="4">
        <f>IF('True_Odds_Calculator_3-way'!C334="","",'True_Odds_Calculator_3-way'!C334)</f>
        <v>3.47</v>
      </c>
      <c r="D333" s="9">
        <f t="shared" si="78"/>
        <v>0.42643705581289632</v>
      </c>
      <c r="E333" s="9">
        <f t="shared" si="79"/>
        <v>0.29231034852144272</v>
      </c>
      <c r="F333" s="9">
        <f t="shared" si="80"/>
        <v>0.28125259566566096</v>
      </c>
      <c r="G333" s="9">
        <f t="shared" si="81"/>
        <v>1.0346245917073693</v>
      </c>
      <c r="H333" s="9">
        <f t="shared" si="82"/>
        <v>2.3450119692195801</v>
      </c>
      <c r="I333" s="9">
        <f t="shared" si="83"/>
        <v>3.4210215445952437</v>
      </c>
      <c r="J333" s="9">
        <f t="shared" si="84"/>
        <v>3.5555227415172022</v>
      </c>
      <c r="K333" s="11">
        <f t="shared" si="85"/>
        <v>0.43478260869565222</v>
      </c>
      <c r="L333" s="11">
        <f t="shared" si="86"/>
        <v>0.29940119760479045</v>
      </c>
      <c r="M333" s="11">
        <f t="shared" si="87"/>
        <v>0.28818443804034583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-0.28187229100250821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0.22921204327343309</v>
      </c>
      <c r="Q333" s="11">
        <f>2*'OddsRatio_working_3-way'!K333*'OddsRatio_working_3-way'!L333*'OddsRatio_working_3-way'!M333</f>
        <v>7.5028492069863548E-2</v>
      </c>
      <c r="R333" s="11">
        <f t="shared" si="88"/>
        <v>0</v>
      </c>
      <c r="S333" s="11">
        <f t="shared" si="89"/>
        <v>-0.81317692653725038</v>
      </c>
      <c r="T333" s="11">
        <f t="shared" si="90"/>
        <v>-0.26617902668977106</v>
      </c>
      <c r="U333" s="11">
        <f>'OddsRatio_working_3-way'!S333-'OddsRatio_working_3-way'!R333^2/3</f>
        <v>-0.81317692653725038</v>
      </c>
      <c r="V333" s="11">
        <f>'OddsRatio_working_3-way'!S333*'OddsRatio_working_3-way'!R333/3-2*'OddsRatio_working_3-way'!R333^3/27-'OddsRatio_working_3-way'!T333</f>
        <v>0.26617902668977106</v>
      </c>
      <c r="W333" s="11">
        <f>'OddsRatio_working_3-way'!V333^2+4*'OddsRatio_working_3-way'!U333^3/27</f>
        <v>-8.8107557094126432E-3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0.14112231393274285</v>
      </c>
      <c r="Y333" s="11">
        <f>IF('OddsRatio_working_3-way'!W333&gt;=0,IF('OddsRatio_working_3-way'!V333+SQRT('OddsRatio_working_3-way'!W333)&gt;0,0,PI()),ACOS('OddsRatio_working_3-way'!V333/(2*'OddsRatio_working_3-way'!X333)))</f>
        <v>0.33902562193455688</v>
      </c>
      <c r="Z333" s="11">
        <f>'OddsRatio_working_3-way'!X333^(1/3)*COS('OddsRatio_working_3-way'!Y333/3)</f>
        <v>0.51731229585368466</v>
      </c>
      <c r="AA333" s="11">
        <f>'OddsRatio_working_3-way'!X333^(1/3)*COS(('OddsRatio_working_3-way'!Y333+2*PI())/3)</f>
        <v>-0.30950123670889668</v>
      </c>
      <c r="AB333" s="11">
        <f>'OddsRatio_working_3-way'!X333^(1/3)*COS(('OddsRatio_working_3-way'!Y333+4*PI())/3)</f>
        <v>-0.20781105914478815</v>
      </c>
      <c r="AC333" s="11">
        <f>'OddsRatio_working_3-way'!X333^(1/3)*SIN('OddsRatio_working_3-way'!Y333/3)</f>
        <v>5.8710851390579119E-2</v>
      </c>
      <c r="AD333" s="11">
        <f>'OddsRatio_working_3-way'!X333^(1/3)*SIN(('OddsRatio_working_3-way'!Y333+2*PI())/3)</f>
        <v>0.41865016420405277</v>
      </c>
      <c r="AE333" s="11">
        <f>'OddsRatio_working_3-way'!X333^(1/3)*SIN(('OddsRatio_working_3-way'!Y333+4*PI())/3)</f>
        <v>-0.47736101559463168</v>
      </c>
      <c r="AF333" s="11">
        <f>-'OddsRatio_working_3-way'!U333/(3*'OddsRatio_working_3-way'!X333^(1/3))*COS(('OddsRatio_working_3-way'!Y333)/3)</f>
        <v>0.51731229585368466</v>
      </c>
      <c r="AG333" s="11">
        <f>-'OddsRatio_working_3-way'!U333/(3*'OddsRatio_working_3-way'!X333^(1/3))*COS(('OddsRatio_working_3-way'!Y333+2*PI())/3)</f>
        <v>-0.30950123670889668</v>
      </c>
      <c r="AH333" s="11">
        <f>-'OddsRatio_working_3-way'!U333/(3*'OddsRatio_working_3-way'!X333^(1/3))*COS(('OddsRatio_working_3-way'!Y333+4*PI())/3)</f>
        <v>-0.20781105914478815</v>
      </c>
      <c r="AI333" s="11">
        <f>'OddsRatio_working_3-way'!U333/(3*'OddsRatio_working_3-way'!X333^(1/3))*SIN(('OddsRatio_working_3-way'!Y333)/3)</f>
        <v>-5.8710851390579119E-2</v>
      </c>
      <c r="AJ333" s="11">
        <f>'OddsRatio_working_3-way'!U333/(3*'OddsRatio_working_3-way'!X333^(1/3))*SIN(('OddsRatio_working_3-way'!Y333+2*PI())/3)</f>
        <v>-0.41865016420405277</v>
      </c>
      <c r="AK333" s="11">
        <f>'OddsRatio_working_3-way'!U333/(3*'OddsRatio_working_3-way'!X333^(1/3))*SIN(('OddsRatio_working_3-way'!Y333+4*PI())/3)</f>
        <v>0.47736101559463168</v>
      </c>
      <c r="AL333" s="11">
        <f>'OddsRatio_working_3-way'!Z333+'OddsRatio_working_3-way'!AF333</f>
        <v>1.0346245917073693</v>
      </c>
      <c r="AM333" s="11">
        <f>'OddsRatio_working_3-way'!AA333+'OddsRatio_working_3-way'!AG333</f>
        <v>-0.61900247341779335</v>
      </c>
      <c r="AN333" s="11">
        <f>'OddsRatio_working_3-way'!AB333+'OddsRatio_working_3-way'!AH333</f>
        <v>-0.41562211828957629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1.0346245917073693</v>
      </c>
      <c r="AS333" s="11">
        <f>IF(('OddsRatio_working_3-way'!X333=0),IF(Q333&gt;0,-Q333^(1/3),(-Q333)^(1/3)),'OddsRatio_working_3-way'!AM333-'OddsRatio_working_3-way'!R333/3)</f>
        <v>-0.61900247341779335</v>
      </c>
      <c r="AT333" s="11">
        <f>IF(('OddsRatio_working_3-way'!X333=0),IF(Q333&gt;0,-Q333^(1/3),(-Q333)^(1/3)),'OddsRatio_working_3-way'!AN333-'OddsRatio_working_3-way'!R333/3)</f>
        <v>-0.41562211828957629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7.95</v>
      </c>
      <c r="B334" s="4">
        <f>IF('True_Odds_Calculator_3-way'!B335="","",'True_Odds_Calculator_3-way'!B335)</f>
        <v>5.19</v>
      </c>
      <c r="C334" s="4">
        <f>IF('True_Odds_Calculator_3-way'!C335="","",'True_Odds_Calculator_3-way'!C335)</f>
        <v>1.41</v>
      </c>
      <c r="D334" s="9">
        <f t="shared" si="78"/>
        <v>0.1194377927025374</v>
      </c>
      <c r="E334" s="9">
        <f t="shared" si="79"/>
        <v>0.18366310888376555</v>
      </c>
      <c r="F334" s="9">
        <f t="shared" si="80"/>
        <v>0.69689909841369724</v>
      </c>
      <c r="G334" s="9">
        <f t="shared" si="81"/>
        <v>1.0607998967951884</v>
      </c>
      <c r="H334" s="9">
        <f t="shared" si="82"/>
        <v>8.3725592827265594</v>
      </c>
      <c r="I334" s="9">
        <f t="shared" si="83"/>
        <v>5.4447515675718403</v>
      </c>
      <c r="J334" s="9">
        <f t="shared" si="84"/>
        <v>1.4349279576860268</v>
      </c>
      <c r="K334" s="11">
        <f t="shared" si="85"/>
        <v>0.12578616352201258</v>
      </c>
      <c r="L334" s="11">
        <f t="shared" si="86"/>
        <v>0.19267822736030826</v>
      </c>
      <c r="M334" s="11">
        <f t="shared" si="87"/>
        <v>0.70921985815602839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-0.20522444276165763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0.19853102511365903</v>
      </c>
      <c r="Q334" s="11">
        <f>2*'OddsRatio_working_3-way'!K334*'OddsRatio_working_3-way'!L334*'OddsRatio_working_3-way'!M334</f>
        <v>3.4377666686347876E-2</v>
      </c>
      <c r="R334" s="11">
        <f t="shared" si="88"/>
        <v>0</v>
      </c>
      <c r="S334" s="11">
        <f t="shared" si="89"/>
        <v>-0.9673848906205964</v>
      </c>
      <c r="T334" s="11">
        <f t="shared" si="90"/>
        <v>-0.16751253517239761</v>
      </c>
      <c r="U334" s="11">
        <f>'OddsRatio_working_3-way'!S334-'OddsRatio_working_3-way'!R334^2/3</f>
        <v>-0.9673848906205964</v>
      </c>
      <c r="V334" s="11">
        <f>'OddsRatio_working_3-way'!S334*'OddsRatio_working_3-way'!R334/3-2*'OddsRatio_working_3-way'!R334^3/27-'OddsRatio_working_3-way'!T334</f>
        <v>0.16751253517239761</v>
      </c>
      <c r="W334" s="11">
        <f>'OddsRatio_working_3-way'!V334^2+4*'OddsRatio_working_3-way'!U334^3/27</f>
        <v>-0.10605973037789668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0.18311211034348632</v>
      </c>
      <c r="Y334" s="11">
        <f>IF('OddsRatio_working_3-way'!W334&gt;=0,IF('OddsRatio_working_3-way'!V334+SQRT('OddsRatio_working_3-way'!W334)&gt;0,0,PI()),ACOS('OddsRatio_working_3-way'!V334/(2*'OddsRatio_working_3-way'!X334)))</f>
        <v>1.0957222688733923</v>
      </c>
      <c r="Z334" s="11">
        <f>'OddsRatio_working_3-way'!X334^(1/3)*COS('OddsRatio_working_3-way'!Y334/3)</f>
        <v>0.53039994839759419</v>
      </c>
      <c r="AA334" s="11">
        <f>'OddsRatio_working_3-way'!X334^(1/3)*COS(('OddsRatio_working_3-way'!Y334+2*PI())/3)</f>
        <v>-0.44085060388745245</v>
      </c>
      <c r="AB334" s="11">
        <f>'OddsRatio_working_3-way'!X334^(1/3)*COS(('OddsRatio_working_3-way'!Y334+4*PI())/3)</f>
        <v>-8.9549344510141862E-2</v>
      </c>
      <c r="AC334" s="11">
        <f>'OddsRatio_working_3-way'!X334^(1/3)*SIN('OddsRatio_working_3-way'!Y334/3)</f>
        <v>0.20282387666814489</v>
      </c>
      <c r="AD334" s="11">
        <f>'OddsRatio_working_3-way'!X334^(1/3)*SIN(('OddsRatio_working_3-way'!Y334+2*PI())/3)</f>
        <v>0.35792789114419948</v>
      </c>
      <c r="AE334" s="11">
        <f>'OddsRatio_working_3-way'!X334^(1/3)*SIN(('OddsRatio_working_3-way'!Y334+4*PI())/3)</f>
        <v>-0.56075176781234437</v>
      </c>
      <c r="AF334" s="11">
        <f>-'OddsRatio_working_3-way'!U334/(3*'OddsRatio_working_3-way'!X334^(1/3))*COS(('OddsRatio_working_3-way'!Y334)/3)</f>
        <v>0.53039994839759419</v>
      </c>
      <c r="AG334" s="11">
        <f>-'OddsRatio_working_3-way'!U334/(3*'OddsRatio_working_3-way'!X334^(1/3))*COS(('OddsRatio_working_3-way'!Y334+2*PI())/3)</f>
        <v>-0.44085060388745245</v>
      </c>
      <c r="AH334" s="11">
        <f>-'OddsRatio_working_3-way'!U334/(3*'OddsRatio_working_3-way'!X334^(1/3))*COS(('OddsRatio_working_3-way'!Y334+4*PI())/3)</f>
        <v>-8.9549344510141862E-2</v>
      </c>
      <c r="AI334" s="11">
        <f>'OddsRatio_working_3-way'!U334/(3*'OddsRatio_working_3-way'!X334^(1/3))*SIN(('OddsRatio_working_3-way'!Y334)/3)</f>
        <v>-0.20282387666814489</v>
      </c>
      <c r="AJ334" s="11">
        <f>'OddsRatio_working_3-way'!U334/(3*'OddsRatio_working_3-way'!X334^(1/3))*SIN(('OddsRatio_working_3-way'!Y334+2*PI())/3)</f>
        <v>-0.35792789114419948</v>
      </c>
      <c r="AK334" s="11">
        <f>'OddsRatio_working_3-way'!U334/(3*'OddsRatio_working_3-way'!X334^(1/3))*SIN(('OddsRatio_working_3-way'!Y334+4*PI())/3)</f>
        <v>0.56075176781234437</v>
      </c>
      <c r="AL334" s="11">
        <f>'OddsRatio_working_3-way'!Z334+'OddsRatio_working_3-way'!AF334</f>
        <v>1.0607998967951884</v>
      </c>
      <c r="AM334" s="11">
        <f>'OddsRatio_working_3-way'!AA334+'OddsRatio_working_3-way'!AG334</f>
        <v>-0.8817012077749049</v>
      </c>
      <c r="AN334" s="11">
        <f>'OddsRatio_working_3-way'!AB334+'OddsRatio_working_3-way'!AH334</f>
        <v>-0.17909868902028372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1.0607998967951884</v>
      </c>
      <c r="AS334" s="11">
        <f>IF(('OddsRatio_working_3-way'!X334=0),IF(Q334&gt;0,-Q334^(1/3),(-Q334)^(1/3)),'OddsRatio_working_3-way'!AM334-'OddsRatio_working_3-way'!R334/3)</f>
        <v>-0.8817012077749049</v>
      </c>
      <c r="AT334" s="11">
        <f>IF(('OddsRatio_working_3-way'!X334=0),IF(Q334&gt;0,-Q334^(1/3),(-Q334)^(1/3)),'OddsRatio_working_3-way'!AN334-'OddsRatio_working_3-way'!R334/3)</f>
        <v>-0.17909868902028372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8.23</v>
      </c>
      <c r="B335" s="4">
        <f>IF('True_Odds_Calculator_3-way'!B336="","",'True_Odds_Calculator_3-way'!B336)</f>
        <v>4.58</v>
      </c>
      <c r="C335" s="4">
        <f>IF('True_Odds_Calculator_3-way'!C336="","",'True_Odds_Calculator_3-way'!C336)</f>
        <v>1.44</v>
      </c>
      <c r="D335" s="9">
        <f t="shared" si="78"/>
        <v>0.11417758764084926</v>
      </c>
      <c r="E335" s="9">
        <f t="shared" si="79"/>
        <v>0.20654389978807405</v>
      </c>
      <c r="F335" s="9">
        <f t="shared" si="80"/>
        <v>0.67927851257107641</v>
      </c>
      <c r="G335" s="9">
        <f t="shared" si="81"/>
        <v>1.073068642596142</v>
      </c>
      <c r="H335" s="9">
        <f t="shared" si="82"/>
        <v>8.7582862859701063</v>
      </c>
      <c r="I335" s="9">
        <f t="shared" si="83"/>
        <v>4.8415857404941889</v>
      </c>
      <c r="J335" s="9">
        <f t="shared" si="84"/>
        <v>1.4721502027423028</v>
      </c>
      <c r="K335" s="11">
        <f t="shared" si="85"/>
        <v>0.12150668286755771</v>
      </c>
      <c r="L335" s="11">
        <f t="shared" si="86"/>
        <v>0.2183406113537118</v>
      </c>
      <c r="M335" s="11">
        <f t="shared" si="87"/>
        <v>0.69444444444444442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-0.20981966781098715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0.20726440172550104</v>
      </c>
      <c r="Q335" s="11">
        <f>2*'OddsRatio_working_3-way'!K335*'OddsRatio_working_3-way'!L335*'OddsRatio_working_3-way'!M335</f>
        <v>3.6847004751200181E-2</v>
      </c>
      <c r="R335" s="11">
        <f t="shared" si="88"/>
        <v>0</v>
      </c>
      <c r="S335" s="11">
        <f t="shared" si="89"/>
        <v>-0.98782160837377742</v>
      </c>
      <c r="T335" s="11">
        <f t="shared" si="90"/>
        <v>-0.17561273037756042</v>
      </c>
      <c r="U335" s="11">
        <f>'OddsRatio_working_3-way'!S335-'OddsRatio_working_3-way'!R335^2/3</f>
        <v>-0.98782160837377742</v>
      </c>
      <c r="V335" s="11">
        <f>'OddsRatio_working_3-way'!S335*'OddsRatio_working_3-way'!R335/3-2*'OddsRatio_working_3-way'!R335^3/27-'OddsRatio_working_3-way'!T335</f>
        <v>0.17561273037756042</v>
      </c>
      <c r="W335" s="11">
        <f>'OddsRatio_working_3-way'!V335^2+4*'OddsRatio_working_3-way'!U335^3/27</f>
        <v>-0.11196134797713514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0.18894521629813552</v>
      </c>
      <c r="Y335" s="11">
        <f>IF('OddsRatio_working_3-way'!W335&gt;=0,IF('OddsRatio_working_3-way'!V335+SQRT('OddsRatio_working_3-way'!W335)&gt;0,0,PI()),ACOS('OddsRatio_working_3-way'!V335/(2*'OddsRatio_working_3-way'!X335)))</f>
        <v>1.0874794910089163</v>
      </c>
      <c r="Z335" s="11">
        <f>'OddsRatio_working_3-way'!X335^(1/3)*COS('OddsRatio_working_3-way'!Y335/3)</f>
        <v>0.53653432129807099</v>
      </c>
      <c r="AA335" s="11">
        <f>'OddsRatio_working_3-way'!X335^(1/3)*COS(('OddsRatio_working_3-way'!Y335+2*PI())/3)</f>
        <v>-0.44448745926800304</v>
      </c>
      <c r="AB335" s="11">
        <f>'OddsRatio_working_3-way'!X335^(1/3)*COS(('OddsRatio_working_3-way'!Y335+4*PI())/3)</f>
        <v>-9.2046862030067816E-2</v>
      </c>
      <c r="AC335" s="11">
        <f>'OddsRatio_working_3-way'!X335^(1/3)*SIN('OddsRatio_working_3-way'!Y335/3)</f>
        <v>0.20348167368867434</v>
      </c>
      <c r="AD335" s="11">
        <f>'OddsRatio_working_3-way'!X335^(1/3)*SIN(('OddsRatio_working_3-way'!Y335+2*PI())/3)</f>
        <v>0.36291151540203448</v>
      </c>
      <c r="AE335" s="11">
        <f>'OddsRatio_working_3-way'!X335^(1/3)*SIN(('OddsRatio_working_3-way'!Y335+4*PI())/3)</f>
        <v>-0.56639318909070879</v>
      </c>
      <c r="AF335" s="11">
        <f>-'OddsRatio_working_3-way'!U335/(3*'OddsRatio_working_3-way'!X335^(1/3))*COS(('OddsRatio_working_3-way'!Y335)/3)</f>
        <v>0.53653432129807099</v>
      </c>
      <c r="AG335" s="11">
        <f>-'OddsRatio_working_3-way'!U335/(3*'OddsRatio_working_3-way'!X335^(1/3))*COS(('OddsRatio_working_3-way'!Y335+2*PI())/3)</f>
        <v>-0.44448745926800304</v>
      </c>
      <c r="AH335" s="11">
        <f>-'OddsRatio_working_3-way'!U335/(3*'OddsRatio_working_3-way'!X335^(1/3))*COS(('OddsRatio_working_3-way'!Y335+4*PI())/3)</f>
        <v>-9.2046862030067816E-2</v>
      </c>
      <c r="AI335" s="11">
        <f>'OddsRatio_working_3-way'!U335/(3*'OddsRatio_working_3-way'!X335^(1/3))*SIN(('OddsRatio_working_3-way'!Y335)/3)</f>
        <v>-0.20348167368867434</v>
      </c>
      <c r="AJ335" s="11">
        <f>'OddsRatio_working_3-way'!U335/(3*'OddsRatio_working_3-way'!X335^(1/3))*SIN(('OddsRatio_working_3-way'!Y335+2*PI())/3)</f>
        <v>-0.36291151540203448</v>
      </c>
      <c r="AK335" s="11">
        <f>'OddsRatio_working_3-way'!U335/(3*'OddsRatio_working_3-way'!X335^(1/3))*SIN(('OddsRatio_working_3-way'!Y335+4*PI())/3)</f>
        <v>0.56639318909070879</v>
      </c>
      <c r="AL335" s="11">
        <f>'OddsRatio_working_3-way'!Z335+'OddsRatio_working_3-way'!AF335</f>
        <v>1.073068642596142</v>
      </c>
      <c r="AM335" s="11">
        <f>'OddsRatio_working_3-way'!AA335+'OddsRatio_working_3-way'!AG335</f>
        <v>-0.88897491853600608</v>
      </c>
      <c r="AN335" s="11">
        <f>'OddsRatio_working_3-way'!AB335+'OddsRatio_working_3-way'!AH335</f>
        <v>-0.18409372406013563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1.073068642596142</v>
      </c>
      <c r="AS335" s="11">
        <f>IF(('OddsRatio_working_3-way'!X335=0),IF(Q335&gt;0,-Q335^(1/3),(-Q335)^(1/3)),'OddsRatio_working_3-way'!AM335-'OddsRatio_working_3-way'!R335/3)</f>
        <v>-0.88897491853600608</v>
      </c>
      <c r="AT335" s="11">
        <f>IF(('OddsRatio_working_3-way'!X335=0),IF(Q335&gt;0,-Q335^(1/3),(-Q335)^(1/3)),'OddsRatio_working_3-way'!AN335-'OddsRatio_working_3-way'!R335/3)</f>
        <v>-0.18409372406013563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1.46</v>
      </c>
      <c r="B336" s="4">
        <f>IF('True_Odds_Calculator_3-way'!B337="","",'True_Odds_Calculator_3-way'!B337)</f>
        <v>5.0999999999999996</v>
      </c>
      <c r="C336" s="4">
        <f>IF('True_Odds_Calculator_3-way'!C337="","",'True_Odds_Calculator_3-way'!C337)</f>
        <v>6.83</v>
      </c>
      <c r="D336" s="9">
        <f t="shared" si="78"/>
        <v>0.67286810946735254</v>
      </c>
      <c r="E336" s="9">
        <f t="shared" si="79"/>
        <v>0.18750109953376665</v>
      </c>
      <c r="F336" s="9">
        <f t="shared" si="80"/>
        <v>0.13963079099888104</v>
      </c>
      <c r="G336" s="9">
        <f t="shared" si="81"/>
        <v>1.0569029409486828</v>
      </c>
      <c r="H336" s="9">
        <f t="shared" si="82"/>
        <v>1.4861753528363939</v>
      </c>
      <c r="I336" s="9">
        <f t="shared" si="83"/>
        <v>5.3333020578895978</v>
      </c>
      <c r="J336" s="9">
        <f t="shared" si="84"/>
        <v>7.16174414573082</v>
      </c>
      <c r="K336" s="11">
        <f t="shared" si="85"/>
        <v>0.68493150684931503</v>
      </c>
      <c r="L336" s="11">
        <f t="shared" si="86"/>
        <v>0.19607843137254904</v>
      </c>
      <c r="M336" s="11">
        <f t="shared" si="87"/>
        <v>0.14641288433382138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-0.21620538546151136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0.20430162076664038</v>
      </c>
      <c r="Q336" s="11">
        <f>2*'OddsRatio_working_3-way'!K336*'OddsRatio_working_3-way'!L336*'OddsRatio_working_3-way'!M336</f>
        <v>3.9326587250556377E-2</v>
      </c>
      <c r="R336" s="11">
        <f t="shared" si="88"/>
        <v>0</v>
      </c>
      <c r="S336" s="11">
        <f t="shared" si="89"/>
        <v>-0.94494233032419039</v>
      </c>
      <c r="T336" s="11">
        <f t="shared" si="90"/>
        <v>-0.18189457754074886</v>
      </c>
      <c r="U336" s="11">
        <f>'OddsRatio_working_3-way'!S336-'OddsRatio_working_3-way'!R336^2/3</f>
        <v>-0.94494233032419039</v>
      </c>
      <c r="V336" s="11">
        <f>'OddsRatio_working_3-way'!S336*'OddsRatio_working_3-way'!R336/3-2*'OddsRatio_working_3-way'!R336^3/27-'OddsRatio_working_3-way'!T336</f>
        <v>0.18189457754074886</v>
      </c>
      <c r="W336" s="11">
        <f>'OddsRatio_working_3-way'!V336^2+4*'OddsRatio_working_3-way'!U336^3/27</f>
        <v>-9.1914974963747675E-2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0.176777128259339</v>
      </c>
      <c r="Y336" s="11">
        <f>IF('OddsRatio_working_3-way'!W336&gt;=0,IF('OddsRatio_working_3-way'!V336+SQRT('OddsRatio_working_3-way'!W336)&gt;0,0,PI()),ACOS('OddsRatio_working_3-way'!V336/(2*'OddsRatio_working_3-way'!X336)))</f>
        <v>1.0304018510572095</v>
      </c>
      <c r="Z336" s="11">
        <f>'OddsRatio_working_3-way'!X336^(1/3)*COS('OddsRatio_working_3-way'!Y336/3)</f>
        <v>0.52845147047434149</v>
      </c>
      <c r="AA336" s="11">
        <f>'OddsRatio_working_3-way'!X336^(1/3)*COS(('OddsRatio_working_3-way'!Y336+2*PI())/3)</f>
        <v>-0.42790183335836035</v>
      </c>
      <c r="AB336" s="11">
        <f>'OddsRatio_working_3-way'!X336^(1/3)*COS(('OddsRatio_working_3-way'!Y336+4*PI())/3)</f>
        <v>-0.10054963711598129</v>
      </c>
      <c r="AC336" s="11">
        <f>'OddsRatio_working_3-way'!X336^(1/3)*SIN('OddsRatio_working_3-way'!Y336/3)</f>
        <v>0.18899687862035289</v>
      </c>
      <c r="AD336" s="11">
        <f>'OddsRatio_working_3-way'!X336^(1/3)*SIN(('OddsRatio_working_3-way'!Y336+2*PI())/3)</f>
        <v>0.36315395878784551</v>
      </c>
      <c r="AE336" s="11">
        <f>'OddsRatio_working_3-way'!X336^(1/3)*SIN(('OddsRatio_working_3-way'!Y336+4*PI())/3)</f>
        <v>-0.55215083740819837</v>
      </c>
      <c r="AF336" s="11">
        <f>-'OddsRatio_working_3-way'!U336/(3*'OddsRatio_working_3-way'!X336^(1/3))*COS(('OddsRatio_working_3-way'!Y336)/3)</f>
        <v>0.52845147047434127</v>
      </c>
      <c r="AG336" s="11">
        <f>-'OddsRatio_working_3-way'!U336/(3*'OddsRatio_working_3-way'!X336^(1/3))*COS(('OddsRatio_working_3-way'!Y336+2*PI())/3)</f>
        <v>-0.42790183335836018</v>
      </c>
      <c r="AH336" s="11">
        <f>-'OddsRatio_working_3-way'!U336/(3*'OddsRatio_working_3-way'!X336^(1/3))*COS(('OddsRatio_working_3-way'!Y336+4*PI())/3)</f>
        <v>-0.10054963711598125</v>
      </c>
      <c r="AI336" s="11">
        <f>'OddsRatio_working_3-way'!U336/(3*'OddsRatio_working_3-way'!X336^(1/3))*SIN(('OddsRatio_working_3-way'!Y336)/3)</f>
        <v>-0.1889968786203528</v>
      </c>
      <c r="AJ336" s="11">
        <f>'OddsRatio_working_3-way'!U336/(3*'OddsRatio_working_3-way'!X336^(1/3))*SIN(('OddsRatio_working_3-way'!Y336+2*PI())/3)</f>
        <v>-0.3631539587878454</v>
      </c>
      <c r="AK336" s="11">
        <f>'OddsRatio_working_3-way'!U336/(3*'OddsRatio_working_3-way'!X336^(1/3))*SIN(('OddsRatio_working_3-way'!Y336+4*PI())/3)</f>
        <v>0.55215083740819815</v>
      </c>
      <c r="AL336" s="11">
        <f>'OddsRatio_working_3-way'!Z336+'OddsRatio_working_3-way'!AF336</f>
        <v>1.0569029409486828</v>
      </c>
      <c r="AM336" s="11">
        <f>'OddsRatio_working_3-way'!AA336+'OddsRatio_working_3-way'!AG336</f>
        <v>-0.85580366671672059</v>
      </c>
      <c r="AN336" s="11">
        <f>'OddsRatio_working_3-way'!AB336+'OddsRatio_working_3-way'!AH336</f>
        <v>-0.20109927423196255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1.0569029409486828</v>
      </c>
      <c r="AS336" s="11">
        <f>IF(('OddsRatio_working_3-way'!X336=0),IF(Q336&gt;0,-Q336^(1/3),(-Q336)^(1/3)),'OddsRatio_working_3-way'!AM336-'OddsRatio_working_3-way'!R336/3)</f>
        <v>-0.85580366671672059</v>
      </c>
      <c r="AT336" s="11">
        <f>IF(('OddsRatio_working_3-way'!X336=0),IF(Q336&gt;0,-Q336^(1/3),(-Q336)^(1/3)),'OddsRatio_working_3-way'!AN336-'OddsRatio_working_3-way'!R336/3)</f>
        <v>-0.20109927423196255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2.99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2.76</v>
      </c>
      <c r="D337" s="9">
        <f t="shared" si="78"/>
        <v>0.32701101972916458</v>
      </c>
      <c r="E337" s="9">
        <f t="shared" si="79"/>
        <v>0.31839684610967522</v>
      </c>
      <c r="F337" s="9">
        <f t="shared" si="80"/>
        <v>0.35459213416116009</v>
      </c>
      <c r="G337" s="9">
        <f t="shared" si="81"/>
        <v>1.0341713178400396</v>
      </c>
      <c r="H337" s="9">
        <f t="shared" si="82"/>
        <v>3.0580009225016789</v>
      </c>
      <c r="I337" s="9">
        <f t="shared" si="83"/>
        <v>3.140734627928881</v>
      </c>
      <c r="J337" s="9">
        <f t="shared" si="84"/>
        <v>2.8201415193984696</v>
      </c>
      <c r="K337" s="11">
        <f t="shared" si="85"/>
        <v>0.33444816053511706</v>
      </c>
      <c r="L337" s="11">
        <f t="shared" si="86"/>
        <v>0.32573289902280134</v>
      </c>
      <c r="M337" s="11">
        <f t="shared" si="87"/>
        <v>0.3623188405797102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-0.28616561175688771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0.22972292573223596</v>
      </c>
      <c r="Q337" s="11">
        <f>2*'OddsRatio_working_3-way'!K337*'OddsRatio_working_3-way'!L337*'OddsRatio_working_3-way'!M337</f>
        <v>7.8942586162280406E-2</v>
      </c>
      <c r="R337" s="11">
        <f t="shared" si="88"/>
        <v>0</v>
      </c>
      <c r="S337" s="11">
        <f t="shared" si="89"/>
        <v>-0.80276216391575839</v>
      </c>
      <c r="T337" s="11">
        <f t="shared" si="90"/>
        <v>-0.27586328656898917</v>
      </c>
      <c r="U337" s="11">
        <f>'OddsRatio_working_3-way'!S337-'OddsRatio_working_3-way'!R337^2/3</f>
        <v>-0.80276216391575839</v>
      </c>
      <c r="V337" s="11">
        <f>'OddsRatio_working_3-way'!S337*'OddsRatio_working_3-way'!R337/3-2*'OddsRatio_working_3-way'!R337^3/27-'OddsRatio_working_3-way'!T337</f>
        <v>0.27586328656898917</v>
      </c>
      <c r="W337" s="11">
        <f>'OddsRatio_working_3-way'!V337^2+4*'OddsRatio_working_3-way'!U337^3/27</f>
        <v>-5.3969700648411056E-4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0.13841987744100226</v>
      </c>
      <c r="Y337" s="11">
        <f>IF('OddsRatio_working_3-way'!W337&gt;=0,IF('OddsRatio_working_3-way'!V337+SQRT('OddsRatio_working_3-way'!W337)&gt;0,0,PI()),ACOS('OddsRatio_working_3-way'!V337/(2*'OddsRatio_working_3-way'!X337)))</f>
        <v>8.4015145397409174E-2</v>
      </c>
      <c r="Z337" s="11">
        <f>'OddsRatio_working_3-way'!X337^(1/3)*COS('OddsRatio_working_3-way'!Y337/3)</f>
        <v>0.51708565892001979</v>
      </c>
      <c r="AA337" s="11">
        <f>'OddsRatio_working_3-way'!X337^(1/3)*COS(('OddsRatio_working_3-way'!Y337+2*PI())/3)</f>
        <v>-0.27108703064527168</v>
      </c>
      <c r="AB337" s="11">
        <f>'OddsRatio_working_3-way'!X337^(1/3)*COS(('OddsRatio_working_3-way'!Y337+4*PI())/3)</f>
        <v>-0.24599862827474817</v>
      </c>
      <c r="AC337" s="11">
        <f>'OddsRatio_working_3-way'!X337^(1/3)*SIN('OddsRatio_working_3-way'!Y337/3)</f>
        <v>1.4484795862159502E-2</v>
      </c>
      <c r="AD337" s="11">
        <f>'OddsRatio_working_3-way'!X337^(1/3)*SIN(('OddsRatio_working_3-way'!Y337+2*PI())/3)</f>
        <v>0.4405669186262729</v>
      </c>
      <c r="AE337" s="11">
        <f>'OddsRatio_working_3-way'!X337^(1/3)*SIN(('OddsRatio_working_3-way'!Y337+4*PI())/3)</f>
        <v>-0.45505171448843235</v>
      </c>
      <c r="AF337" s="11">
        <f>-'OddsRatio_working_3-way'!U337/(3*'OddsRatio_working_3-way'!X337^(1/3))*COS(('OddsRatio_working_3-way'!Y337)/3)</f>
        <v>0.51708565892001979</v>
      </c>
      <c r="AG337" s="11">
        <f>-'OddsRatio_working_3-way'!U337/(3*'OddsRatio_working_3-way'!X337^(1/3))*COS(('OddsRatio_working_3-way'!Y337+2*PI())/3)</f>
        <v>-0.27108703064527168</v>
      </c>
      <c r="AH337" s="11">
        <f>-'OddsRatio_working_3-way'!U337/(3*'OddsRatio_working_3-way'!X337^(1/3))*COS(('OddsRatio_working_3-way'!Y337+4*PI())/3)</f>
        <v>-0.24599862827474817</v>
      </c>
      <c r="AI337" s="11">
        <f>'OddsRatio_working_3-way'!U337/(3*'OddsRatio_working_3-way'!X337^(1/3))*SIN(('OddsRatio_working_3-way'!Y337)/3)</f>
        <v>-1.4484795862159502E-2</v>
      </c>
      <c r="AJ337" s="11">
        <f>'OddsRatio_working_3-way'!U337/(3*'OddsRatio_working_3-way'!X337^(1/3))*SIN(('OddsRatio_working_3-way'!Y337+2*PI())/3)</f>
        <v>-0.4405669186262729</v>
      </c>
      <c r="AK337" s="11">
        <f>'OddsRatio_working_3-way'!U337/(3*'OddsRatio_working_3-way'!X337^(1/3))*SIN(('OddsRatio_working_3-way'!Y337+4*PI())/3)</f>
        <v>0.45505171448843235</v>
      </c>
      <c r="AL337" s="11">
        <f>'OddsRatio_working_3-way'!Z337+'OddsRatio_working_3-way'!AF337</f>
        <v>1.0341713178400396</v>
      </c>
      <c r="AM337" s="11">
        <f>'OddsRatio_working_3-way'!AA337+'OddsRatio_working_3-way'!AG337</f>
        <v>-0.54217406129054335</v>
      </c>
      <c r="AN337" s="11">
        <f>'OddsRatio_working_3-way'!AB337+'OddsRatio_working_3-way'!AH337</f>
        <v>-0.49199725654949633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1.0341713178400396</v>
      </c>
      <c r="AS337" s="11">
        <f>IF(('OddsRatio_working_3-way'!X337=0),IF(Q337&gt;0,-Q337^(1/3),(-Q337)^(1/3)),'OddsRatio_working_3-way'!AM337-'OddsRatio_working_3-way'!R337/3)</f>
        <v>-0.54217406129054335</v>
      </c>
      <c r="AT337" s="11">
        <f>IF(('OddsRatio_working_3-way'!X337=0),IF(Q337&gt;0,-Q337^(1/3),(-Q337)^(1/3)),'OddsRatio_working_3-way'!AN337-'OddsRatio_working_3-way'!R337/3)</f>
        <v>-0.49199725654949633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3.24</v>
      </c>
      <c r="B338" s="4">
        <f>IF('True_Odds_Calculator_3-way'!B339="","",'True_Odds_Calculator_3-way'!B339)</f>
        <v>3.28</v>
      </c>
      <c r="C338" s="4">
        <f>IF('True_Odds_Calculator_3-way'!C339="","",'True_Odds_Calculator_3-way'!C339)</f>
        <v>2.4500000000000002</v>
      </c>
      <c r="D338" s="9">
        <f t="shared" si="78"/>
        <v>0.30171178138490173</v>
      </c>
      <c r="E338" s="9">
        <f t="shared" si="79"/>
        <v>0.29799594111921135</v>
      </c>
      <c r="F338" s="9">
        <f t="shared" si="80"/>
        <v>0.40029227749588697</v>
      </c>
      <c r="G338" s="9">
        <f t="shared" si="81"/>
        <v>1.0332238616961749</v>
      </c>
      <c r="H338" s="9">
        <f t="shared" si="82"/>
        <v>3.3144214501994318</v>
      </c>
      <c r="I338" s="9">
        <f t="shared" si="83"/>
        <v>3.3557504046672784</v>
      </c>
      <c r="J338" s="9">
        <f t="shared" si="84"/>
        <v>2.4981745994594537</v>
      </c>
      <c r="K338" s="11">
        <f t="shared" si="85"/>
        <v>0.30864197530864196</v>
      </c>
      <c r="L338" s="11">
        <f t="shared" si="86"/>
        <v>0.3048780487804878</v>
      </c>
      <c r="M338" s="11">
        <f t="shared" si="87"/>
        <v>0.4081632653061224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-0.2844237966189187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0.22929225890898364</v>
      </c>
      <c r="Q338" s="11">
        <f>2*'OddsRatio_working_3-way'!K338*'OddsRatio_working_3-way'!L338*'OddsRatio_working_3-way'!M338</f>
        <v>7.6814827105187139E-2</v>
      </c>
      <c r="R338" s="11">
        <f t="shared" si="88"/>
        <v>0</v>
      </c>
      <c r="S338" s="11">
        <f t="shared" si="89"/>
        <v>-0.80616411718952519</v>
      </c>
      <c r="T338" s="11">
        <f t="shared" si="90"/>
        <v>-0.27007173105176718</v>
      </c>
      <c r="U338" s="11">
        <f>'OddsRatio_working_3-way'!S338-'OddsRatio_working_3-way'!R338^2/3</f>
        <v>-0.80616411718952519</v>
      </c>
      <c r="V338" s="11">
        <f>'OddsRatio_working_3-way'!S338*'OddsRatio_working_3-way'!R338/3-2*'OddsRatio_working_3-way'!R338^3/27-'OddsRatio_working_3-way'!T338</f>
        <v>0.27007173105176718</v>
      </c>
      <c r="W338" s="11">
        <f>'OddsRatio_working_3-way'!V338^2+4*'OddsRatio_working_3-way'!U338^3/27</f>
        <v>-4.6800053364098315E-3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0.13930070463722347</v>
      </c>
      <c r="Y338" s="11">
        <f>IF('OddsRatio_working_3-way'!W338&gt;=0,IF('OddsRatio_working_3-way'!V338+SQRT('OddsRatio_working_3-way'!W338)&gt;0,0,PI()),ACOS('OddsRatio_working_3-way'!V338/(2*'OddsRatio_working_3-way'!X338)))</f>
        <v>0.24808697973709171</v>
      </c>
      <c r="Z338" s="11">
        <f>'OddsRatio_working_3-way'!X338^(1/3)*COS('OddsRatio_working_3-way'!Y338/3)</f>
        <v>0.51661193084808743</v>
      </c>
      <c r="AA338" s="11">
        <f>'OddsRatio_working_3-way'!X338^(1/3)*COS(('OddsRatio_working_3-way'!Y338+2*PI())/3)</f>
        <v>-0.29538849468567174</v>
      </c>
      <c r="AB338" s="11">
        <f>'OddsRatio_working_3-way'!X338^(1/3)*COS(('OddsRatio_working_3-way'!Y338+4*PI())/3)</f>
        <v>-0.22122343616241577</v>
      </c>
      <c r="AC338" s="11">
        <f>'OddsRatio_working_3-way'!X338^(1/3)*SIN('OddsRatio_working_3-way'!Y338/3)</f>
        <v>4.281921650286629E-2</v>
      </c>
      <c r="AD338" s="11">
        <f>'OddsRatio_working_3-way'!X338^(1/3)*SIN(('OddsRatio_working_3-way'!Y338+2*PI())/3)</f>
        <v>0.42598944776114034</v>
      </c>
      <c r="AE338" s="11">
        <f>'OddsRatio_working_3-way'!X338^(1/3)*SIN(('OddsRatio_working_3-way'!Y338+4*PI())/3)</f>
        <v>-0.46880866426400652</v>
      </c>
      <c r="AF338" s="11">
        <f>-'OddsRatio_working_3-way'!U338/(3*'OddsRatio_working_3-way'!X338^(1/3))*COS(('OddsRatio_working_3-way'!Y338)/3)</f>
        <v>0.51661193084808743</v>
      </c>
      <c r="AG338" s="11">
        <f>-'OddsRatio_working_3-way'!U338/(3*'OddsRatio_working_3-way'!X338^(1/3))*COS(('OddsRatio_working_3-way'!Y338+2*PI())/3)</f>
        <v>-0.29538849468567174</v>
      </c>
      <c r="AH338" s="11">
        <f>-'OddsRatio_working_3-way'!U338/(3*'OddsRatio_working_3-way'!X338^(1/3))*COS(('OddsRatio_working_3-way'!Y338+4*PI())/3)</f>
        <v>-0.22122343616241577</v>
      </c>
      <c r="AI338" s="11">
        <f>'OddsRatio_working_3-way'!U338/(3*'OddsRatio_working_3-way'!X338^(1/3))*SIN(('OddsRatio_working_3-way'!Y338)/3)</f>
        <v>-4.281921650286629E-2</v>
      </c>
      <c r="AJ338" s="11">
        <f>'OddsRatio_working_3-way'!U338/(3*'OddsRatio_working_3-way'!X338^(1/3))*SIN(('OddsRatio_working_3-way'!Y338+2*PI())/3)</f>
        <v>-0.42598944776114034</v>
      </c>
      <c r="AK338" s="11">
        <f>'OddsRatio_working_3-way'!U338/(3*'OddsRatio_working_3-way'!X338^(1/3))*SIN(('OddsRatio_working_3-way'!Y338+4*PI())/3)</f>
        <v>0.46880866426400652</v>
      </c>
      <c r="AL338" s="11">
        <f>'OddsRatio_working_3-way'!Z338+'OddsRatio_working_3-way'!AF338</f>
        <v>1.0332238616961749</v>
      </c>
      <c r="AM338" s="11">
        <f>'OddsRatio_working_3-way'!AA338+'OddsRatio_working_3-way'!AG338</f>
        <v>-0.59077698937134349</v>
      </c>
      <c r="AN338" s="11">
        <f>'OddsRatio_working_3-way'!AB338+'OddsRatio_working_3-way'!AH338</f>
        <v>-0.44244687232483154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1.0332238616961749</v>
      </c>
      <c r="AS338" s="11">
        <f>IF(('OddsRatio_working_3-way'!X338=0),IF(Q338&gt;0,-Q338^(1/3),(-Q338)^(1/3)),'OddsRatio_working_3-way'!AM338-'OddsRatio_working_3-way'!R338/3)</f>
        <v>-0.59077698937134349</v>
      </c>
      <c r="AT338" s="11">
        <f>IF(('OddsRatio_working_3-way'!X338=0),IF(Q338&gt;0,-Q338^(1/3),(-Q338)^(1/3)),'OddsRatio_working_3-way'!AN338-'OddsRatio_working_3-way'!R338/3)</f>
        <v>-0.44244687232483154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3.24</v>
      </c>
      <c r="B339" s="4">
        <f>IF('True_Odds_Calculator_3-way'!B340="","",'True_Odds_Calculator_3-way'!B340)</f>
        <v>3.47</v>
      </c>
      <c r="C339" s="4">
        <f>IF('True_Odds_Calculator_3-way'!C340="","",'True_Odds_Calculator_3-way'!C340)</f>
        <v>2.35</v>
      </c>
      <c r="D339" s="9">
        <f t="shared" si="78"/>
        <v>0.30145472391179728</v>
      </c>
      <c r="E339" s="9">
        <f t="shared" si="79"/>
        <v>0.28127975592311555</v>
      </c>
      <c r="F339" s="9">
        <f t="shared" si="80"/>
        <v>0.41726552016508728</v>
      </c>
      <c r="G339" s="9">
        <f t="shared" si="81"/>
        <v>1.0344855958318895</v>
      </c>
      <c r="H339" s="9">
        <f t="shared" si="82"/>
        <v>3.3172477346634324</v>
      </c>
      <c r="I339" s="9">
        <f t="shared" si="83"/>
        <v>3.555179421704767</v>
      </c>
      <c r="J339" s="9">
        <f t="shared" si="84"/>
        <v>2.3965555543730503</v>
      </c>
      <c r="K339" s="11">
        <f t="shared" si="85"/>
        <v>0.30864197530864196</v>
      </c>
      <c r="L339" s="11">
        <f t="shared" si="86"/>
        <v>0.28818443804034583</v>
      </c>
      <c r="M339" s="11">
        <f t="shared" si="87"/>
        <v>0.42553191489361702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-0.28270688985631665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0.22936665281382923</v>
      </c>
      <c r="Q339" s="11">
        <f>2*'OddsRatio_working_3-way'!K339*'OddsRatio_working_3-way'!L339*'OddsRatio_working_3-way'!M339</f>
        <v>7.5698565285092154E-2</v>
      </c>
      <c r="R339" s="11">
        <f t="shared" si="88"/>
        <v>0</v>
      </c>
      <c r="S339" s="11">
        <f t="shared" si="89"/>
        <v>-0.81132317974423218</v>
      </c>
      <c r="T339" s="11">
        <f t="shared" si="90"/>
        <v>-0.26776342565816241</v>
      </c>
      <c r="U339" s="11">
        <f>'OddsRatio_working_3-way'!S339-'OddsRatio_working_3-way'!R339^2/3</f>
        <v>-0.81132317974423218</v>
      </c>
      <c r="V339" s="11">
        <f>'OddsRatio_working_3-way'!S339*'OddsRatio_working_3-way'!R339/3-2*'OddsRatio_working_3-way'!R339^3/27-'OddsRatio_working_3-way'!T339</f>
        <v>0.26776342565816241</v>
      </c>
      <c r="W339" s="11">
        <f>'OddsRatio_working_3-way'!V339^2+4*'OddsRatio_working_3-way'!U339^3/27</f>
        <v>-7.4212177260969403E-3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0.14064002794927483</v>
      </c>
      <c r="Y339" s="11">
        <f>IF('OddsRatio_working_3-way'!W339&gt;=0,IF('OddsRatio_working_3-way'!V339+SQRT('OddsRatio_working_3-way'!W339)&gt;0,0,PI()),ACOS('OddsRatio_working_3-way'!V339/(2*'OddsRatio_working_3-way'!X339)))</f>
        <v>0.31126794932351043</v>
      </c>
      <c r="Z339" s="11">
        <f>'OddsRatio_working_3-way'!X339^(1/3)*COS('OddsRatio_working_3-way'!Y339/3)</f>
        <v>0.51724279791594474</v>
      </c>
      <c r="AA339" s="11">
        <f>'OddsRatio_working_3-way'!X339^(1/3)*COS(('OddsRatio_working_3-way'!Y339+2*PI())/3)</f>
        <v>-0.30526591566810568</v>
      </c>
      <c r="AB339" s="11">
        <f>'OddsRatio_working_3-way'!X339^(1/3)*COS(('OddsRatio_working_3-way'!Y339+4*PI())/3)</f>
        <v>-0.21197688224783892</v>
      </c>
      <c r="AC339" s="11">
        <f>'OddsRatio_working_3-way'!X339^(1/3)*SIN('OddsRatio_working_3-way'!Y339/3)</f>
        <v>5.3860448557631009E-2</v>
      </c>
      <c r="AD339" s="11">
        <f>'OddsRatio_working_3-way'!X339^(1/3)*SIN(('OddsRatio_working_3-way'!Y339+2*PI())/3)</f>
        <v>0.42101517864093335</v>
      </c>
      <c r="AE339" s="11">
        <f>'OddsRatio_working_3-way'!X339^(1/3)*SIN(('OddsRatio_working_3-way'!Y339+4*PI())/3)</f>
        <v>-0.47487562719856435</v>
      </c>
      <c r="AF339" s="11">
        <f>-'OddsRatio_working_3-way'!U339/(3*'OddsRatio_working_3-way'!X339^(1/3))*COS(('OddsRatio_working_3-way'!Y339)/3)</f>
        <v>0.51724279791594474</v>
      </c>
      <c r="AG339" s="11">
        <f>-'OddsRatio_working_3-way'!U339/(3*'OddsRatio_working_3-way'!X339^(1/3))*COS(('OddsRatio_working_3-way'!Y339+2*PI())/3)</f>
        <v>-0.30526591566810568</v>
      </c>
      <c r="AH339" s="11">
        <f>-'OddsRatio_working_3-way'!U339/(3*'OddsRatio_working_3-way'!X339^(1/3))*COS(('OddsRatio_working_3-way'!Y339+4*PI())/3)</f>
        <v>-0.21197688224783892</v>
      </c>
      <c r="AI339" s="11">
        <f>'OddsRatio_working_3-way'!U339/(3*'OddsRatio_working_3-way'!X339^(1/3))*SIN(('OddsRatio_working_3-way'!Y339)/3)</f>
        <v>-5.3860448557631009E-2</v>
      </c>
      <c r="AJ339" s="11">
        <f>'OddsRatio_working_3-way'!U339/(3*'OddsRatio_working_3-way'!X339^(1/3))*SIN(('OddsRatio_working_3-way'!Y339+2*PI())/3)</f>
        <v>-0.42101517864093335</v>
      </c>
      <c r="AK339" s="11">
        <f>'OddsRatio_working_3-way'!U339/(3*'OddsRatio_working_3-way'!X339^(1/3))*SIN(('OddsRatio_working_3-way'!Y339+4*PI())/3)</f>
        <v>0.47487562719856435</v>
      </c>
      <c r="AL339" s="11">
        <f>'OddsRatio_working_3-way'!Z339+'OddsRatio_working_3-way'!AF339</f>
        <v>1.0344855958318895</v>
      </c>
      <c r="AM339" s="11">
        <f>'OddsRatio_working_3-way'!AA339+'OddsRatio_working_3-way'!AG339</f>
        <v>-0.61053183133621136</v>
      </c>
      <c r="AN339" s="11">
        <f>'OddsRatio_working_3-way'!AB339+'OddsRatio_working_3-way'!AH339</f>
        <v>-0.42395376449567784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1.0344855958318895</v>
      </c>
      <c r="AS339" s="11">
        <f>IF(('OddsRatio_working_3-way'!X339=0),IF(Q339&gt;0,-Q339^(1/3),(-Q339)^(1/3)),'OddsRatio_working_3-way'!AM339-'OddsRatio_working_3-way'!R339/3)</f>
        <v>-0.61053183133621136</v>
      </c>
      <c r="AT339" s="11">
        <f>IF(('OddsRatio_working_3-way'!X339=0),IF(Q339&gt;0,-Q339^(1/3),(-Q339)^(1/3)),'OddsRatio_working_3-way'!AN339-'OddsRatio_working_3-way'!R339/3)</f>
        <v>-0.42395376449567784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2.94</v>
      </c>
      <c r="B340" s="4">
        <f>IF('True_Odds_Calculator_3-way'!B341="","",'True_Odds_Calculator_3-way'!B341)</f>
        <v>3.13</v>
      </c>
      <c r="C340" s="4">
        <f>IF('True_Odds_Calculator_3-way'!C341="","",'True_Odds_Calculator_3-way'!C341)</f>
        <v>2.76</v>
      </c>
      <c r="D340" s="9">
        <f t="shared" si="78"/>
        <v>0.33281706528568444</v>
      </c>
      <c r="E340" s="9">
        <f t="shared" si="79"/>
        <v>0.31240377226353228</v>
      </c>
      <c r="F340" s="9">
        <f t="shared" si="80"/>
        <v>0.3547791624507835</v>
      </c>
      <c r="G340" s="9">
        <f t="shared" si="81"/>
        <v>1.0333266082344004</v>
      </c>
      <c r="H340" s="9">
        <f t="shared" si="82"/>
        <v>3.0046536199747367</v>
      </c>
      <c r="I340" s="9">
        <f t="shared" si="83"/>
        <v>3.2009856755392727</v>
      </c>
      <c r="J340" s="9">
        <f t="shared" si="84"/>
        <v>2.8186548304925441</v>
      </c>
      <c r="K340" s="11">
        <f t="shared" si="85"/>
        <v>0.3401360544217687</v>
      </c>
      <c r="L340" s="11">
        <f t="shared" si="86"/>
        <v>0.31948881789137379</v>
      </c>
      <c r="M340" s="11">
        <f t="shared" si="87"/>
        <v>0.3623188405797102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-0.28634740463764352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0.22954498278452007</v>
      </c>
      <c r="Q340" s="11">
        <f>2*'OddsRatio_working_3-way'!K340*'OddsRatio_working_3-way'!L340*'OddsRatio_working_3-way'!M340</f>
        <v>7.8746134745975999E-2</v>
      </c>
      <c r="R340" s="11">
        <f t="shared" si="88"/>
        <v>0</v>
      </c>
      <c r="S340" s="11">
        <f t="shared" si="89"/>
        <v>-0.80163109239630193</v>
      </c>
      <c r="T340" s="11">
        <f t="shared" si="90"/>
        <v>-0.27500209001588399</v>
      </c>
      <c r="U340" s="11">
        <f>'OddsRatio_working_3-way'!S340-'OddsRatio_working_3-way'!R340^2/3</f>
        <v>-0.80163109239630193</v>
      </c>
      <c r="V340" s="11">
        <f>'OddsRatio_working_3-way'!S340*'OddsRatio_working_3-way'!R340/3-2*'OddsRatio_working_3-way'!R340^3/27-'OddsRatio_working_3-way'!T340</f>
        <v>0.27500209001588399</v>
      </c>
      <c r="W340" s="11">
        <f>'OddsRatio_working_3-way'!V340^2+4*'OddsRatio_working_3-way'!U340^3/27</f>
        <v>-6.9060409432265824E-4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0.13812743536986691</v>
      </c>
      <c r="Y340" s="11">
        <f>IF('OddsRatio_working_3-way'!W340&gt;=0,IF('OddsRatio_working_3-way'!V340+SQRT('OddsRatio_working_3-way'!W340)&gt;0,0,PI()),ACOS('OddsRatio_working_3-way'!V340/(2*'OddsRatio_working_3-way'!X340)))</f>
        <v>9.5271239650195794E-2</v>
      </c>
      <c r="Z340" s="11">
        <f>'OddsRatio_working_3-way'!X340^(1/3)*COS('OddsRatio_working_3-way'!Y340/3)</f>
        <v>0.51666330411720029</v>
      </c>
      <c r="AA340" s="11">
        <f>'OddsRatio_working_3-way'!X340^(1/3)*COS(('OddsRatio_working_3-way'!Y340+2*PI())/3)</f>
        <v>-0.27254593125589305</v>
      </c>
      <c r="AB340" s="11">
        <f>'OddsRatio_working_3-way'!X340^(1/3)*COS(('OddsRatio_working_3-way'!Y340+4*PI())/3)</f>
        <v>-0.24411737286130752</v>
      </c>
      <c r="AC340" s="11">
        <f>'OddsRatio_working_3-way'!X340^(1/3)*SIN('OddsRatio_working_3-way'!Y340/3)</f>
        <v>1.6413235841787135E-2</v>
      </c>
      <c r="AD340" s="11">
        <f>'OddsRatio_working_3-way'!X340^(1/3)*SIN(('OddsRatio_working_3-way'!Y340+2*PI())/3)</f>
        <v>0.43923692864780706</v>
      </c>
      <c r="AE340" s="11">
        <f>'OddsRatio_working_3-way'!X340^(1/3)*SIN(('OddsRatio_working_3-way'!Y340+4*PI())/3)</f>
        <v>-0.455650164489594</v>
      </c>
      <c r="AF340" s="11">
        <f>-'OddsRatio_working_3-way'!U340/(3*'OddsRatio_working_3-way'!X340^(1/3))*COS(('OddsRatio_working_3-way'!Y340)/3)</f>
        <v>0.51666330411720007</v>
      </c>
      <c r="AG340" s="11">
        <f>-'OddsRatio_working_3-way'!U340/(3*'OddsRatio_working_3-way'!X340^(1/3))*COS(('OddsRatio_working_3-way'!Y340+2*PI())/3)</f>
        <v>-0.27254593125589294</v>
      </c>
      <c r="AH340" s="11">
        <f>-'OddsRatio_working_3-way'!U340/(3*'OddsRatio_working_3-way'!X340^(1/3))*COS(('OddsRatio_working_3-way'!Y340+4*PI())/3)</f>
        <v>-0.24411737286130741</v>
      </c>
      <c r="AI340" s="11">
        <f>'OddsRatio_working_3-way'!U340/(3*'OddsRatio_working_3-way'!X340^(1/3))*SIN(('OddsRatio_working_3-way'!Y340)/3)</f>
        <v>-1.6413235841787128E-2</v>
      </c>
      <c r="AJ340" s="11">
        <f>'OddsRatio_working_3-way'!U340/(3*'OddsRatio_working_3-way'!X340^(1/3))*SIN(('OddsRatio_working_3-way'!Y340+2*PI())/3)</f>
        <v>-0.43923692864780689</v>
      </c>
      <c r="AK340" s="11">
        <f>'OddsRatio_working_3-way'!U340/(3*'OddsRatio_working_3-way'!X340^(1/3))*SIN(('OddsRatio_working_3-way'!Y340+4*PI())/3)</f>
        <v>0.45565016448959378</v>
      </c>
      <c r="AL340" s="11">
        <f>'OddsRatio_working_3-way'!Z340+'OddsRatio_working_3-way'!AF340</f>
        <v>1.0333266082344004</v>
      </c>
      <c r="AM340" s="11">
        <f>'OddsRatio_working_3-way'!AA340+'OddsRatio_working_3-way'!AG340</f>
        <v>-0.54509186251178599</v>
      </c>
      <c r="AN340" s="11">
        <f>'OddsRatio_working_3-way'!AB340+'OddsRatio_working_3-way'!AH340</f>
        <v>-0.48823474572261494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1.0333266082344004</v>
      </c>
      <c r="AS340" s="11">
        <f>IF(('OddsRatio_working_3-way'!X340=0),IF(Q340&gt;0,-Q340^(1/3),(-Q340)^(1/3)),'OddsRatio_working_3-way'!AM340-'OddsRatio_working_3-way'!R340/3)</f>
        <v>-0.54509186251178599</v>
      </c>
      <c r="AT340" s="11">
        <f>IF(('OddsRatio_working_3-way'!X340=0),IF(Q340&gt;0,-Q340^(1/3),(-Q340)^(1/3)),'OddsRatio_working_3-way'!AN340-'OddsRatio_working_3-way'!R340/3)</f>
        <v>-0.48823474572261494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1.77</v>
      </c>
      <c r="B341" s="4">
        <f>IF('True_Odds_Calculator_3-way'!B342="","",'True_Odds_Calculator_3-way'!B342)</f>
        <v>3.77</v>
      </c>
      <c r="C341" s="4">
        <f>IF('True_Odds_Calculator_3-way'!C342="","",'True_Odds_Calculator_3-way'!C342)</f>
        <v>5.17</v>
      </c>
      <c r="D341" s="9">
        <f t="shared" si="78"/>
        <v>0.5551557632429851</v>
      </c>
      <c r="E341" s="9">
        <f t="shared" si="79"/>
        <v>0.25756034612448925</v>
      </c>
      <c r="F341" s="9">
        <f t="shared" si="80"/>
        <v>0.18728389063252543</v>
      </c>
      <c r="G341" s="9">
        <f t="shared" si="81"/>
        <v>1.0406444933964631</v>
      </c>
      <c r="H341" s="9">
        <f t="shared" si="82"/>
        <v>1.8012962599152769</v>
      </c>
      <c r="I341" s="9">
        <f t="shared" si="83"/>
        <v>3.882585246708202</v>
      </c>
      <c r="J341" s="9">
        <f t="shared" si="84"/>
        <v>5.3394875374632509</v>
      </c>
      <c r="K341" s="11">
        <f t="shared" si="85"/>
        <v>0.56497175141242939</v>
      </c>
      <c r="L341" s="11">
        <f t="shared" si="86"/>
        <v>0.26525198938992045</v>
      </c>
      <c r="M341" s="11">
        <f t="shared" si="87"/>
        <v>0.19342359767891684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-0.2578109680214955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0.22348543183689984</v>
      </c>
      <c r="Q341" s="11">
        <f>2*'OddsRatio_working_3-way'!K341*'OddsRatio_working_3-way'!L341*'OddsRatio_working_3-way'!M341</f>
        <v>5.7972874665862477E-2</v>
      </c>
      <c r="R341" s="11">
        <f t="shared" si="88"/>
        <v>0</v>
      </c>
      <c r="S341" s="11">
        <f t="shared" si="89"/>
        <v>-0.86685773515371267</v>
      </c>
      <c r="T341" s="11">
        <f t="shared" si="90"/>
        <v>-0.22486581975452988</v>
      </c>
      <c r="U341" s="11">
        <f>'OddsRatio_working_3-way'!S341-'OddsRatio_working_3-way'!R341^2/3</f>
        <v>-0.86685773515371267</v>
      </c>
      <c r="V341" s="11">
        <f>'OddsRatio_working_3-way'!S341*'OddsRatio_working_3-way'!R341/3-2*'OddsRatio_working_3-way'!R341^3/27-'OddsRatio_working_3-way'!T341</f>
        <v>0.22486581975452988</v>
      </c>
      <c r="W341" s="11">
        <f>'OddsRatio_working_3-way'!V341^2+4*'OddsRatio_working_3-way'!U341^3/27</f>
        <v>-4.5938118495661387E-2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0.15532446313245227</v>
      </c>
      <c r="Y341" s="11">
        <f>IF('OddsRatio_working_3-way'!W341&gt;=0,IF('OddsRatio_working_3-way'!V341+SQRT('OddsRatio_working_3-way'!W341)&gt;0,0,PI()),ACOS('OddsRatio_working_3-way'!V341/(2*'OddsRatio_working_3-way'!X341)))</f>
        <v>0.76141805788363359</v>
      </c>
      <c r="Z341" s="11">
        <f>'OddsRatio_working_3-way'!X341^(1/3)*COS('OddsRatio_working_3-way'!Y341/3)</f>
        <v>0.52032224669823157</v>
      </c>
      <c r="AA341" s="11">
        <f>'OddsRatio_working_3-way'!X341^(1/3)*COS(('OddsRatio_working_3-way'!Y341+2*PI())/3)</f>
        <v>-0.37704997432133924</v>
      </c>
      <c r="AB341" s="11">
        <f>'OddsRatio_working_3-way'!X341^(1/3)*COS(('OddsRatio_working_3-way'!Y341+4*PI())/3)</f>
        <v>-0.14327227237689247</v>
      </c>
      <c r="AC341" s="11">
        <f>'OddsRatio_working_3-way'!X341^(1/3)*SIN('OddsRatio_working_3-way'!Y341/3)</f>
        <v>0.13497161914815861</v>
      </c>
      <c r="AD341" s="11">
        <f>'OddsRatio_working_3-way'!X341^(1/3)*SIN(('OddsRatio_working_3-way'!Y341+2*PI())/3)</f>
        <v>0.38312647422078305</v>
      </c>
      <c r="AE341" s="11">
        <f>'OddsRatio_working_3-way'!X341^(1/3)*SIN(('OddsRatio_working_3-way'!Y341+4*PI())/3)</f>
        <v>-0.51809809336894153</v>
      </c>
      <c r="AF341" s="11">
        <f>-'OddsRatio_working_3-way'!U341/(3*'OddsRatio_working_3-way'!X341^(1/3))*COS(('OddsRatio_working_3-way'!Y341)/3)</f>
        <v>0.52032224669823157</v>
      </c>
      <c r="AG341" s="11">
        <f>-'OddsRatio_working_3-way'!U341/(3*'OddsRatio_working_3-way'!X341^(1/3))*COS(('OddsRatio_working_3-way'!Y341+2*PI())/3)</f>
        <v>-0.37704997432133924</v>
      </c>
      <c r="AH341" s="11">
        <f>-'OddsRatio_working_3-way'!U341/(3*'OddsRatio_working_3-way'!X341^(1/3))*COS(('OddsRatio_working_3-way'!Y341+4*PI())/3)</f>
        <v>-0.14327227237689247</v>
      </c>
      <c r="AI341" s="11">
        <f>'OddsRatio_working_3-way'!U341/(3*'OddsRatio_working_3-way'!X341^(1/3))*SIN(('OddsRatio_working_3-way'!Y341)/3)</f>
        <v>-0.13497161914815861</v>
      </c>
      <c r="AJ341" s="11">
        <f>'OddsRatio_working_3-way'!U341/(3*'OddsRatio_working_3-way'!X341^(1/3))*SIN(('OddsRatio_working_3-way'!Y341+2*PI())/3)</f>
        <v>-0.38312647422078305</v>
      </c>
      <c r="AK341" s="11">
        <f>'OddsRatio_working_3-way'!U341/(3*'OddsRatio_working_3-way'!X341^(1/3))*SIN(('OddsRatio_working_3-way'!Y341+4*PI())/3)</f>
        <v>0.51809809336894153</v>
      </c>
      <c r="AL341" s="11">
        <f>'OddsRatio_working_3-way'!Z341+'OddsRatio_working_3-way'!AF341</f>
        <v>1.0406444933964631</v>
      </c>
      <c r="AM341" s="11">
        <f>'OddsRatio_working_3-way'!AA341+'OddsRatio_working_3-way'!AG341</f>
        <v>-0.75409994864267849</v>
      </c>
      <c r="AN341" s="11">
        <f>'OddsRatio_working_3-way'!AB341+'OddsRatio_working_3-way'!AH341</f>
        <v>-0.28654454475378494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1.0406444933964631</v>
      </c>
      <c r="AS341" s="11">
        <f>IF(('OddsRatio_working_3-way'!X341=0),IF(Q341&gt;0,-Q341^(1/3),(-Q341)^(1/3)),'OddsRatio_working_3-way'!AM341-'OddsRatio_working_3-way'!R341/3)</f>
        <v>-0.75409994864267849</v>
      </c>
      <c r="AT341" s="11">
        <f>IF(('OddsRatio_working_3-way'!X341=0),IF(Q341&gt;0,-Q341^(1/3),(-Q341)^(1/3)),'OddsRatio_working_3-way'!AN341-'OddsRatio_working_3-way'!R341/3)</f>
        <v>-0.28654454475378494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4.87</v>
      </c>
      <c r="B342" s="4">
        <f>IF('True_Odds_Calculator_3-way'!B343="","",'True_Odds_Calculator_3-way'!B343)</f>
        <v>4.2699999999999996</v>
      </c>
      <c r="C342" s="4">
        <f>IF('True_Odds_Calculator_3-way'!C343="","",'True_Odds_Calculator_3-way'!C343)</f>
        <v>1.71</v>
      </c>
      <c r="D342" s="9">
        <f t="shared" si="78"/>
        <v>0.19860422173084133</v>
      </c>
      <c r="E342" s="9">
        <f t="shared" si="79"/>
        <v>0.22678119759847579</v>
      </c>
      <c r="F342" s="9">
        <f t="shared" si="80"/>
        <v>0.57461458067068261</v>
      </c>
      <c r="G342" s="9">
        <f t="shared" si="81"/>
        <v>1.0426717552524889</v>
      </c>
      <c r="H342" s="9">
        <f t="shared" si="82"/>
        <v>5.0351396928271317</v>
      </c>
      <c r="I342" s="9">
        <f t="shared" si="83"/>
        <v>4.4095366396756388</v>
      </c>
      <c r="J342" s="9">
        <f t="shared" si="84"/>
        <v>1.7402969462292674</v>
      </c>
      <c r="K342" s="11">
        <f t="shared" si="85"/>
        <v>0.20533880903490759</v>
      </c>
      <c r="L342" s="11">
        <f t="shared" si="86"/>
        <v>0.23419203747072601</v>
      </c>
      <c r="M342" s="11">
        <f t="shared" si="87"/>
        <v>0.58479532163742687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-0.25267607366279832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0.22075813179451698</v>
      </c>
      <c r="Q342" s="11">
        <f>2*'OddsRatio_working_3-way'!K342*'OddsRatio_working_3-way'!L342*'OddsRatio_working_3-way'!M342</f>
        <v>5.62441100113419E-2</v>
      </c>
      <c r="R342" s="11">
        <f t="shared" si="88"/>
        <v>0</v>
      </c>
      <c r="S342" s="11">
        <f t="shared" si="89"/>
        <v>-0.87368039480114557</v>
      </c>
      <c r="T342" s="11">
        <f t="shared" si="90"/>
        <v>-0.22259373115952752</v>
      </c>
      <c r="U342" s="11">
        <f>'OddsRatio_working_3-way'!S342-'OddsRatio_working_3-way'!R342^2/3</f>
        <v>-0.87368039480114557</v>
      </c>
      <c r="V342" s="11">
        <f>'OddsRatio_working_3-way'!S342*'OddsRatio_working_3-way'!R342/3-2*'OddsRatio_working_3-way'!R342^3/27-'OddsRatio_working_3-way'!T342</f>
        <v>0.22259373115952752</v>
      </c>
      <c r="W342" s="11">
        <f>'OddsRatio_working_3-way'!V342^2+4*'OddsRatio_working_3-way'!U342^3/27</f>
        <v>-4.9251360563356071E-2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0.15716180333884891</v>
      </c>
      <c r="Y342" s="11">
        <f>IF('OddsRatio_working_3-way'!W342&gt;=0,IF('OddsRatio_working_3-way'!V342+SQRT('OddsRatio_working_3-way'!W342)&gt;0,0,PI()),ACOS('OddsRatio_working_3-way'!V342/(2*'OddsRatio_working_3-way'!X342)))</f>
        <v>0.78389709535089824</v>
      </c>
      <c r="Z342" s="11">
        <f>'OddsRatio_working_3-way'!X342^(1/3)*COS('OddsRatio_working_3-way'!Y342/3)</f>
        <v>0.52133587762624445</v>
      </c>
      <c r="AA342" s="11">
        <f>'OddsRatio_working_3-way'!X342^(1/3)*COS(('OddsRatio_working_3-way'!Y342+2*PI())/3)</f>
        <v>-0.38140225756732538</v>
      </c>
      <c r="AB342" s="11">
        <f>'OddsRatio_working_3-way'!X342^(1/3)*COS(('OddsRatio_working_3-way'!Y342+4*PI())/3)</f>
        <v>-0.13993362005891916</v>
      </c>
      <c r="AC342" s="11">
        <f>'OddsRatio_working_3-way'!X342^(1/3)*SIN('OddsRatio_working_3-way'!Y342/3)</f>
        <v>0.13941198286633066</v>
      </c>
      <c r="AD342" s="11">
        <f>'OddsRatio_working_3-way'!X342^(1/3)*SIN(('OddsRatio_working_3-way'!Y342+2*PI())/3)</f>
        <v>0.38178412249541771</v>
      </c>
      <c r="AE342" s="11">
        <f>'OddsRatio_working_3-way'!X342^(1/3)*SIN(('OddsRatio_working_3-way'!Y342+4*PI())/3)</f>
        <v>-0.52119610536174821</v>
      </c>
      <c r="AF342" s="11">
        <f>-'OddsRatio_working_3-way'!U342/(3*'OddsRatio_working_3-way'!X342^(1/3))*COS(('OddsRatio_working_3-way'!Y342)/3)</f>
        <v>0.52133587762624445</v>
      </c>
      <c r="AG342" s="11">
        <f>-'OddsRatio_working_3-way'!U342/(3*'OddsRatio_working_3-way'!X342^(1/3))*COS(('OddsRatio_working_3-way'!Y342+2*PI())/3)</f>
        <v>-0.38140225756732538</v>
      </c>
      <c r="AH342" s="11">
        <f>-'OddsRatio_working_3-way'!U342/(3*'OddsRatio_working_3-way'!X342^(1/3))*COS(('OddsRatio_working_3-way'!Y342+4*PI())/3)</f>
        <v>-0.13993362005891916</v>
      </c>
      <c r="AI342" s="11">
        <f>'OddsRatio_working_3-way'!U342/(3*'OddsRatio_working_3-way'!X342^(1/3))*SIN(('OddsRatio_working_3-way'!Y342)/3)</f>
        <v>-0.13941198286633066</v>
      </c>
      <c r="AJ342" s="11">
        <f>'OddsRatio_working_3-way'!U342/(3*'OddsRatio_working_3-way'!X342^(1/3))*SIN(('OddsRatio_working_3-way'!Y342+2*PI())/3)</f>
        <v>-0.38178412249541771</v>
      </c>
      <c r="AK342" s="11">
        <f>'OddsRatio_working_3-way'!U342/(3*'OddsRatio_working_3-way'!X342^(1/3))*SIN(('OddsRatio_working_3-way'!Y342+4*PI())/3)</f>
        <v>0.52119610536174821</v>
      </c>
      <c r="AL342" s="11">
        <f>'OddsRatio_working_3-way'!Z342+'OddsRatio_working_3-way'!AF342</f>
        <v>1.0426717552524889</v>
      </c>
      <c r="AM342" s="11">
        <f>'OddsRatio_working_3-way'!AA342+'OddsRatio_working_3-way'!AG342</f>
        <v>-0.76280451513465075</v>
      </c>
      <c r="AN342" s="11">
        <f>'OddsRatio_working_3-way'!AB342+'OddsRatio_working_3-way'!AH342</f>
        <v>-0.27986724011783831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1.0426717552524889</v>
      </c>
      <c r="AS342" s="11">
        <f>IF(('OddsRatio_working_3-way'!X342=0),IF(Q342&gt;0,-Q342^(1/3),(-Q342)^(1/3)),'OddsRatio_working_3-way'!AM342-'OddsRatio_working_3-way'!R342/3)</f>
        <v>-0.76280451513465075</v>
      </c>
      <c r="AT342" s="11">
        <f>IF(('OddsRatio_working_3-way'!X342=0),IF(Q342&gt;0,-Q342^(1/3),(-Q342)^(1/3)),'OddsRatio_working_3-way'!AN342-'OddsRatio_working_3-way'!R342/3)</f>
        <v>-0.27986724011783831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1.57</v>
      </c>
      <c r="B343" s="4">
        <f>IF('True_Odds_Calculator_3-way'!B344="","",'True_Odds_Calculator_3-way'!B344)</f>
        <v>3.49</v>
      </c>
      <c r="C343" s="4">
        <f>IF('True_Odds_Calculator_3-way'!C344="","",'True_Odds_Calculator_3-way'!C344)</f>
        <v>7.41</v>
      </c>
      <c r="D343" s="9">
        <f t="shared" si="78"/>
        <v>0.61187105200626057</v>
      </c>
      <c r="E343" s="9">
        <f t="shared" si="79"/>
        <v>0.26517981260747242</v>
      </c>
      <c r="F343" s="9">
        <f t="shared" si="80"/>
        <v>0.12294913538626712</v>
      </c>
      <c r="G343" s="9">
        <f t="shared" si="81"/>
        <v>1.1128618958254257</v>
      </c>
      <c r="H343" s="9">
        <f t="shared" si="82"/>
        <v>1.6343312806204928</v>
      </c>
      <c r="I343" s="9">
        <f t="shared" si="83"/>
        <v>3.7710261206053106</v>
      </c>
      <c r="J343" s="9">
        <f t="shared" si="84"/>
        <v>8.1334447522409796</v>
      </c>
      <c r="K343" s="11">
        <f t="shared" si="85"/>
        <v>0.63694267515923564</v>
      </c>
      <c r="L343" s="11">
        <f t="shared" si="86"/>
        <v>0.28653295128939826</v>
      </c>
      <c r="M343" s="11">
        <f t="shared" si="87"/>
        <v>0.1349527665317139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-0.22407269878662228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0.23324196504212774</v>
      </c>
      <c r="Q343" s="11">
        <f>2*'OddsRatio_working_3-way'!K343*'OddsRatio_working_3-way'!L343*'OddsRatio_working_3-way'!M343</f>
        <v>4.9259126724842187E-2</v>
      </c>
      <c r="R343" s="11">
        <f t="shared" si="88"/>
        <v>0</v>
      </c>
      <c r="S343" s="11">
        <f t="shared" si="89"/>
        <v>-1.0409209435382267</v>
      </c>
      <c r="T343" s="11">
        <f t="shared" si="90"/>
        <v>-0.21983546854028022</v>
      </c>
      <c r="U343" s="11">
        <f>'OddsRatio_working_3-way'!S343-'OddsRatio_working_3-way'!R343^2/3</f>
        <v>-1.0409209435382267</v>
      </c>
      <c r="V343" s="11">
        <f>'OddsRatio_working_3-way'!S343*'OddsRatio_working_3-way'!R343/3-2*'OddsRatio_working_3-way'!R343^3/27-'OddsRatio_working_3-way'!T343</f>
        <v>0.21983546854028022</v>
      </c>
      <c r="W343" s="11">
        <f>'OddsRatio_working_3-way'!V343^2+4*'OddsRatio_working_3-way'!U343^3/27</f>
        <v>-0.1187619852252112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0.20438298513668873</v>
      </c>
      <c r="Y343" s="11">
        <f>IF('OddsRatio_working_3-way'!W343&gt;=0,IF('OddsRatio_working_3-way'!V343+SQRT('OddsRatio_working_3-way'!W343)&gt;0,0,PI()),ACOS('OddsRatio_working_3-way'!V343/(2*'OddsRatio_working_3-way'!X343)))</f>
        <v>1.0029676205952873</v>
      </c>
      <c r="Z343" s="11">
        <f>'OddsRatio_working_3-way'!X343^(1/3)*COS('OddsRatio_working_3-way'!Y343/3)</f>
        <v>0.55643094791271286</v>
      </c>
      <c r="AA343" s="11">
        <f>'OddsRatio_working_3-way'!X343^(1/3)*COS(('OddsRatio_working_3-way'!Y343+2*PI())/3)</f>
        <v>-0.44560330516960961</v>
      </c>
      <c r="AB343" s="11">
        <f>'OddsRatio_working_3-way'!X343^(1/3)*COS(('OddsRatio_working_3-way'!Y343+4*PI())/3)</f>
        <v>-0.11082764274310339</v>
      </c>
      <c r="AC343" s="11">
        <f>'OddsRatio_working_3-way'!X343^(1/3)*SIN('OddsRatio_working_3-way'!Y343/3)</f>
        <v>0.19328281882007878</v>
      </c>
      <c r="AD343" s="11">
        <f>'OddsRatio_working_3-way'!X343^(1/3)*SIN(('OddsRatio_working_3-way'!Y343+2*PI())/3)</f>
        <v>0.38524192693422576</v>
      </c>
      <c r="AE343" s="11">
        <f>'OddsRatio_working_3-way'!X343^(1/3)*SIN(('OddsRatio_working_3-way'!Y343+4*PI())/3)</f>
        <v>-0.57852474575430446</v>
      </c>
      <c r="AF343" s="11">
        <f>-'OddsRatio_working_3-way'!U343/(3*'OddsRatio_working_3-way'!X343^(1/3))*COS(('OddsRatio_working_3-way'!Y343)/3)</f>
        <v>0.55643094791271286</v>
      </c>
      <c r="AG343" s="11">
        <f>-'OddsRatio_working_3-way'!U343/(3*'OddsRatio_working_3-way'!X343^(1/3))*COS(('OddsRatio_working_3-way'!Y343+2*PI())/3)</f>
        <v>-0.44560330516960961</v>
      </c>
      <c r="AH343" s="11">
        <f>-'OddsRatio_working_3-way'!U343/(3*'OddsRatio_working_3-way'!X343^(1/3))*COS(('OddsRatio_working_3-way'!Y343+4*PI())/3)</f>
        <v>-0.11082764274310339</v>
      </c>
      <c r="AI343" s="11">
        <f>'OddsRatio_working_3-way'!U343/(3*'OddsRatio_working_3-way'!X343^(1/3))*SIN(('OddsRatio_working_3-way'!Y343)/3)</f>
        <v>-0.19328281882007878</v>
      </c>
      <c r="AJ343" s="11">
        <f>'OddsRatio_working_3-way'!U343/(3*'OddsRatio_working_3-way'!X343^(1/3))*SIN(('OddsRatio_working_3-way'!Y343+2*PI())/3)</f>
        <v>-0.38524192693422576</v>
      </c>
      <c r="AK343" s="11">
        <f>'OddsRatio_working_3-way'!U343/(3*'OddsRatio_working_3-way'!X343^(1/3))*SIN(('OddsRatio_working_3-way'!Y343+4*PI())/3)</f>
        <v>0.57852474575430446</v>
      </c>
      <c r="AL343" s="11">
        <f>'OddsRatio_working_3-way'!Z343+'OddsRatio_working_3-way'!AF343</f>
        <v>1.1128618958254257</v>
      </c>
      <c r="AM343" s="11">
        <f>'OddsRatio_working_3-way'!AA343+'OddsRatio_working_3-way'!AG343</f>
        <v>-0.89120661033921922</v>
      </c>
      <c r="AN343" s="11">
        <f>'OddsRatio_working_3-way'!AB343+'OddsRatio_working_3-way'!AH343</f>
        <v>-0.22165528548620678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1.1128618958254257</v>
      </c>
      <c r="AS343" s="11">
        <f>IF(('OddsRatio_working_3-way'!X343=0),IF(Q343&gt;0,-Q343^(1/3),(-Q343)^(1/3)),'OddsRatio_working_3-way'!AM343-'OddsRatio_working_3-way'!R343/3)</f>
        <v>-0.89120661033921922</v>
      </c>
      <c r="AT343" s="11">
        <f>IF(('OddsRatio_working_3-way'!X343=0),IF(Q343&gt;0,-Q343^(1/3),(-Q343)^(1/3)),'OddsRatio_working_3-way'!AN343-'OddsRatio_working_3-way'!R343/3)</f>
        <v>-0.22165528548620678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2.41</v>
      </c>
      <c r="B344" s="4">
        <f>IF('True_Odds_Calculator_3-way'!B345="","",'True_Odds_Calculator_3-way'!B345)</f>
        <v>3.22</v>
      </c>
      <c r="C344" s="4">
        <f>IF('True_Odds_Calculator_3-way'!C345="","",'True_Odds_Calculator_3-way'!C345)</f>
        <v>3.08</v>
      </c>
      <c r="D344" s="9">
        <f t="shared" si="78"/>
        <v>0.39684020677758597</v>
      </c>
      <c r="E344" s="9">
        <f t="shared" si="79"/>
        <v>0.29472066134722036</v>
      </c>
      <c r="F344" s="9">
        <f t="shared" si="80"/>
        <v>0.30843913187519345</v>
      </c>
      <c r="G344" s="9">
        <f t="shared" si="81"/>
        <v>1.077947485382625</v>
      </c>
      <c r="H344" s="9">
        <f t="shared" si="82"/>
        <v>2.5199059543895017</v>
      </c>
      <c r="I344" s="9">
        <f t="shared" si="83"/>
        <v>3.3930434175494275</v>
      </c>
      <c r="J344" s="9">
        <f t="shared" si="84"/>
        <v>3.2421307695958603</v>
      </c>
      <c r="K344" s="11">
        <f t="shared" si="85"/>
        <v>0.41493775933609955</v>
      </c>
      <c r="L344" s="11">
        <f t="shared" si="86"/>
        <v>0.3105590062111801</v>
      </c>
      <c r="M344" s="11">
        <f t="shared" si="87"/>
        <v>0.32467532467532467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-0.27240294047850555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0.23889797993558204</v>
      </c>
      <c r="Q344" s="11">
        <f>2*'OddsRatio_working_3-way'!K344*'OddsRatio_working_3-way'!L344*'OddsRatio_working_3-way'!M344</f>
        <v>8.3677050765527852E-2</v>
      </c>
      <c r="R344" s="11">
        <f t="shared" si="88"/>
        <v>0</v>
      </c>
      <c r="S344" s="11">
        <f t="shared" si="89"/>
        <v>-0.87700220678944074</v>
      </c>
      <c r="T344" s="11">
        <f t="shared" si="90"/>
        <v>-0.30718115824498798</v>
      </c>
      <c r="U344" s="11">
        <f>'OddsRatio_working_3-way'!S344-'OddsRatio_working_3-way'!R344^2/3</f>
        <v>-0.87700220678944074</v>
      </c>
      <c r="V344" s="11">
        <f>'OddsRatio_working_3-way'!S344*'OddsRatio_working_3-way'!R344/3-2*'OddsRatio_working_3-way'!R344^3/27-'OddsRatio_working_3-way'!T344</f>
        <v>0.30718115824498798</v>
      </c>
      <c r="W344" s="11">
        <f>'OddsRatio_working_3-way'!V344^2+4*'OddsRatio_working_3-way'!U344^3/27</f>
        <v>-5.5702878607609974E-3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0.15805896988267809</v>
      </c>
      <c r="Y344" s="11">
        <f>IF('OddsRatio_working_3-way'!W344&gt;=0,IF('OddsRatio_working_3-way'!V344+SQRT('OddsRatio_working_3-way'!W344)&gt;0,0,PI()),ACOS('OddsRatio_working_3-way'!V344/(2*'OddsRatio_working_3-way'!X344)))</f>
        <v>0.23834688549730432</v>
      </c>
      <c r="Z344" s="11">
        <f>'OddsRatio_working_3-way'!X344^(1/3)*COS('OddsRatio_working_3-way'!Y344/3)</f>
        <v>0.53897374269131249</v>
      </c>
      <c r="AA344" s="11">
        <f>'OddsRatio_working_3-way'!X344^(1/3)*COS(('OddsRatio_working_3-way'!Y344+2*PI())/3)</f>
        <v>-0.30664908621976489</v>
      </c>
      <c r="AB344" s="11">
        <f>'OddsRatio_working_3-way'!X344^(1/3)*COS(('OddsRatio_working_3-way'!Y344+4*PI())/3)</f>
        <v>-0.23232465647154737</v>
      </c>
      <c r="AC344" s="11">
        <f>'OddsRatio_working_3-way'!X344^(1/3)*SIN('OddsRatio_working_3-way'!Y344/3)</f>
        <v>4.291122952249888E-2</v>
      </c>
      <c r="AD344" s="11">
        <f>'OddsRatio_working_3-way'!X344^(1/3)*SIN(('OddsRatio_working_3-way'!Y344+2*PI())/3)</f>
        <v>0.4453093383822046</v>
      </c>
      <c r="AE344" s="11">
        <f>'OddsRatio_working_3-way'!X344^(1/3)*SIN(('OddsRatio_working_3-way'!Y344+4*PI())/3)</f>
        <v>-0.48822056790470342</v>
      </c>
      <c r="AF344" s="11">
        <f>-'OddsRatio_working_3-way'!U344/(3*'OddsRatio_working_3-way'!X344^(1/3))*COS(('OddsRatio_working_3-way'!Y344)/3)</f>
        <v>0.53897374269131249</v>
      </c>
      <c r="AG344" s="11">
        <f>-'OddsRatio_working_3-way'!U344/(3*'OddsRatio_working_3-way'!X344^(1/3))*COS(('OddsRatio_working_3-way'!Y344+2*PI())/3)</f>
        <v>-0.30664908621976489</v>
      </c>
      <c r="AH344" s="11">
        <f>-'OddsRatio_working_3-way'!U344/(3*'OddsRatio_working_3-way'!X344^(1/3))*COS(('OddsRatio_working_3-way'!Y344+4*PI())/3)</f>
        <v>-0.23232465647154737</v>
      </c>
      <c r="AI344" s="11">
        <f>'OddsRatio_working_3-way'!U344/(3*'OddsRatio_working_3-way'!X344^(1/3))*SIN(('OddsRatio_working_3-way'!Y344)/3)</f>
        <v>-4.291122952249888E-2</v>
      </c>
      <c r="AJ344" s="11">
        <f>'OddsRatio_working_3-way'!U344/(3*'OddsRatio_working_3-way'!X344^(1/3))*SIN(('OddsRatio_working_3-way'!Y344+2*PI())/3)</f>
        <v>-0.4453093383822046</v>
      </c>
      <c r="AK344" s="11">
        <f>'OddsRatio_working_3-way'!U344/(3*'OddsRatio_working_3-way'!X344^(1/3))*SIN(('OddsRatio_working_3-way'!Y344+4*PI())/3)</f>
        <v>0.48822056790470342</v>
      </c>
      <c r="AL344" s="11">
        <f>'OddsRatio_working_3-way'!Z344+'OddsRatio_working_3-way'!AF344</f>
        <v>1.077947485382625</v>
      </c>
      <c r="AM344" s="11">
        <f>'OddsRatio_working_3-way'!AA344+'OddsRatio_working_3-way'!AG344</f>
        <v>-0.61329817243952978</v>
      </c>
      <c r="AN344" s="11">
        <f>'OddsRatio_working_3-way'!AB344+'OddsRatio_working_3-way'!AH344</f>
        <v>-0.46464931294309475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1.077947485382625</v>
      </c>
      <c r="AS344" s="11">
        <f>IF(('OddsRatio_working_3-way'!X344=0),IF(Q344&gt;0,-Q344^(1/3),(-Q344)^(1/3)),'OddsRatio_working_3-way'!AM344-'OddsRatio_working_3-way'!R344/3)</f>
        <v>-0.61329817243952978</v>
      </c>
      <c r="AT344" s="11">
        <f>IF(('OddsRatio_working_3-way'!X344=0),IF(Q344&gt;0,-Q344^(1/3),(-Q344)^(1/3)),'OddsRatio_working_3-way'!AN344-'OddsRatio_working_3-way'!R344/3)</f>
        <v>-0.46464931294309475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2.41</v>
      </c>
      <c r="B345" s="4">
        <f>IF('True_Odds_Calculator_3-way'!B346="","",'True_Odds_Calculator_3-way'!B346)</f>
        <v>3.28</v>
      </c>
      <c r="C345" s="4">
        <f>IF('True_Odds_Calculator_3-way'!C346="","",'True_Odds_Calculator_3-way'!C346)</f>
        <v>3.04</v>
      </c>
      <c r="D345" s="9">
        <f t="shared" si="78"/>
        <v>0.39733187018026428</v>
      </c>
      <c r="E345" s="9">
        <f t="shared" si="79"/>
        <v>0.28963024125859993</v>
      </c>
      <c r="F345" s="9">
        <f t="shared" si="80"/>
        <v>0.31303788856113596</v>
      </c>
      <c r="G345" s="9">
        <f t="shared" si="81"/>
        <v>1.0757360222626873</v>
      </c>
      <c r="H345" s="9">
        <f t="shared" si="82"/>
        <v>2.5167877913903887</v>
      </c>
      <c r="I345" s="9">
        <f t="shared" si="83"/>
        <v>3.4526781307589274</v>
      </c>
      <c r="J345" s="9">
        <f t="shared" si="84"/>
        <v>3.1945014854158815</v>
      </c>
      <c r="K345" s="11">
        <f t="shared" si="85"/>
        <v>0.41493775933609955</v>
      </c>
      <c r="L345" s="11">
        <f t="shared" si="86"/>
        <v>0.3048780487804878</v>
      </c>
      <c r="M345" s="11">
        <f t="shared" si="87"/>
        <v>0.32894736842105265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-0.27291013055358782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0.23844606075455815</v>
      </c>
      <c r="Q345" s="11">
        <f>2*'OddsRatio_working_3-way'!K345*'OddsRatio_working_3-way'!L345*'OddsRatio_working_3-way'!M345</f>
        <v>8.3227246336669516E-2</v>
      </c>
      <c r="R345" s="11">
        <f t="shared" si="88"/>
        <v>0</v>
      </c>
      <c r="S345" s="11">
        <f t="shared" si="89"/>
        <v>-0.87371641452400239</v>
      </c>
      <c r="T345" s="11">
        <f t="shared" si="90"/>
        <v>-0.30496209931029755</v>
      </c>
      <c r="U345" s="11">
        <f>'OddsRatio_working_3-way'!S345-'OddsRatio_working_3-way'!R345^2/3</f>
        <v>-0.87371641452400239</v>
      </c>
      <c r="V345" s="11">
        <f>'OddsRatio_working_3-way'!S345*'OddsRatio_working_3-way'!R345/3-2*'OddsRatio_working_3-way'!R345^3/27-'OddsRatio_working_3-way'!T345</f>
        <v>0.30496209931029755</v>
      </c>
      <c r="W345" s="11">
        <f>'OddsRatio_working_3-way'!V345^2+4*'OddsRatio_working_3-way'!U345^3/27</f>
        <v>-5.809667972869248E-3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0.15717152253876418</v>
      </c>
      <c r="Y345" s="11">
        <f>IF('OddsRatio_working_3-way'!W345&gt;=0,IF('OddsRatio_working_3-way'!V345+SQRT('OddsRatio_working_3-way'!W345)&gt;0,0,PI()),ACOS('OddsRatio_working_3-way'!V345/(2*'OddsRatio_working_3-way'!X345)))</f>
        <v>0.24491895384414963</v>
      </c>
      <c r="Z345" s="11">
        <f>'OddsRatio_working_3-way'!X345^(1/3)*COS('OddsRatio_working_3-way'!Y345/3)</f>
        <v>0.53786801113134364</v>
      </c>
      <c r="AA345" s="11">
        <f>'OddsRatio_working_3-way'!X345^(1/3)*COS(('OddsRatio_working_3-way'!Y345+2*PI())/3)</f>
        <v>-0.30704706870956311</v>
      </c>
      <c r="AB345" s="11">
        <f>'OddsRatio_working_3-way'!X345^(1/3)*COS(('OddsRatio_working_3-way'!Y345+4*PI())/3)</f>
        <v>-0.23082094242178058</v>
      </c>
      <c r="AC345" s="11">
        <f>'OddsRatio_working_3-way'!X345^(1/3)*SIN('OddsRatio_working_3-way'!Y345/3)</f>
        <v>4.4009174531533662E-2</v>
      </c>
      <c r="AD345" s="11">
        <f>'OddsRatio_working_3-way'!X345^(1/3)*SIN(('OddsRatio_working_3-way'!Y345+2*PI())/3)</f>
        <v>0.44380277425698789</v>
      </c>
      <c r="AE345" s="11">
        <f>'OddsRatio_working_3-way'!X345^(1/3)*SIN(('OddsRatio_working_3-way'!Y345+4*PI())/3)</f>
        <v>-0.48781194878852158</v>
      </c>
      <c r="AF345" s="11">
        <f>-'OddsRatio_working_3-way'!U345/(3*'OddsRatio_working_3-way'!X345^(1/3))*COS(('OddsRatio_working_3-way'!Y345)/3)</f>
        <v>0.53786801113134364</v>
      </c>
      <c r="AG345" s="11">
        <f>-'OddsRatio_working_3-way'!U345/(3*'OddsRatio_working_3-way'!X345^(1/3))*COS(('OddsRatio_working_3-way'!Y345+2*PI())/3)</f>
        <v>-0.30704706870956311</v>
      </c>
      <c r="AH345" s="11">
        <f>-'OddsRatio_working_3-way'!U345/(3*'OddsRatio_working_3-way'!X345^(1/3))*COS(('OddsRatio_working_3-way'!Y345+4*PI())/3)</f>
        <v>-0.23082094242178058</v>
      </c>
      <c r="AI345" s="11">
        <f>'OddsRatio_working_3-way'!U345/(3*'OddsRatio_working_3-way'!X345^(1/3))*SIN(('OddsRatio_working_3-way'!Y345)/3)</f>
        <v>-4.4009174531533662E-2</v>
      </c>
      <c r="AJ345" s="11">
        <f>'OddsRatio_working_3-way'!U345/(3*'OddsRatio_working_3-way'!X345^(1/3))*SIN(('OddsRatio_working_3-way'!Y345+2*PI())/3)</f>
        <v>-0.44380277425698789</v>
      </c>
      <c r="AK345" s="11">
        <f>'OddsRatio_working_3-way'!U345/(3*'OddsRatio_working_3-way'!X345^(1/3))*SIN(('OddsRatio_working_3-way'!Y345+4*PI())/3)</f>
        <v>0.48781194878852158</v>
      </c>
      <c r="AL345" s="11">
        <f>'OddsRatio_working_3-way'!Z345+'OddsRatio_working_3-way'!AF345</f>
        <v>1.0757360222626873</v>
      </c>
      <c r="AM345" s="11">
        <f>'OddsRatio_working_3-way'!AA345+'OddsRatio_working_3-way'!AG345</f>
        <v>-0.61409413741912622</v>
      </c>
      <c r="AN345" s="11">
        <f>'OddsRatio_working_3-way'!AB345+'OddsRatio_working_3-way'!AH345</f>
        <v>-0.46164188484356117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1.0757360222626873</v>
      </c>
      <c r="AS345" s="11">
        <f>IF(('OddsRatio_working_3-way'!X345=0),IF(Q345&gt;0,-Q345^(1/3),(-Q345)^(1/3)),'OddsRatio_working_3-way'!AM345-'OddsRatio_working_3-way'!R345/3)</f>
        <v>-0.61409413741912622</v>
      </c>
      <c r="AT345" s="11">
        <f>IF(('OddsRatio_working_3-way'!X345=0),IF(Q345&gt;0,-Q345^(1/3),(-Q345)^(1/3)),'OddsRatio_working_3-way'!AN345-'OddsRatio_working_3-way'!R345/3)</f>
        <v>-0.46164188484356117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2.7</v>
      </c>
      <c r="B346" s="4">
        <f>IF('True_Odds_Calculator_3-way'!B347="","",'True_Odds_Calculator_3-way'!B347)</f>
        <v>3.29</v>
      </c>
      <c r="C346" s="4">
        <f>IF('True_Odds_Calculator_3-way'!C347="","",'True_Odds_Calculator_3-way'!C347)</f>
        <v>2.67</v>
      </c>
      <c r="D346" s="9">
        <f t="shared" si="78"/>
        <v>0.35356934360897646</v>
      </c>
      <c r="E346" s="9">
        <f t="shared" si="79"/>
        <v>0.28878139311110951</v>
      </c>
      <c r="F346" s="9">
        <f t="shared" si="80"/>
        <v>0.3576492632799142</v>
      </c>
      <c r="G346" s="9">
        <f t="shared" si="81"/>
        <v>1.0754702978699746</v>
      </c>
      <c r="H346" s="9">
        <f t="shared" si="82"/>
        <v>2.8282995063789573</v>
      </c>
      <c r="I346" s="9">
        <f t="shared" si="83"/>
        <v>3.4628269821222415</v>
      </c>
      <c r="J346" s="9">
        <f t="shared" si="84"/>
        <v>2.7960353974428571</v>
      </c>
      <c r="K346" s="11">
        <f t="shared" si="85"/>
        <v>0.37037037037037035</v>
      </c>
      <c r="L346" s="11">
        <f t="shared" si="86"/>
        <v>0.303951367781155</v>
      </c>
      <c r="M346" s="11">
        <f t="shared" si="87"/>
        <v>0.37453183520599254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-0.27411320111933701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0.23864124589281968</v>
      </c>
      <c r="Q346" s="11">
        <f>2*'OddsRatio_working_3-way'!K346*'OddsRatio_working_3-way'!L346*'OddsRatio_working_3-way'!M346</f>
        <v>8.4325528584035234E-2</v>
      </c>
      <c r="R346" s="11">
        <f t="shared" si="88"/>
        <v>0</v>
      </c>
      <c r="S346" s="11">
        <f t="shared" si="89"/>
        <v>-0.87059377263966797</v>
      </c>
      <c r="T346" s="11">
        <f t="shared" si="90"/>
        <v>-0.30763030835323962</v>
      </c>
      <c r="U346" s="11">
        <f>'OddsRatio_working_3-way'!S346-'OddsRatio_working_3-way'!R346^2/3</f>
        <v>-0.87059377263966797</v>
      </c>
      <c r="V346" s="11">
        <f>'OddsRatio_working_3-way'!S346*'OddsRatio_working_3-way'!R346/3-2*'OddsRatio_working_3-way'!R346^3/27-'OddsRatio_working_3-way'!T346</f>
        <v>0.30763030835323962</v>
      </c>
      <c r="W346" s="11">
        <f>'OddsRatio_working_3-way'!V346^2+4*'OddsRatio_working_3-way'!U346^3/27</f>
        <v>-3.1194748549887019E-3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0.15632968485903276</v>
      </c>
      <c r="Y346" s="11">
        <f>IF('OddsRatio_working_3-way'!W346&gt;=0,IF('OddsRatio_working_3-way'!V346+SQRT('OddsRatio_working_3-way'!W346)&gt;0,0,PI()),ACOS('OddsRatio_working_3-way'!V346/(2*'OddsRatio_working_3-way'!X346)))</f>
        <v>0.17960010805637983</v>
      </c>
      <c r="Z346" s="11">
        <f>'OddsRatio_working_3-way'!X346^(1/3)*COS('OddsRatio_working_3-way'!Y346/3)</f>
        <v>0.53773514893498742</v>
      </c>
      <c r="AA346" s="11">
        <f>'OddsRatio_working_3-way'!X346^(1/3)*COS(('OddsRatio_working_3-way'!Y346+2*PI())/3)</f>
        <v>-0.2967803915918395</v>
      </c>
      <c r="AB346" s="11">
        <f>'OddsRatio_working_3-way'!X346^(1/3)*COS(('OddsRatio_working_3-way'!Y346+4*PI())/3)</f>
        <v>-0.24095475734314789</v>
      </c>
      <c r="AC346" s="11">
        <f>'OddsRatio_working_3-way'!X346^(1/3)*SIN('OddsRatio_working_3-way'!Y346/3)</f>
        <v>3.2230944961163702E-2</v>
      </c>
      <c r="AD346" s="11">
        <f>'OddsRatio_working_3-way'!X346^(1/3)*SIN(('OddsRatio_working_3-way'!Y346+2*PI())/3)</f>
        <v>0.44957682700492596</v>
      </c>
      <c r="AE346" s="11">
        <f>'OddsRatio_working_3-way'!X346^(1/3)*SIN(('OddsRatio_working_3-way'!Y346+4*PI())/3)</f>
        <v>-0.48180777196608965</v>
      </c>
      <c r="AF346" s="11">
        <f>-'OddsRatio_working_3-way'!U346/(3*'OddsRatio_working_3-way'!X346^(1/3))*COS(('OddsRatio_working_3-way'!Y346)/3)</f>
        <v>0.53773514893498731</v>
      </c>
      <c r="AG346" s="11">
        <f>-'OddsRatio_working_3-way'!U346/(3*'OddsRatio_working_3-way'!X346^(1/3))*COS(('OddsRatio_working_3-way'!Y346+2*PI())/3)</f>
        <v>-0.29678039159183944</v>
      </c>
      <c r="AH346" s="11">
        <f>-'OddsRatio_working_3-way'!U346/(3*'OddsRatio_working_3-way'!X346^(1/3))*COS(('OddsRatio_working_3-way'!Y346+4*PI())/3)</f>
        <v>-0.24095475734314784</v>
      </c>
      <c r="AI346" s="11">
        <f>'OddsRatio_working_3-way'!U346/(3*'OddsRatio_working_3-way'!X346^(1/3))*SIN(('OddsRatio_working_3-way'!Y346)/3)</f>
        <v>-3.2230944961163702E-2</v>
      </c>
      <c r="AJ346" s="11">
        <f>'OddsRatio_working_3-way'!U346/(3*'OddsRatio_working_3-way'!X346^(1/3))*SIN(('OddsRatio_working_3-way'!Y346+2*PI())/3)</f>
        <v>-0.44957682700492591</v>
      </c>
      <c r="AK346" s="11">
        <f>'OddsRatio_working_3-way'!U346/(3*'OddsRatio_working_3-way'!X346^(1/3))*SIN(('OddsRatio_working_3-way'!Y346+4*PI())/3)</f>
        <v>0.48180777196608954</v>
      </c>
      <c r="AL346" s="11">
        <f>'OddsRatio_working_3-way'!Z346+'OddsRatio_working_3-way'!AF346</f>
        <v>1.0754702978699746</v>
      </c>
      <c r="AM346" s="11">
        <f>'OddsRatio_working_3-way'!AA346+'OddsRatio_working_3-way'!AG346</f>
        <v>-0.59356078318367889</v>
      </c>
      <c r="AN346" s="11">
        <f>'OddsRatio_working_3-way'!AB346+'OddsRatio_working_3-way'!AH346</f>
        <v>-0.48190951468629573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1.0754702978699746</v>
      </c>
      <c r="AS346" s="11">
        <f>IF(('OddsRatio_working_3-way'!X346=0),IF(Q346&gt;0,-Q346^(1/3),(-Q346)^(1/3)),'OddsRatio_working_3-way'!AM346-'OddsRatio_working_3-way'!R346/3)</f>
        <v>-0.59356078318367889</v>
      </c>
      <c r="AT346" s="11">
        <f>IF(('OddsRatio_working_3-way'!X346=0),IF(Q346&gt;0,-Q346^(1/3),(-Q346)^(1/3)),'OddsRatio_working_3-way'!AN346-'OddsRatio_working_3-way'!R346/3)</f>
        <v>-0.48190951468629573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5.31</v>
      </c>
      <c r="B347" s="4">
        <f>IF('True_Odds_Calculator_3-way'!B348="","",'True_Odds_Calculator_3-way'!B348)</f>
        <v>4.08</v>
      </c>
      <c r="C347" s="4">
        <f>IF('True_Odds_Calculator_3-way'!C348="","",'True_Odds_Calculator_3-way'!C348)</f>
        <v>1.69</v>
      </c>
      <c r="D347" s="9">
        <f t="shared" si="78"/>
        <v>0.18174639588493627</v>
      </c>
      <c r="E347" s="9">
        <f t="shared" si="79"/>
        <v>0.23711686659065781</v>
      </c>
      <c r="F347" s="9">
        <f t="shared" si="80"/>
        <v>0.58113673752440576</v>
      </c>
      <c r="G347" s="9">
        <f t="shared" si="81"/>
        <v>1.0445875596720031</v>
      </c>
      <c r="H347" s="9">
        <f t="shared" si="82"/>
        <v>5.5021723821863322</v>
      </c>
      <c r="I347" s="9">
        <f t="shared" si="83"/>
        <v>4.21732968378977</v>
      </c>
      <c r="J347" s="9">
        <f t="shared" si="84"/>
        <v>1.7207654161736823</v>
      </c>
      <c r="K347" s="11">
        <f t="shared" si="85"/>
        <v>0.18832391713747648</v>
      </c>
      <c r="L347" s="11">
        <f t="shared" si="86"/>
        <v>0.24509803921568626</v>
      </c>
      <c r="M347" s="11">
        <f t="shared" si="87"/>
        <v>0.59171597633136097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-0.25017026501035999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0.22068355529510522</v>
      </c>
      <c r="Q347" s="11">
        <f>2*'OddsRatio_working_3-way'!K347*'OddsRatio_working_3-way'!L347*'OddsRatio_working_3-way'!M347</f>
        <v>5.4624642399778538E-2</v>
      </c>
      <c r="R347" s="11">
        <f t="shared" si="88"/>
        <v>0</v>
      </c>
      <c r="S347" s="11">
        <f t="shared" si="89"/>
        <v>-0.88213343534638833</v>
      </c>
      <c r="T347" s="11">
        <f t="shared" si="90"/>
        <v>-0.21834986023425459</v>
      </c>
      <c r="U347" s="11">
        <f>'OddsRatio_working_3-way'!S347-'OddsRatio_working_3-way'!R347^2/3</f>
        <v>-0.88213343534638833</v>
      </c>
      <c r="V347" s="11">
        <f>'OddsRatio_working_3-way'!S347*'OddsRatio_working_3-way'!R347/3-2*'OddsRatio_working_3-way'!R347^3/27-'OddsRatio_working_3-way'!T347</f>
        <v>0.21834986023425459</v>
      </c>
      <c r="W347" s="11">
        <f>'OddsRatio_working_3-way'!V347^2+4*'OddsRatio_working_3-way'!U347^3/27</f>
        <v>-5.4018215985991873E-2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0.15944817139929074</v>
      </c>
      <c r="Y347" s="11">
        <f>IF('OddsRatio_working_3-way'!W347&gt;=0,IF('OddsRatio_working_3-way'!V347+SQRT('OddsRatio_working_3-way'!W347)&gt;0,0,PI()),ACOS('OddsRatio_working_3-way'!V347/(2*'OddsRatio_working_3-way'!X347)))</f>
        <v>0.81659772748158799</v>
      </c>
      <c r="Z347" s="11">
        <f>'OddsRatio_working_3-way'!X347^(1/3)*COS('OddsRatio_working_3-way'!Y347/3)</f>
        <v>0.52229377983600156</v>
      </c>
      <c r="AA347" s="11">
        <f>'OddsRatio_working_3-way'!X347^(1/3)*COS(('OddsRatio_working_3-way'!Y347+2*PI())/3)</f>
        <v>-0.38740165020474743</v>
      </c>
      <c r="AB347" s="11">
        <f>'OddsRatio_working_3-way'!X347^(1/3)*COS(('OddsRatio_working_3-way'!Y347+4*PI())/3)</f>
        <v>-0.13489212963125422</v>
      </c>
      <c r="AC347" s="11">
        <f>'OddsRatio_working_3-way'!X347^(1/3)*SIN('OddsRatio_working_3-way'!Y347/3)</f>
        <v>0.14578643967604973</v>
      </c>
      <c r="AD347" s="11">
        <f>'OddsRatio_working_3-way'!X347^(1/3)*SIN(('OddsRatio_working_3-way'!Y347+2*PI())/3)</f>
        <v>0.3794264617385491</v>
      </c>
      <c r="AE347" s="11">
        <f>'OddsRatio_working_3-way'!X347^(1/3)*SIN(('OddsRatio_working_3-way'!Y347+4*PI())/3)</f>
        <v>-0.52521290141459875</v>
      </c>
      <c r="AF347" s="11">
        <f>-'OddsRatio_working_3-way'!U347/(3*'OddsRatio_working_3-way'!X347^(1/3))*COS(('OddsRatio_working_3-way'!Y347)/3)</f>
        <v>0.52229377983600156</v>
      </c>
      <c r="AG347" s="11">
        <f>-'OddsRatio_working_3-way'!U347/(3*'OddsRatio_working_3-way'!X347^(1/3))*COS(('OddsRatio_working_3-way'!Y347+2*PI())/3)</f>
        <v>-0.38740165020474743</v>
      </c>
      <c r="AH347" s="11">
        <f>-'OddsRatio_working_3-way'!U347/(3*'OddsRatio_working_3-way'!X347^(1/3))*COS(('OddsRatio_working_3-way'!Y347+4*PI())/3)</f>
        <v>-0.13489212963125422</v>
      </c>
      <c r="AI347" s="11">
        <f>'OddsRatio_working_3-way'!U347/(3*'OddsRatio_working_3-way'!X347^(1/3))*SIN(('OddsRatio_working_3-way'!Y347)/3)</f>
        <v>-0.14578643967604973</v>
      </c>
      <c r="AJ347" s="11">
        <f>'OddsRatio_working_3-way'!U347/(3*'OddsRatio_working_3-way'!X347^(1/3))*SIN(('OddsRatio_working_3-way'!Y347+2*PI())/3)</f>
        <v>-0.3794264617385491</v>
      </c>
      <c r="AK347" s="11">
        <f>'OddsRatio_working_3-way'!U347/(3*'OddsRatio_working_3-way'!X347^(1/3))*SIN(('OddsRatio_working_3-way'!Y347+4*PI())/3)</f>
        <v>0.52521290141459875</v>
      </c>
      <c r="AL347" s="11">
        <f>'OddsRatio_working_3-way'!Z347+'OddsRatio_working_3-way'!AF347</f>
        <v>1.0445875596720031</v>
      </c>
      <c r="AM347" s="11">
        <f>'OddsRatio_working_3-way'!AA347+'OddsRatio_working_3-way'!AG347</f>
        <v>-0.77480330040949486</v>
      </c>
      <c r="AN347" s="11">
        <f>'OddsRatio_working_3-way'!AB347+'OddsRatio_working_3-way'!AH347</f>
        <v>-0.26978425926250843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1.0445875596720031</v>
      </c>
      <c r="AS347" s="11">
        <f>IF(('OddsRatio_working_3-way'!X347=0),IF(Q347&gt;0,-Q347^(1/3),(-Q347)^(1/3)),'OddsRatio_working_3-way'!AM347-'OddsRatio_working_3-way'!R347/3)</f>
        <v>-0.77480330040949486</v>
      </c>
      <c r="AT347" s="11">
        <f>IF(('OddsRatio_working_3-way'!X347=0),IF(Q347&gt;0,-Q347^(1/3),(-Q347)^(1/3)),'OddsRatio_working_3-way'!AN347-'OddsRatio_working_3-way'!R347/3)</f>
        <v>-0.26978425926250843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3.31</v>
      </c>
      <c r="B348" s="4">
        <f>IF('True_Odds_Calculator_3-way'!B349="","",'True_Odds_Calculator_3-way'!B349)</f>
        <v>3.74</v>
      </c>
      <c r="C348" s="4">
        <f>IF('True_Odds_Calculator_3-way'!C349="","",'True_Odds_Calculator_3-way'!C349)</f>
        <v>2.21</v>
      </c>
      <c r="D348" s="9">
        <f t="shared" si="78"/>
        <v>0.29504391769671623</v>
      </c>
      <c r="E348" s="9">
        <f t="shared" si="79"/>
        <v>0.26081793059112834</v>
      </c>
      <c r="F348" s="9">
        <f t="shared" si="80"/>
        <v>0.44413815171215565</v>
      </c>
      <c r="G348" s="9">
        <f t="shared" si="81"/>
        <v>1.0343402283540153</v>
      </c>
      <c r="H348" s="9">
        <f t="shared" si="82"/>
        <v>3.3893259274977754</v>
      </c>
      <c r="I348" s="9">
        <f t="shared" si="83"/>
        <v>3.8340922256900032</v>
      </c>
      <c r="J348" s="9">
        <f t="shared" si="84"/>
        <v>2.2515516763083583</v>
      </c>
      <c r="K348" s="11">
        <f t="shared" si="85"/>
        <v>0.30211480362537763</v>
      </c>
      <c r="L348" s="11">
        <f t="shared" si="86"/>
        <v>0.26737967914438499</v>
      </c>
      <c r="M348" s="11">
        <f t="shared" si="87"/>
        <v>0.45248868778280543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-0.27993425364294822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0.22881393165422892</v>
      </c>
      <c r="Q348" s="11">
        <f>2*'OddsRatio_working_3-way'!K348*'OddsRatio_working_3-way'!L348*'OddsRatio_working_3-way'!M348</f>
        <v>7.3103492541287202E-2</v>
      </c>
      <c r="R348" s="11">
        <f t="shared" si="88"/>
        <v>0</v>
      </c>
      <c r="S348" s="11">
        <f t="shared" si="89"/>
        <v>-0.81738454182201481</v>
      </c>
      <c r="T348" s="11">
        <f t="shared" si="90"/>
        <v>-0.26114522102939774</v>
      </c>
      <c r="U348" s="11">
        <f>'OddsRatio_working_3-way'!S348-'OddsRatio_working_3-way'!R348^2/3</f>
        <v>-0.81738454182201481</v>
      </c>
      <c r="V348" s="11">
        <f>'OddsRatio_working_3-way'!S348*'OddsRatio_working_3-way'!R348/3-2*'OddsRatio_working_3-way'!R348^3/27-'OddsRatio_working_3-way'!T348</f>
        <v>0.26114522102939774</v>
      </c>
      <c r="W348" s="11">
        <f>'OddsRatio_working_3-way'!V348^2+4*'OddsRatio_working_3-way'!U348^3/27</f>
        <v>-1.2708196911410938E-2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0.14221904177878567</v>
      </c>
      <c r="Y348" s="11">
        <f>IF('OddsRatio_working_3-way'!W348&gt;=0,IF('OddsRatio_working_3-way'!V348+SQRT('OddsRatio_working_3-way'!W348)&gt;0,0,PI()),ACOS('OddsRatio_working_3-way'!V348/(2*'OddsRatio_working_3-way'!X348)))</f>
        <v>0.40751332303915433</v>
      </c>
      <c r="Z348" s="11">
        <f>'OddsRatio_working_3-way'!X348^(1/3)*COS('OddsRatio_working_3-way'!Y348/3)</f>
        <v>0.51717011417700764</v>
      </c>
      <c r="AA348" s="11">
        <f>'OddsRatio_working_3-way'!X348^(1/3)*COS(('OddsRatio_working_3-way'!Y348+2*PI())/3)</f>
        <v>-0.31980139646868333</v>
      </c>
      <c r="AB348" s="11">
        <f>'OddsRatio_working_3-way'!X348^(1/3)*COS(('OddsRatio_working_3-way'!Y348+4*PI())/3)</f>
        <v>-0.19736871770832448</v>
      </c>
      <c r="AC348" s="11">
        <f>'OddsRatio_working_3-way'!X348^(1/3)*SIN('OddsRatio_working_3-way'!Y348/3)</f>
        <v>7.0686540039900353E-2</v>
      </c>
      <c r="AD348" s="11">
        <f>'OddsRatio_working_3-way'!X348^(1/3)*SIN(('OddsRatio_working_3-way'!Y348+2*PI())/3)</f>
        <v>0.41253918693543723</v>
      </c>
      <c r="AE348" s="11">
        <f>'OddsRatio_working_3-way'!X348^(1/3)*SIN(('OddsRatio_working_3-way'!Y348+4*PI())/3)</f>
        <v>-0.48322572697533744</v>
      </c>
      <c r="AF348" s="11">
        <f>-'OddsRatio_working_3-way'!U348/(3*'OddsRatio_working_3-way'!X348^(1/3))*COS(('OddsRatio_working_3-way'!Y348)/3)</f>
        <v>0.51717011417700764</v>
      </c>
      <c r="AG348" s="11">
        <f>-'OddsRatio_working_3-way'!U348/(3*'OddsRatio_working_3-way'!X348^(1/3))*COS(('OddsRatio_working_3-way'!Y348+2*PI())/3)</f>
        <v>-0.31980139646868333</v>
      </c>
      <c r="AH348" s="11">
        <f>-'OddsRatio_working_3-way'!U348/(3*'OddsRatio_working_3-way'!X348^(1/3))*COS(('OddsRatio_working_3-way'!Y348+4*PI())/3)</f>
        <v>-0.19736871770832448</v>
      </c>
      <c r="AI348" s="11">
        <f>'OddsRatio_working_3-way'!U348/(3*'OddsRatio_working_3-way'!X348^(1/3))*SIN(('OddsRatio_working_3-way'!Y348)/3)</f>
        <v>-7.0686540039900353E-2</v>
      </c>
      <c r="AJ348" s="11">
        <f>'OddsRatio_working_3-way'!U348/(3*'OddsRatio_working_3-way'!X348^(1/3))*SIN(('OddsRatio_working_3-way'!Y348+2*PI())/3)</f>
        <v>-0.41253918693543723</v>
      </c>
      <c r="AK348" s="11">
        <f>'OddsRatio_working_3-way'!U348/(3*'OddsRatio_working_3-way'!X348^(1/3))*SIN(('OddsRatio_working_3-way'!Y348+4*PI())/3)</f>
        <v>0.48322572697533744</v>
      </c>
      <c r="AL348" s="11">
        <f>'OddsRatio_working_3-way'!Z348+'OddsRatio_working_3-way'!AF348</f>
        <v>1.0343402283540153</v>
      </c>
      <c r="AM348" s="11">
        <f>'OddsRatio_working_3-way'!AA348+'OddsRatio_working_3-way'!AG348</f>
        <v>-0.63960279293736666</v>
      </c>
      <c r="AN348" s="11">
        <f>'OddsRatio_working_3-way'!AB348+'OddsRatio_working_3-way'!AH348</f>
        <v>-0.39473743541664896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1.0343402283540153</v>
      </c>
      <c r="AS348" s="11">
        <f>IF(('OddsRatio_working_3-way'!X348=0),IF(Q348&gt;0,-Q348^(1/3),(-Q348)^(1/3)),'OddsRatio_working_3-way'!AM348-'OddsRatio_working_3-way'!R348/3)</f>
        <v>-0.63960279293736666</v>
      </c>
      <c r="AT348" s="11">
        <f>IF(('OddsRatio_working_3-way'!X348=0),IF(Q348&gt;0,-Q348^(1/3),(-Q348)^(1/3)),'OddsRatio_working_3-way'!AN348-'OddsRatio_working_3-way'!R348/3)</f>
        <v>-0.39473743541664896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1.2</v>
      </c>
      <c r="B349" s="4">
        <f>IF('True_Odds_Calculator_3-way'!B350="","",'True_Odds_Calculator_3-way'!B350)</f>
        <v>7.07</v>
      </c>
      <c r="C349" s="4">
        <f>IF('True_Odds_Calculator_3-way'!C350="","",'True_Odds_Calculator_3-way'!C350)</f>
        <v>18.149999999999999</v>
      </c>
      <c r="D349" s="9">
        <f t="shared" si="78"/>
        <v>0.81954235009001331</v>
      </c>
      <c r="E349" s="9">
        <f t="shared" si="79"/>
        <v>0.13015980270325903</v>
      </c>
      <c r="F349" s="9">
        <f t="shared" si="80"/>
        <v>5.0297847206727586E-2</v>
      </c>
      <c r="G349" s="9">
        <f t="shared" si="81"/>
        <v>1.1009659835770926</v>
      </c>
      <c r="H349" s="9">
        <f t="shared" si="82"/>
        <v>1.2201931967154185</v>
      </c>
      <c r="I349" s="9">
        <f t="shared" si="83"/>
        <v>7.6828635203129529</v>
      </c>
      <c r="J349" s="9">
        <f t="shared" si="84"/>
        <v>19.881566618347136</v>
      </c>
      <c r="K349" s="11">
        <f t="shared" si="85"/>
        <v>0.83333333333333337</v>
      </c>
      <c r="L349" s="11">
        <f t="shared" si="86"/>
        <v>0.14144271570014144</v>
      </c>
      <c r="M349" s="11">
        <f t="shared" si="87"/>
        <v>5.5096418732782371E-2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-0.13520897544299881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0.1520931313910612</v>
      </c>
      <c r="Q349" s="11">
        <f>2*'OddsRatio_working_3-way'!K349*'OddsRatio_working_3-way'!L349*'OddsRatio_working_3-way'!M349</f>
        <v>1.2988311818194806E-2</v>
      </c>
      <c r="R349" s="11">
        <f t="shared" si="88"/>
        <v>0</v>
      </c>
      <c r="S349" s="11">
        <f t="shared" si="89"/>
        <v>-1.1248745202952919</v>
      </c>
      <c r="T349" s="11">
        <f t="shared" si="90"/>
        <v>-9.6061017958607331E-2</v>
      </c>
      <c r="U349" s="11">
        <f>'OddsRatio_working_3-way'!S349-'OddsRatio_working_3-way'!R349^2/3</f>
        <v>-1.1248745202952919</v>
      </c>
      <c r="V349" s="11">
        <f>'OddsRatio_working_3-way'!S349*'OddsRatio_working_3-way'!R349/3-2*'OddsRatio_working_3-way'!R349^3/27-'OddsRatio_working_3-way'!T349</f>
        <v>9.6061017958607331E-2</v>
      </c>
      <c r="W349" s="11">
        <f>'OddsRatio_working_3-way'!V349^2+4*'OddsRatio_working_3-way'!U349^3/27</f>
        <v>-0.20163920636714328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0.22960124430106382</v>
      </c>
      <c r="Y349" s="11">
        <f>IF('OddsRatio_working_3-way'!W349&gt;=0,IF('OddsRatio_working_3-way'!V349+SQRT('OddsRatio_working_3-way'!W349)&gt;0,0,PI()),ACOS('OddsRatio_working_3-way'!V349/(2*'OddsRatio_working_3-way'!X349)))</f>
        <v>1.3600487665256784</v>
      </c>
      <c r="Z349" s="11">
        <f>'OddsRatio_working_3-way'!X349^(1/3)*COS('OddsRatio_working_3-way'!Y349/3)</f>
        <v>0.55048299178854632</v>
      </c>
      <c r="AA349" s="11">
        <f>'OddsRatio_working_3-way'!X349^(1/3)*COS(('OddsRatio_working_3-way'!Y349+2*PI())/3)</f>
        <v>-0.50750209713234673</v>
      </c>
      <c r="AB349" s="11">
        <f>'OddsRatio_working_3-way'!X349^(1/3)*COS(('OddsRatio_working_3-way'!Y349+4*PI())/3)</f>
        <v>-4.2980894656199205E-2</v>
      </c>
      <c r="AC349" s="11">
        <f>'OddsRatio_working_3-way'!X349^(1/3)*SIN('OddsRatio_working_3-way'!Y349/3)</f>
        <v>0.26819144129389233</v>
      </c>
      <c r="AD349" s="11">
        <f>'OddsRatio_working_3-way'!X349^(1/3)*SIN(('OddsRatio_working_3-way'!Y349+2*PI())/3)</f>
        <v>0.3426365345931956</v>
      </c>
      <c r="AE349" s="11">
        <f>'OddsRatio_working_3-way'!X349^(1/3)*SIN(('OddsRatio_working_3-way'!Y349+4*PI())/3)</f>
        <v>-0.61082797588708782</v>
      </c>
      <c r="AF349" s="11">
        <f>-'OddsRatio_working_3-way'!U349/(3*'OddsRatio_working_3-way'!X349^(1/3))*COS(('OddsRatio_working_3-way'!Y349)/3)</f>
        <v>0.55048299178854621</v>
      </c>
      <c r="AG349" s="11">
        <f>-'OddsRatio_working_3-way'!U349/(3*'OddsRatio_working_3-way'!X349^(1/3))*COS(('OddsRatio_working_3-way'!Y349+2*PI())/3)</f>
        <v>-0.50750209713234662</v>
      </c>
      <c r="AH349" s="11">
        <f>-'OddsRatio_working_3-way'!U349/(3*'OddsRatio_working_3-way'!X349^(1/3))*COS(('OddsRatio_working_3-way'!Y349+4*PI())/3)</f>
        <v>-4.2980894656199191E-2</v>
      </c>
      <c r="AI349" s="11">
        <f>'OddsRatio_working_3-way'!U349/(3*'OddsRatio_working_3-way'!X349^(1/3))*SIN(('OddsRatio_working_3-way'!Y349)/3)</f>
        <v>-0.26819144129389227</v>
      </c>
      <c r="AJ349" s="11">
        <f>'OddsRatio_working_3-way'!U349/(3*'OddsRatio_working_3-way'!X349^(1/3))*SIN(('OddsRatio_working_3-way'!Y349+2*PI())/3)</f>
        <v>-0.34263653459319554</v>
      </c>
      <c r="AK349" s="11">
        <f>'OddsRatio_working_3-way'!U349/(3*'OddsRatio_working_3-way'!X349^(1/3))*SIN(('OddsRatio_working_3-way'!Y349+4*PI())/3)</f>
        <v>0.6108279758870877</v>
      </c>
      <c r="AL349" s="11">
        <f>'OddsRatio_working_3-way'!Z349+'OddsRatio_working_3-way'!AF349</f>
        <v>1.1009659835770926</v>
      </c>
      <c r="AM349" s="11">
        <f>'OddsRatio_working_3-way'!AA349+'OddsRatio_working_3-way'!AG349</f>
        <v>-1.0150041942646935</v>
      </c>
      <c r="AN349" s="11">
        <f>'OddsRatio_working_3-way'!AB349+'OddsRatio_working_3-way'!AH349</f>
        <v>-8.5961789312398396E-2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1.1009659835770926</v>
      </c>
      <c r="AS349" s="11">
        <f>IF(('OddsRatio_working_3-way'!X349=0),IF(Q349&gt;0,-Q349^(1/3),(-Q349)^(1/3)),'OddsRatio_working_3-way'!AM349-'OddsRatio_working_3-way'!R349/3)</f>
        <v>-1.0150041942646935</v>
      </c>
      <c r="AT349" s="11">
        <f>IF(('OddsRatio_working_3-way'!X349=0),IF(Q349&gt;0,-Q349^(1/3),(-Q349)^(1/3)),'OddsRatio_working_3-way'!AN349-'OddsRatio_working_3-way'!R349/3)</f>
        <v>-8.5961789312398396E-2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2.4500000000000002</v>
      </c>
      <c r="B350" s="4">
        <f>IF('True_Odds_Calculator_3-way'!B351="","",'True_Odds_Calculator_3-way'!B351)</f>
        <v>3.23</v>
      </c>
      <c r="C350" s="4">
        <f>IF('True_Odds_Calculator_3-way'!C351="","",'True_Odds_Calculator_3-way'!C351)</f>
        <v>3.29</v>
      </c>
      <c r="D350" s="9">
        <f t="shared" si="78"/>
        <v>0.40028180772251126</v>
      </c>
      <c r="E350" s="9">
        <f t="shared" si="79"/>
        <v>0.30264606143667144</v>
      </c>
      <c r="F350" s="9">
        <f t="shared" si="80"/>
        <v>0.29707213084081729</v>
      </c>
      <c r="G350" s="9">
        <f t="shared" si="81"/>
        <v>1.0332689253305767</v>
      </c>
      <c r="H350" s="9">
        <f t="shared" si="82"/>
        <v>2.4982399417293366</v>
      </c>
      <c r="I350" s="9">
        <f t="shared" si="83"/>
        <v>3.3041897034871859</v>
      </c>
      <c r="J350" s="9">
        <f t="shared" si="84"/>
        <v>3.3661858390070205</v>
      </c>
      <c r="K350" s="11">
        <f t="shared" si="85"/>
        <v>0.4081632653061224</v>
      </c>
      <c r="L350" s="11">
        <f t="shared" si="86"/>
        <v>0.30959752321981426</v>
      </c>
      <c r="M350" s="11">
        <f t="shared" si="87"/>
        <v>0.303951367781155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-0.28440933244198341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0.22930304740677265</v>
      </c>
      <c r="Q350" s="11">
        <f>2*'OddsRatio_working_3-way'!K350*'OddsRatio_working_3-way'!L350*'OddsRatio_working_3-way'!M350</f>
        <v>7.6818441342302396E-2</v>
      </c>
      <c r="R350" s="11">
        <f t="shared" si="88"/>
        <v>0</v>
      </c>
      <c r="S350" s="11">
        <f t="shared" si="89"/>
        <v>-0.80624304919230494</v>
      </c>
      <c r="T350" s="11">
        <f t="shared" si="90"/>
        <v>-0.2700981739337705</v>
      </c>
      <c r="U350" s="11">
        <f>'OddsRatio_working_3-way'!S350-'OddsRatio_working_3-way'!R350^2/3</f>
        <v>-0.80624304919230494</v>
      </c>
      <c r="V350" s="11">
        <f>'OddsRatio_working_3-way'!S350*'OddsRatio_working_3-way'!R350/3-2*'OddsRatio_working_3-way'!R350^3/27-'OddsRatio_working_3-way'!T350</f>
        <v>0.2700981739337705</v>
      </c>
      <c r="W350" s="11">
        <f>'OddsRatio_working_3-way'!V350^2+4*'OddsRatio_working_3-way'!U350^3/27</f>
        <v>-4.6885230106693682E-3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0.13932116365885219</v>
      </c>
      <c r="Y350" s="11">
        <f>IF('OddsRatio_working_3-way'!W350&gt;=0,IF('OddsRatio_working_3-way'!V350+SQRT('OddsRatio_working_3-way'!W350)&gt;0,0,PI()),ACOS('OddsRatio_working_3-way'!V350/(2*'OddsRatio_working_3-way'!X350)))</f>
        <v>0.24828015795633118</v>
      </c>
      <c r="Z350" s="11">
        <f>'OddsRatio_working_3-way'!X350^(1/3)*COS('OddsRatio_working_3-way'!Y350/3)</f>
        <v>0.51663446266528823</v>
      </c>
      <c r="AA350" s="11">
        <f>'OddsRatio_working_3-way'!X350^(1/3)*COS(('OddsRatio_working_3-way'!Y350+2*PI())/3)</f>
        <v>-0.29543038652036507</v>
      </c>
      <c r="AB350" s="11">
        <f>'OddsRatio_working_3-way'!X350^(1/3)*COS(('OddsRatio_working_3-way'!Y350+4*PI())/3)</f>
        <v>-0.22120407614492332</v>
      </c>
      <c r="AC350" s="11">
        <f>'OddsRatio_working_3-way'!X350^(1/3)*SIN('OddsRatio_working_3-way'!Y350/3)</f>
        <v>4.2854580276214062E-2</v>
      </c>
      <c r="AD350" s="11">
        <f>'OddsRatio_working_3-way'!X350^(1/3)*SIN(('OddsRatio_working_3-way'!Y350+2*PI())/3)</f>
        <v>0.42599127900055572</v>
      </c>
      <c r="AE350" s="11">
        <f>'OddsRatio_working_3-way'!X350^(1/3)*SIN(('OddsRatio_working_3-way'!Y350+4*PI())/3)</f>
        <v>-0.46884585927676969</v>
      </c>
      <c r="AF350" s="11">
        <f>-'OddsRatio_working_3-way'!U350/(3*'OddsRatio_working_3-way'!X350^(1/3))*COS(('OddsRatio_working_3-way'!Y350)/3)</f>
        <v>0.51663446266528834</v>
      </c>
      <c r="AG350" s="11">
        <f>-'OddsRatio_working_3-way'!U350/(3*'OddsRatio_working_3-way'!X350^(1/3))*COS(('OddsRatio_working_3-way'!Y350+2*PI())/3)</f>
        <v>-0.29543038652036513</v>
      </c>
      <c r="AH350" s="11">
        <f>-'OddsRatio_working_3-way'!U350/(3*'OddsRatio_working_3-way'!X350^(1/3))*COS(('OddsRatio_working_3-way'!Y350+4*PI())/3)</f>
        <v>-0.22120407614492338</v>
      </c>
      <c r="AI350" s="11">
        <f>'OddsRatio_working_3-way'!U350/(3*'OddsRatio_working_3-way'!X350^(1/3))*SIN(('OddsRatio_working_3-way'!Y350)/3)</f>
        <v>-4.2854580276214076E-2</v>
      </c>
      <c r="AJ350" s="11">
        <f>'OddsRatio_working_3-way'!U350/(3*'OddsRatio_working_3-way'!X350^(1/3))*SIN(('OddsRatio_working_3-way'!Y350+2*PI())/3)</f>
        <v>-0.42599127900055583</v>
      </c>
      <c r="AK350" s="11">
        <f>'OddsRatio_working_3-way'!U350/(3*'OddsRatio_working_3-way'!X350^(1/3))*SIN(('OddsRatio_working_3-way'!Y350+4*PI())/3)</f>
        <v>0.46884585927676981</v>
      </c>
      <c r="AL350" s="11">
        <f>'OddsRatio_working_3-way'!Z350+'OddsRatio_working_3-way'!AF350</f>
        <v>1.0332689253305767</v>
      </c>
      <c r="AM350" s="11">
        <f>'OddsRatio_working_3-way'!AA350+'OddsRatio_working_3-way'!AG350</f>
        <v>-0.59086077304073026</v>
      </c>
      <c r="AN350" s="11">
        <f>'OddsRatio_working_3-way'!AB350+'OddsRatio_working_3-way'!AH350</f>
        <v>-0.4424081522898467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1.0332689253305767</v>
      </c>
      <c r="AS350" s="11">
        <f>IF(('OddsRatio_working_3-way'!X350=0),IF(Q350&gt;0,-Q350^(1/3),(-Q350)^(1/3)),'OddsRatio_working_3-way'!AM350-'OddsRatio_working_3-way'!R350/3)</f>
        <v>-0.59086077304073026</v>
      </c>
      <c r="AT350" s="11">
        <f>IF(('OddsRatio_working_3-way'!X350=0),IF(Q350&gt;0,-Q350^(1/3),(-Q350)^(1/3)),'OddsRatio_working_3-way'!AN350-'OddsRatio_working_3-way'!R350/3)</f>
        <v>-0.4424081522898467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1.42</v>
      </c>
      <c r="B351" s="4">
        <f>IF('True_Odds_Calculator_3-way'!B352="","",'True_Odds_Calculator_3-way'!B352)</f>
        <v>4.9400000000000004</v>
      </c>
      <c r="C351" s="4">
        <f>IF('True_Odds_Calculator_3-way'!C352="","",'True_Odds_Calculator_3-way'!C352)</f>
        <v>8.24</v>
      </c>
      <c r="D351" s="9">
        <f t="shared" si="78"/>
        <v>0.69175927510570179</v>
      </c>
      <c r="E351" s="9">
        <f t="shared" si="79"/>
        <v>0.19304815702735656</v>
      </c>
      <c r="F351" s="9">
        <f t="shared" si="80"/>
        <v>0.11519256786694181</v>
      </c>
      <c r="G351" s="9">
        <f t="shared" si="81"/>
        <v>1.060927571562269</v>
      </c>
      <c r="H351" s="9">
        <f t="shared" si="82"/>
        <v>1.4455895800561527</v>
      </c>
      <c r="I351" s="9">
        <f t="shared" si="83"/>
        <v>5.1800546319553389</v>
      </c>
      <c r="J351" s="9">
        <f t="shared" si="84"/>
        <v>8.6811156181108284</v>
      </c>
      <c r="K351" s="11">
        <f t="shared" si="85"/>
        <v>0.70422535211267612</v>
      </c>
      <c r="L351" s="11">
        <f t="shared" si="86"/>
        <v>0.20242914979757085</v>
      </c>
      <c r="M351" s="11">
        <f t="shared" si="87"/>
        <v>0.12135922330097088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-0.20727244643917908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0.20068526405475023</v>
      </c>
      <c r="Q351" s="11">
        <f>2*'OddsRatio_working_3-way'!K351*'OddsRatio_working_3-way'!L351*'OddsRatio_working_3-way'!M351</f>
        <v>3.4600907595646595E-2</v>
      </c>
      <c r="R351" s="11">
        <f t="shared" si="88"/>
        <v>0</v>
      </c>
      <c r="S351" s="11">
        <f t="shared" si="89"/>
        <v>-0.9682196910511125</v>
      </c>
      <c r="T351" s="11">
        <f t="shared" si="90"/>
        <v>-0.16693442949157114</v>
      </c>
      <c r="U351" s="11">
        <f>'OddsRatio_working_3-way'!S351-'OddsRatio_working_3-way'!R351^2/3</f>
        <v>-0.9682196910511125</v>
      </c>
      <c r="V351" s="11">
        <f>'OddsRatio_working_3-way'!S351*'OddsRatio_working_3-way'!R351/3-2*'OddsRatio_working_3-way'!R351^3/27-'OddsRatio_working_3-way'!T351</f>
        <v>0.16693442949157114</v>
      </c>
      <c r="W351" s="11">
        <f>'OddsRatio_working_3-way'!V351^2+4*'OddsRatio_working_3-way'!U351^3/27</f>
        <v>-0.10660059099582748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0.18334918512602111</v>
      </c>
      <c r="Y351" s="11">
        <f>IF('OddsRatio_working_3-way'!W351&gt;=0,IF('OddsRatio_working_3-way'!V351+SQRT('OddsRatio_working_3-way'!W351)&gt;0,0,PI()),ACOS('OddsRatio_working_3-way'!V351/(2*'OddsRatio_working_3-way'!X351)))</f>
        <v>1.0981586737032132</v>
      </c>
      <c r="Z351" s="11">
        <f>'OddsRatio_working_3-way'!X351^(1/3)*COS('OddsRatio_working_3-way'!Y351/3)</f>
        <v>0.5304637857811344</v>
      </c>
      <c r="AA351" s="11">
        <f>'OddsRatio_working_3-way'!X351^(1/3)*COS(('OddsRatio_working_3-way'!Y351+2*PI())/3)</f>
        <v>-0.44133144355392956</v>
      </c>
      <c r="AB351" s="11">
        <f>'OddsRatio_working_3-way'!X351^(1/3)*COS(('OddsRatio_working_3-way'!Y351+4*PI())/3)</f>
        <v>-8.9132342227204495E-2</v>
      </c>
      <c r="AC351" s="11">
        <f>'OddsRatio_working_3-way'!X351^(1/3)*SIN('OddsRatio_working_3-way'!Y351/3)</f>
        <v>0.20334224595932895</v>
      </c>
      <c r="AD351" s="11">
        <f>'OddsRatio_working_3-way'!X351^(1/3)*SIN(('OddsRatio_working_3-way'!Y351+2*PI())/3)</f>
        <v>0.35772399129446458</v>
      </c>
      <c r="AE351" s="11">
        <f>'OddsRatio_working_3-way'!X351^(1/3)*SIN(('OddsRatio_working_3-way'!Y351+4*PI())/3)</f>
        <v>-0.56106623725379334</v>
      </c>
      <c r="AF351" s="11">
        <f>-'OddsRatio_working_3-way'!U351/(3*'OddsRatio_working_3-way'!X351^(1/3))*COS(('OddsRatio_working_3-way'!Y351)/3)</f>
        <v>0.53046378578113451</v>
      </c>
      <c r="AG351" s="11">
        <f>-'OddsRatio_working_3-way'!U351/(3*'OddsRatio_working_3-way'!X351^(1/3))*COS(('OddsRatio_working_3-way'!Y351+2*PI())/3)</f>
        <v>-0.44133144355392967</v>
      </c>
      <c r="AH351" s="11">
        <f>-'OddsRatio_working_3-way'!U351/(3*'OddsRatio_working_3-way'!X351^(1/3))*COS(('OddsRatio_working_3-way'!Y351+4*PI())/3)</f>
        <v>-8.9132342227204522E-2</v>
      </c>
      <c r="AI351" s="11">
        <f>'OddsRatio_working_3-way'!U351/(3*'OddsRatio_working_3-way'!X351^(1/3))*SIN(('OddsRatio_working_3-way'!Y351)/3)</f>
        <v>-0.20334224595932901</v>
      </c>
      <c r="AJ351" s="11">
        <f>'OddsRatio_working_3-way'!U351/(3*'OddsRatio_working_3-way'!X351^(1/3))*SIN(('OddsRatio_working_3-way'!Y351+2*PI())/3)</f>
        <v>-0.35772399129446464</v>
      </c>
      <c r="AK351" s="11">
        <f>'OddsRatio_working_3-way'!U351/(3*'OddsRatio_working_3-way'!X351^(1/3))*SIN(('OddsRatio_working_3-way'!Y351+4*PI())/3)</f>
        <v>0.56106623725379345</v>
      </c>
      <c r="AL351" s="11">
        <f>'OddsRatio_working_3-way'!Z351+'OddsRatio_working_3-way'!AF351</f>
        <v>1.060927571562269</v>
      </c>
      <c r="AM351" s="11">
        <f>'OddsRatio_working_3-way'!AA351+'OddsRatio_working_3-way'!AG351</f>
        <v>-0.88266288710785923</v>
      </c>
      <c r="AN351" s="11">
        <f>'OddsRatio_working_3-way'!AB351+'OddsRatio_working_3-way'!AH351</f>
        <v>-0.17826468445440902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1.060927571562269</v>
      </c>
      <c r="AS351" s="11">
        <f>IF(('OddsRatio_working_3-way'!X351=0),IF(Q351&gt;0,-Q351^(1/3),(-Q351)^(1/3)),'OddsRatio_working_3-way'!AM351-'OddsRatio_working_3-way'!R351/3)</f>
        <v>-0.88266288710785923</v>
      </c>
      <c r="AT351" s="11">
        <f>IF(('OddsRatio_working_3-way'!X351=0),IF(Q351&gt;0,-Q351^(1/3),(-Q351)^(1/3)),'OddsRatio_working_3-way'!AN351-'OddsRatio_working_3-way'!R351/3)</f>
        <v>-0.17826468445440902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2.41</v>
      </c>
      <c r="B352" s="4">
        <f>IF('True_Odds_Calculator_3-way'!B353="","",'True_Odds_Calculator_3-way'!B353)</f>
        <v>3.52</v>
      </c>
      <c r="C352" s="4">
        <f>IF('True_Odds_Calculator_3-way'!C353="","",'True_Odds_Calculator_3-way'!C353)</f>
        <v>3.1</v>
      </c>
      <c r="D352" s="9">
        <f t="shared" si="78"/>
        <v>0.40702708240945717</v>
      </c>
      <c r="E352" s="9">
        <f t="shared" si="79"/>
        <v>0.27749163681268424</v>
      </c>
      <c r="F352" s="9">
        <f t="shared" si="80"/>
        <v>0.31548128077785909</v>
      </c>
      <c r="G352" s="9">
        <f t="shared" si="81"/>
        <v>1.0332191313030914</v>
      </c>
      <c r="H352" s="9">
        <f t="shared" si="82"/>
        <v>2.4568389751373587</v>
      </c>
      <c r="I352" s="9">
        <f t="shared" si="83"/>
        <v>3.6037122108837898</v>
      </c>
      <c r="J352" s="9">
        <f t="shared" si="84"/>
        <v>3.1697601757364913</v>
      </c>
      <c r="K352" s="11">
        <f t="shared" si="85"/>
        <v>0.41493775933609955</v>
      </c>
      <c r="L352" s="11">
        <f t="shared" si="86"/>
        <v>0.28409090909090912</v>
      </c>
      <c r="M352" s="11">
        <f t="shared" si="87"/>
        <v>0.32258064516129031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-0.28373802947153259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0.22929570095277493</v>
      </c>
      <c r="Q352" s="11">
        <f>2*'OddsRatio_working_3-way'!K352*'OddsRatio_working_3-way'!L352*'OddsRatio_working_3-way'!M352</f>
        <v>7.605164210705638E-2</v>
      </c>
      <c r="R352" s="11">
        <f t="shared" si="88"/>
        <v>0</v>
      </c>
      <c r="S352" s="11">
        <f t="shared" si="89"/>
        <v>-0.80812466830703833</v>
      </c>
      <c r="T352" s="11">
        <f t="shared" si="90"/>
        <v>-0.26803471585639749</v>
      </c>
      <c r="U352" s="11">
        <f>'OddsRatio_working_3-way'!S352-'OddsRatio_working_3-way'!R352^2/3</f>
        <v>-0.80812466830703833</v>
      </c>
      <c r="V352" s="11">
        <f>'OddsRatio_working_3-way'!S352*'OddsRatio_working_3-way'!R352/3-2*'OddsRatio_working_3-way'!R352^3/27-'OddsRatio_working_3-way'!T352</f>
        <v>0.26803471585639749</v>
      </c>
      <c r="W352" s="11">
        <f>'OddsRatio_working_3-way'!V352^2+4*'OddsRatio_working_3-way'!U352^3/27</f>
        <v>-6.3438094698568814E-3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0.13980917206506574</v>
      </c>
      <c r="Y352" s="11">
        <f>IF('OddsRatio_working_3-way'!W352&gt;=0,IF('OddsRatio_working_3-way'!V352+SQRT('OddsRatio_working_3-way'!W352)&gt;0,0,PI()),ACOS('OddsRatio_working_3-way'!V352/(2*'OddsRatio_working_3-way'!X352)))</f>
        <v>0.28884527676808802</v>
      </c>
      <c r="Z352" s="11">
        <f>'OddsRatio_working_3-way'!X352^(1/3)*COS('OddsRatio_working_3-way'!Y352/3)</f>
        <v>0.51660956565154581</v>
      </c>
      <c r="AA352" s="11">
        <f>'OddsRatio_working_3-way'!X352^(1/3)*COS(('OddsRatio_working_3-way'!Y352+2*PI())/3)</f>
        <v>-0.3015145570065122</v>
      </c>
      <c r="AB352" s="11">
        <f>'OddsRatio_working_3-way'!X352^(1/3)*COS(('OddsRatio_working_3-way'!Y352+4*PI())/3)</f>
        <v>-0.2150950086450335</v>
      </c>
      <c r="AC352" s="11">
        <f>'OddsRatio_working_3-way'!X352^(1/3)*SIN('OddsRatio_working_3-way'!Y352/3)</f>
        <v>4.9894349509745632E-2</v>
      </c>
      <c r="AD352" s="11">
        <f>'OddsRatio_working_3-way'!X352^(1/3)*SIN(('OddsRatio_working_3-way'!Y352+2*PI())/3)</f>
        <v>0.42244983293741067</v>
      </c>
      <c r="AE352" s="11">
        <f>'OddsRatio_working_3-way'!X352^(1/3)*SIN(('OddsRatio_working_3-way'!Y352+4*PI())/3)</f>
        <v>-0.47234418244715626</v>
      </c>
      <c r="AF352" s="11">
        <f>-'OddsRatio_working_3-way'!U352/(3*'OddsRatio_working_3-way'!X352^(1/3))*COS(('OddsRatio_working_3-way'!Y352)/3)</f>
        <v>0.5166095656515457</v>
      </c>
      <c r="AG352" s="11">
        <f>-'OddsRatio_working_3-way'!U352/(3*'OddsRatio_working_3-way'!X352^(1/3))*COS(('OddsRatio_working_3-way'!Y352+2*PI())/3)</f>
        <v>-0.30151455700651214</v>
      </c>
      <c r="AH352" s="11">
        <f>-'OddsRatio_working_3-way'!U352/(3*'OddsRatio_working_3-way'!X352^(1/3))*COS(('OddsRatio_working_3-way'!Y352+4*PI())/3)</f>
        <v>-0.21509500864503348</v>
      </c>
      <c r="AI352" s="11">
        <f>'OddsRatio_working_3-way'!U352/(3*'OddsRatio_working_3-way'!X352^(1/3))*SIN(('OddsRatio_working_3-way'!Y352)/3)</f>
        <v>-4.9894349509745625E-2</v>
      </c>
      <c r="AJ352" s="11">
        <f>'OddsRatio_working_3-way'!U352/(3*'OddsRatio_working_3-way'!X352^(1/3))*SIN(('OddsRatio_working_3-way'!Y352+2*PI())/3)</f>
        <v>-0.42244983293741056</v>
      </c>
      <c r="AK352" s="11">
        <f>'OddsRatio_working_3-way'!U352/(3*'OddsRatio_working_3-way'!X352^(1/3))*SIN(('OddsRatio_working_3-way'!Y352+4*PI())/3)</f>
        <v>0.47234418244715615</v>
      </c>
      <c r="AL352" s="11">
        <f>'OddsRatio_working_3-way'!Z352+'OddsRatio_working_3-way'!AF352</f>
        <v>1.0332191313030914</v>
      </c>
      <c r="AM352" s="11">
        <f>'OddsRatio_working_3-way'!AA352+'OddsRatio_working_3-way'!AG352</f>
        <v>-0.60302911401302439</v>
      </c>
      <c r="AN352" s="11">
        <f>'OddsRatio_working_3-way'!AB352+'OddsRatio_working_3-way'!AH352</f>
        <v>-0.43019001729006701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1.0332191313030914</v>
      </c>
      <c r="AS352" s="11">
        <f>IF(('OddsRatio_working_3-way'!X352=0),IF(Q352&gt;0,-Q352^(1/3),(-Q352)^(1/3)),'OddsRatio_working_3-way'!AM352-'OddsRatio_working_3-way'!R352/3)</f>
        <v>-0.60302911401302439</v>
      </c>
      <c r="AT352" s="11">
        <f>IF(('OddsRatio_working_3-way'!X352=0),IF(Q352&gt;0,-Q352^(1/3),(-Q352)^(1/3)),'OddsRatio_working_3-way'!AN352-'OddsRatio_working_3-way'!R352/3)</f>
        <v>-0.43019001729006701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1.75</v>
      </c>
      <c r="B353" s="4">
        <f>IF('True_Odds_Calculator_3-way'!B354="","",'True_Odds_Calculator_3-way'!B354)</f>
        <v>3.97</v>
      </c>
      <c r="C353" s="4">
        <f>IF('True_Odds_Calculator_3-way'!C354="","",'True_Odds_Calculator_3-way'!C354)</f>
        <v>4.68</v>
      </c>
      <c r="D353" s="9">
        <f t="shared" si="78"/>
        <v>0.55617736758226721</v>
      </c>
      <c r="E353" s="9">
        <f t="shared" si="79"/>
        <v>0.24038283432306454</v>
      </c>
      <c r="F353" s="9">
        <f t="shared" si="80"/>
        <v>0.20343979809466803</v>
      </c>
      <c r="G353" s="9">
        <f t="shared" si="81"/>
        <v>1.0639834419417999</v>
      </c>
      <c r="H353" s="9">
        <f t="shared" si="82"/>
        <v>1.79798758145635</v>
      </c>
      <c r="I353" s="9">
        <f t="shared" si="83"/>
        <v>4.1600308225671458</v>
      </c>
      <c r="J353" s="9">
        <f t="shared" si="84"/>
        <v>4.9154590663458251</v>
      </c>
      <c r="K353" s="11">
        <f t="shared" si="85"/>
        <v>0.5714285714285714</v>
      </c>
      <c r="L353" s="11">
        <f t="shared" si="86"/>
        <v>0.25188916876574308</v>
      </c>
      <c r="M353" s="11">
        <f t="shared" si="87"/>
        <v>0.21367521367521369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-0.25211060979322941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0.22759216713876662</v>
      </c>
      <c r="Q353" s="11">
        <f>2*'OddsRatio_working_3-way'!K353*'OddsRatio_working_3-way'!L353*'OddsRatio_working_3-way'!M353</f>
        <v>6.1511396523990985E-2</v>
      </c>
      <c r="R353" s="11">
        <f t="shared" si="88"/>
        <v>0</v>
      </c>
      <c r="S353" s="11">
        <f t="shared" si="89"/>
        <v>-0.90274727955887379</v>
      </c>
      <c r="T353" s="11">
        <f t="shared" si="90"/>
        <v>-0.2439857512321281</v>
      </c>
      <c r="U353" s="11">
        <f>'OddsRatio_working_3-way'!S353-'OddsRatio_working_3-way'!R353^2/3</f>
        <v>-0.90274727955887379</v>
      </c>
      <c r="V353" s="11">
        <f>'OddsRatio_working_3-way'!S353*'OddsRatio_working_3-way'!R353/3-2*'OddsRatio_working_3-way'!R353^3/27-'OddsRatio_working_3-way'!T353</f>
        <v>0.2439857512321281</v>
      </c>
      <c r="W353" s="11">
        <f>'OddsRatio_working_3-way'!V353^2+4*'OddsRatio_working_3-way'!U353^3/27</f>
        <v>-4.9462995926762378E-2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0.16506971461405956</v>
      </c>
      <c r="Y353" s="11">
        <f>IF('OddsRatio_working_3-way'!W353&gt;=0,IF('OddsRatio_working_3-way'!V353+SQRT('OddsRatio_working_3-way'!W353)&gt;0,0,PI()),ACOS('OddsRatio_working_3-way'!V353/(2*'OddsRatio_working_3-way'!X353)))</f>
        <v>0.73915434720178019</v>
      </c>
      <c r="Z353" s="11">
        <f>'OddsRatio_working_3-way'!X353^(1/3)*COS('OddsRatio_working_3-way'!Y353/3)</f>
        <v>0.53199172097089997</v>
      </c>
      <c r="AA353" s="11">
        <f>'OddsRatio_working_3-way'!X353^(1/3)*COS(('OddsRatio_working_3-way'!Y353+2*PI())/3)</f>
        <v>-0.3818640032319946</v>
      </c>
      <c r="AB353" s="11">
        <f>'OddsRatio_working_3-way'!X353^(1/3)*COS(('OddsRatio_working_3-way'!Y353+4*PI())/3)</f>
        <v>-0.15012771773890568</v>
      </c>
      <c r="AC353" s="11">
        <f>'OddsRatio_working_3-way'!X353^(1/3)*SIN('OddsRatio_working_3-way'!Y353/3)</f>
        <v>0.1337930068104391</v>
      </c>
      <c r="AD353" s="11">
        <f>'OddsRatio_working_3-way'!X353^(1/3)*SIN(('OddsRatio_working_3-way'!Y353+2*PI())/3)</f>
        <v>0.39382184155858246</v>
      </c>
      <c r="AE353" s="11">
        <f>'OddsRatio_working_3-way'!X353^(1/3)*SIN(('OddsRatio_working_3-way'!Y353+4*PI())/3)</f>
        <v>-0.52761484836902139</v>
      </c>
      <c r="AF353" s="11">
        <f>-'OddsRatio_working_3-way'!U353/(3*'OddsRatio_working_3-way'!X353^(1/3))*COS(('OddsRatio_working_3-way'!Y353)/3)</f>
        <v>0.53199172097089986</v>
      </c>
      <c r="AG353" s="11">
        <f>-'OddsRatio_working_3-way'!U353/(3*'OddsRatio_working_3-way'!X353^(1/3))*COS(('OddsRatio_working_3-way'!Y353+2*PI())/3)</f>
        <v>-0.38186400323199449</v>
      </c>
      <c r="AH353" s="11">
        <f>-'OddsRatio_working_3-way'!U353/(3*'OddsRatio_working_3-way'!X353^(1/3))*COS(('OddsRatio_working_3-way'!Y353+4*PI())/3)</f>
        <v>-0.15012771773890565</v>
      </c>
      <c r="AI353" s="11">
        <f>'OddsRatio_working_3-way'!U353/(3*'OddsRatio_working_3-way'!X353^(1/3))*SIN(('OddsRatio_working_3-way'!Y353)/3)</f>
        <v>-0.13379300681043907</v>
      </c>
      <c r="AJ353" s="11">
        <f>'OddsRatio_working_3-way'!U353/(3*'OddsRatio_working_3-way'!X353^(1/3))*SIN(('OddsRatio_working_3-way'!Y353+2*PI())/3)</f>
        <v>-0.39382184155858235</v>
      </c>
      <c r="AK353" s="11">
        <f>'OddsRatio_working_3-way'!U353/(3*'OddsRatio_working_3-way'!X353^(1/3))*SIN(('OddsRatio_working_3-way'!Y353+4*PI())/3)</f>
        <v>0.52761484836902128</v>
      </c>
      <c r="AL353" s="11">
        <f>'OddsRatio_working_3-way'!Z353+'OddsRatio_working_3-way'!AF353</f>
        <v>1.0639834419417999</v>
      </c>
      <c r="AM353" s="11">
        <f>'OddsRatio_working_3-way'!AA353+'OddsRatio_working_3-way'!AG353</f>
        <v>-0.76372800646398908</v>
      </c>
      <c r="AN353" s="11">
        <f>'OddsRatio_working_3-way'!AB353+'OddsRatio_working_3-way'!AH353</f>
        <v>-0.30025543547781131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1.0639834419417999</v>
      </c>
      <c r="AS353" s="11">
        <f>IF(('OddsRatio_working_3-way'!X353=0),IF(Q353&gt;0,-Q353^(1/3),(-Q353)^(1/3)),'OddsRatio_working_3-way'!AM353-'OddsRatio_working_3-way'!R353/3)</f>
        <v>-0.76372800646398908</v>
      </c>
      <c r="AT353" s="11">
        <f>IF(('OddsRatio_working_3-way'!X353=0),IF(Q353&gt;0,-Q353^(1/3),(-Q353)^(1/3)),'OddsRatio_working_3-way'!AN353-'OddsRatio_working_3-way'!R353/3)</f>
        <v>-0.30025543547781131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1.92</v>
      </c>
      <c r="B354" s="4">
        <f>IF('True_Odds_Calculator_3-way'!B355="","",'True_Odds_Calculator_3-way'!B355)</f>
        <v>3.71</v>
      </c>
      <c r="C354" s="4">
        <f>IF('True_Odds_Calculator_3-way'!C355="","",'True_Odds_Calculator_3-way'!C355)</f>
        <v>4.1900000000000004</v>
      </c>
      <c r="D354" s="9">
        <f t="shared" si="78"/>
        <v>0.50921060900107518</v>
      </c>
      <c r="E354" s="9">
        <f t="shared" si="79"/>
        <v>0.26047838281144442</v>
      </c>
      <c r="F354" s="9">
        <f t="shared" si="80"/>
        <v>0.23031100818748007</v>
      </c>
      <c r="G354" s="9">
        <f t="shared" si="81"/>
        <v>1.0476347505665005</v>
      </c>
      <c r="H354" s="9">
        <f t="shared" si="82"/>
        <v>1.9638239705211809</v>
      </c>
      <c r="I354" s="9">
        <f t="shared" si="83"/>
        <v>3.839090174035217</v>
      </c>
      <c r="J354" s="9">
        <f t="shared" si="84"/>
        <v>4.3419548543071373</v>
      </c>
      <c r="K354" s="11">
        <f t="shared" si="85"/>
        <v>0.52083333333333337</v>
      </c>
      <c r="L354" s="11">
        <f t="shared" si="86"/>
        <v>0.26954177897574122</v>
      </c>
      <c r="M354" s="11">
        <f t="shared" si="87"/>
        <v>0.2386634844868735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-0.26647633092954381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0.22850474003263671</v>
      </c>
      <c r="Q354" s="11">
        <f>2*'OddsRatio_working_3-way'!K354*'OddsRatio_working_3-way'!L354*'OddsRatio_working_3-way'!M354</f>
        <v>6.7010187692855314E-2</v>
      </c>
      <c r="R354" s="11">
        <f t="shared" si="88"/>
        <v>0</v>
      </c>
      <c r="S354" s="11">
        <f t="shared" si="89"/>
        <v>-0.85750482692233265</v>
      </c>
      <c r="T354" s="11">
        <f t="shared" si="90"/>
        <v>-0.25146769117956957</v>
      </c>
      <c r="U354" s="11">
        <f>'OddsRatio_working_3-way'!S354-'OddsRatio_working_3-way'!R354^2/3</f>
        <v>-0.85750482692233265</v>
      </c>
      <c r="V354" s="11">
        <f>'OddsRatio_working_3-way'!S354*'OddsRatio_working_3-way'!R354/3-2*'OddsRatio_working_3-way'!R354^3/27-'OddsRatio_working_3-way'!T354</f>
        <v>0.25146769117956957</v>
      </c>
      <c r="W354" s="11">
        <f>'OddsRatio_working_3-way'!V354^2+4*'OddsRatio_working_3-way'!U354^3/27</f>
        <v>-3.0176705068137466E-2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0.15281746036965216</v>
      </c>
      <c r="Y354" s="11">
        <f>IF('OddsRatio_working_3-way'!W354&gt;=0,IF('OddsRatio_working_3-way'!V354+SQRT('OddsRatio_working_3-way'!W354)&gt;0,0,PI()),ACOS('OddsRatio_working_3-way'!V354/(2*'OddsRatio_working_3-way'!X354)))</f>
        <v>0.60452623658771598</v>
      </c>
      <c r="Z354" s="11">
        <f>'OddsRatio_working_3-way'!X354^(1/3)*COS('OddsRatio_working_3-way'!Y354/3)</f>
        <v>0.52381737528325034</v>
      </c>
      <c r="AA354" s="11">
        <f>'OddsRatio_working_3-way'!X354^(1/3)*COS(('OddsRatio_working_3-way'!Y354+2*PI())/3)</f>
        <v>-0.35457866521855186</v>
      </c>
      <c r="AB354" s="11">
        <f>'OddsRatio_working_3-way'!X354^(1/3)*COS(('OddsRatio_working_3-way'!Y354+4*PI())/3)</f>
        <v>-0.16923871006469859</v>
      </c>
      <c r="AC354" s="11">
        <f>'OddsRatio_working_3-way'!X354^(1/3)*SIN('OddsRatio_working_3-way'!Y354/3)</f>
        <v>0.10700607299967048</v>
      </c>
      <c r="AD354" s="11">
        <f>'OddsRatio_working_3-way'!X354^(1/3)*SIN(('OddsRatio_working_3-way'!Y354+2*PI())/3)</f>
        <v>0.40013611743914645</v>
      </c>
      <c r="AE354" s="11">
        <f>'OddsRatio_working_3-way'!X354^(1/3)*SIN(('OddsRatio_working_3-way'!Y354+4*PI())/3)</f>
        <v>-0.50714219043881681</v>
      </c>
      <c r="AF354" s="11">
        <f>-'OddsRatio_working_3-way'!U354/(3*'OddsRatio_working_3-way'!X354^(1/3))*COS(('OddsRatio_working_3-way'!Y354)/3)</f>
        <v>0.52381737528325023</v>
      </c>
      <c r="AG354" s="11">
        <f>-'OddsRatio_working_3-way'!U354/(3*'OddsRatio_working_3-way'!X354^(1/3))*COS(('OddsRatio_working_3-way'!Y354+2*PI())/3)</f>
        <v>-0.3545786652185518</v>
      </c>
      <c r="AH354" s="11">
        <f>-'OddsRatio_working_3-way'!U354/(3*'OddsRatio_working_3-way'!X354^(1/3))*COS(('OddsRatio_working_3-way'!Y354+4*PI())/3)</f>
        <v>-0.16923871006469854</v>
      </c>
      <c r="AI354" s="11">
        <f>'OddsRatio_working_3-way'!U354/(3*'OddsRatio_working_3-way'!X354^(1/3))*SIN(('OddsRatio_working_3-way'!Y354)/3)</f>
        <v>-0.10700607299967047</v>
      </c>
      <c r="AJ354" s="11">
        <f>'OddsRatio_working_3-way'!U354/(3*'OddsRatio_working_3-way'!X354^(1/3))*SIN(('OddsRatio_working_3-way'!Y354+2*PI())/3)</f>
        <v>-0.4001361174391464</v>
      </c>
      <c r="AK354" s="11">
        <f>'OddsRatio_working_3-way'!U354/(3*'OddsRatio_working_3-way'!X354^(1/3))*SIN(('OddsRatio_working_3-way'!Y354+4*PI())/3)</f>
        <v>0.5071421904388167</v>
      </c>
      <c r="AL354" s="11">
        <f>'OddsRatio_working_3-way'!Z354+'OddsRatio_working_3-way'!AF354</f>
        <v>1.0476347505665005</v>
      </c>
      <c r="AM354" s="11">
        <f>'OddsRatio_working_3-way'!AA354+'OddsRatio_working_3-way'!AG354</f>
        <v>-0.70915733043710372</v>
      </c>
      <c r="AN354" s="11">
        <f>'OddsRatio_working_3-way'!AB354+'OddsRatio_working_3-way'!AH354</f>
        <v>-0.33847742012939713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1.0476347505665005</v>
      </c>
      <c r="AS354" s="11">
        <f>IF(('OddsRatio_working_3-way'!X354=0),IF(Q354&gt;0,-Q354^(1/3),(-Q354)^(1/3)),'OddsRatio_working_3-way'!AM354-'OddsRatio_working_3-way'!R354/3)</f>
        <v>-0.70915733043710372</v>
      </c>
      <c r="AT354" s="11">
        <f>IF(('OddsRatio_working_3-way'!X354=0),IF(Q354&gt;0,-Q354^(1/3),(-Q354)^(1/3)),'OddsRatio_working_3-way'!AN354-'OddsRatio_working_3-way'!R354/3)</f>
        <v>-0.33847742012939713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3.46</v>
      </c>
      <c r="B355" s="4">
        <f>IF('True_Odds_Calculator_3-way'!B356="","",'True_Odds_Calculator_3-way'!B356)</f>
        <v>4.2300000000000004</v>
      </c>
      <c r="C355" s="4">
        <f>IF('True_Odds_Calculator_3-way'!C356="","",'True_Odds_Calculator_3-way'!C356)</f>
        <v>1.99</v>
      </c>
      <c r="D355" s="9">
        <f t="shared" si="78"/>
        <v>0.28001877211190945</v>
      </c>
      <c r="E355" s="9">
        <f t="shared" si="79"/>
        <v>0.22851960009880481</v>
      </c>
      <c r="F355" s="9">
        <f t="shared" si="80"/>
        <v>0.49146162778928609</v>
      </c>
      <c r="G355" s="9">
        <f t="shared" si="81"/>
        <v>1.0451988403566748</v>
      </c>
      <c r="H355" s="9">
        <f t="shared" si="82"/>
        <v>3.5711891472774195</v>
      </c>
      <c r="I355" s="9">
        <f t="shared" si="83"/>
        <v>4.3759922543520595</v>
      </c>
      <c r="J355" s="9">
        <f t="shared" si="84"/>
        <v>2.0347468519531082</v>
      </c>
      <c r="K355" s="11">
        <f t="shared" si="85"/>
        <v>0.28901734104046245</v>
      </c>
      <c r="L355" s="11">
        <f t="shared" si="86"/>
        <v>0.23640661938534277</v>
      </c>
      <c r="M355" s="11">
        <f t="shared" si="87"/>
        <v>0.50251256281407031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-0.27008675155385853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0.22935431746798873</v>
      </c>
      <c r="Q355" s="11">
        <f>2*'OddsRatio_working_3-way'!K355*'OddsRatio_working_3-way'!L355*'OddsRatio_working_3-way'!M355</f>
        <v>6.8668957325745128E-2</v>
      </c>
      <c r="R355" s="11">
        <f t="shared" si="88"/>
        <v>0</v>
      </c>
      <c r="S355" s="11">
        <f t="shared" si="89"/>
        <v>-0.84918758935220384</v>
      </c>
      <c r="T355" s="11">
        <f t="shared" si="90"/>
        <v>-0.25424778124317482</v>
      </c>
      <c r="U355" s="11">
        <f>'OddsRatio_working_3-way'!S355-'OddsRatio_working_3-way'!R355^2/3</f>
        <v>-0.84918758935220384</v>
      </c>
      <c r="V355" s="11">
        <f>'OddsRatio_working_3-way'!S355*'OddsRatio_working_3-way'!R355/3-2*'OddsRatio_working_3-way'!R355^3/27-'OddsRatio_working_3-way'!T355</f>
        <v>0.25424778124317482</v>
      </c>
      <c r="W355" s="11">
        <f>'OddsRatio_working_3-way'!V355^2+4*'OddsRatio_working_3-way'!U355^3/27</f>
        <v>-2.6078922386686659E-2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0.15059951581409875</v>
      </c>
      <c r="Y355" s="11">
        <f>IF('OddsRatio_working_3-way'!W355&gt;=0,IF('OddsRatio_working_3-way'!V355+SQRT('OddsRatio_working_3-way'!W355)&gt;0,0,PI()),ACOS('OddsRatio_working_3-way'!V355/(2*'OddsRatio_working_3-way'!X355)))</f>
        <v>0.56587674363397</v>
      </c>
      <c r="Z355" s="11">
        <f>'OddsRatio_working_3-way'!X355^(1/3)*COS('OddsRatio_working_3-way'!Y355/3)</f>
        <v>0.52259942017833749</v>
      </c>
      <c r="AA355" s="11">
        <f>'OddsRatio_working_3-way'!X355^(1/3)*COS(('OddsRatio_working_3-way'!Y355+2*PI())/3)</f>
        <v>-0.34769578557874231</v>
      </c>
      <c r="AB355" s="11">
        <f>'OddsRatio_working_3-way'!X355^(1/3)*COS(('OddsRatio_working_3-way'!Y355+4*PI())/3)</f>
        <v>-0.17490363459959538</v>
      </c>
      <c r="AC355" s="11">
        <f>'OddsRatio_working_3-way'!X355^(1/3)*SIN('OddsRatio_working_3-way'!Y355/3)</f>
        <v>9.9761594881665E-2</v>
      </c>
      <c r="AD355" s="11">
        <f>'OddsRatio_working_3-way'!X355^(1/3)*SIN(('OddsRatio_working_3-way'!Y355+2*PI())/3)</f>
        <v>0.4027035764366258</v>
      </c>
      <c r="AE355" s="11">
        <f>'OddsRatio_working_3-way'!X355^(1/3)*SIN(('OddsRatio_working_3-way'!Y355+4*PI())/3)</f>
        <v>-0.50246517131829072</v>
      </c>
      <c r="AF355" s="11">
        <f>-'OddsRatio_working_3-way'!U355/(3*'OddsRatio_working_3-way'!X355^(1/3))*COS(('OddsRatio_working_3-way'!Y355)/3)</f>
        <v>0.52259942017833727</v>
      </c>
      <c r="AG355" s="11">
        <f>-'OddsRatio_working_3-way'!U355/(3*'OddsRatio_working_3-way'!X355^(1/3))*COS(('OddsRatio_working_3-way'!Y355+2*PI())/3)</f>
        <v>-0.34769578557874214</v>
      </c>
      <c r="AH355" s="11">
        <f>-'OddsRatio_working_3-way'!U355/(3*'OddsRatio_working_3-way'!X355^(1/3))*COS(('OddsRatio_working_3-way'!Y355+4*PI())/3)</f>
        <v>-0.17490363459959529</v>
      </c>
      <c r="AI355" s="11">
        <f>'OddsRatio_working_3-way'!U355/(3*'OddsRatio_working_3-way'!X355^(1/3))*SIN(('OddsRatio_working_3-way'!Y355)/3)</f>
        <v>-9.9761594881664958E-2</v>
      </c>
      <c r="AJ355" s="11">
        <f>'OddsRatio_working_3-way'!U355/(3*'OddsRatio_working_3-way'!X355^(1/3))*SIN(('OddsRatio_working_3-way'!Y355+2*PI())/3)</f>
        <v>-0.40270357643662563</v>
      </c>
      <c r="AK355" s="11">
        <f>'OddsRatio_working_3-way'!U355/(3*'OddsRatio_working_3-way'!X355^(1/3))*SIN(('OddsRatio_working_3-way'!Y355+4*PI())/3)</f>
        <v>0.50246517131829049</v>
      </c>
      <c r="AL355" s="11">
        <f>'OddsRatio_working_3-way'!Z355+'OddsRatio_working_3-way'!AF355</f>
        <v>1.0451988403566748</v>
      </c>
      <c r="AM355" s="11">
        <f>'OddsRatio_working_3-way'!AA355+'OddsRatio_working_3-way'!AG355</f>
        <v>-0.69539157115748451</v>
      </c>
      <c r="AN355" s="11">
        <f>'OddsRatio_working_3-way'!AB355+'OddsRatio_working_3-way'!AH355</f>
        <v>-0.3498072691991907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1.0451988403566748</v>
      </c>
      <c r="AS355" s="11">
        <f>IF(('OddsRatio_working_3-way'!X355=0),IF(Q355&gt;0,-Q355^(1/3),(-Q355)^(1/3)),'OddsRatio_working_3-way'!AM355-'OddsRatio_working_3-way'!R355/3)</f>
        <v>-0.69539157115748451</v>
      </c>
      <c r="AT355" s="11">
        <f>IF(('OddsRatio_working_3-way'!X355=0),IF(Q355&gt;0,-Q355^(1/3),(-Q355)^(1/3)),'OddsRatio_working_3-way'!AN355-'OddsRatio_working_3-way'!R355/3)</f>
        <v>-0.3498072691991907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2.11</v>
      </c>
      <c r="B356" s="4">
        <f>IF('True_Odds_Calculator_3-way'!B357="","",'True_Odds_Calculator_3-way'!B357)</f>
        <v>3.93</v>
      </c>
      <c r="C356" s="4">
        <f>IF('True_Odds_Calculator_3-way'!C357="","",'True_Odds_Calculator_3-way'!C357)</f>
        <v>3.33</v>
      </c>
      <c r="D356" s="9">
        <f t="shared" si="78"/>
        <v>0.46285706234869489</v>
      </c>
      <c r="E356" s="9">
        <f t="shared" si="79"/>
        <v>0.2461062000125733</v>
      </c>
      <c r="F356" s="9">
        <f t="shared" si="80"/>
        <v>0.29103673763873178</v>
      </c>
      <c r="G356" s="9">
        <f t="shared" si="81"/>
        <v>1.0454902729302207</v>
      </c>
      <c r="H356" s="9">
        <f t="shared" si="82"/>
        <v>2.1604942029525449</v>
      </c>
      <c r="I356" s="9">
        <f t="shared" si="83"/>
        <v>4.0632864996855469</v>
      </c>
      <c r="J356" s="9">
        <f t="shared" si="84"/>
        <v>3.435992335927414</v>
      </c>
      <c r="K356" s="11">
        <f t="shared" si="85"/>
        <v>0.47393364928909953</v>
      </c>
      <c r="L356" s="11">
        <f t="shared" si="86"/>
        <v>0.2544529262086514</v>
      </c>
      <c r="M356" s="11">
        <f t="shared" si="87"/>
        <v>0.3003003003003003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-0.27442727992635729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0.2306854446791497</v>
      </c>
      <c r="Q356" s="11">
        <f>2*'OddsRatio_working_3-way'!K356*'OddsRatio_working_3-way'!L356*'OddsRatio_working_3-way'!M356</f>
        <v>7.2428711045258928E-2</v>
      </c>
      <c r="R356" s="11">
        <f t="shared" si="88"/>
        <v>0</v>
      </c>
      <c r="S356" s="11">
        <f t="shared" si="89"/>
        <v>-0.84060682575381818</v>
      </c>
      <c r="T356" s="11">
        <f t="shared" si="90"/>
        <v>-0.26392678987561008</v>
      </c>
      <c r="U356" s="11">
        <f>'OddsRatio_working_3-way'!S356-'OddsRatio_working_3-way'!R356^2/3</f>
        <v>-0.84060682575381818</v>
      </c>
      <c r="V356" s="11">
        <f>'OddsRatio_working_3-way'!S356*'OddsRatio_working_3-way'!R356/3-2*'OddsRatio_working_3-way'!R356^3/27-'OddsRatio_working_3-way'!T356</f>
        <v>0.26392678987561008</v>
      </c>
      <c r="W356" s="11">
        <f>'OddsRatio_working_3-way'!V356^2+4*'OddsRatio_working_3-way'!U356^3/27</f>
        <v>-1.8341087650789192E-2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0.14832265341547934</v>
      </c>
      <c r="Y356" s="11">
        <f>IF('OddsRatio_working_3-way'!W356&gt;=0,IF('OddsRatio_working_3-way'!V356+SQRT('OddsRatio_working_3-way'!W356)&gt;0,0,PI()),ACOS('OddsRatio_working_3-way'!V356/(2*'OddsRatio_working_3-way'!X356)))</f>
        <v>0.47409790377444105</v>
      </c>
      <c r="Z356" s="11">
        <f>'OddsRatio_working_3-way'!X356^(1/3)*COS('OddsRatio_working_3-way'!Y356/3)</f>
        <v>0.52274513646511045</v>
      </c>
      <c r="AA356" s="11">
        <f>'OddsRatio_working_3-way'!X356^(1/3)*COS(('OddsRatio_working_3-way'!Y356+2*PI())/3)</f>
        <v>-0.33351720188613565</v>
      </c>
      <c r="AB356" s="11">
        <f>'OddsRatio_working_3-way'!X356^(1/3)*COS(('OddsRatio_working_3-way'!Y356+4*PI())/3)</f>
        <v>-0.18922793457897502</v>
      </c>
      <c r="AC356" s="11">
        <f>'OddsRatio_working_3-way'!X356^(1/3)*SIN('OddsRatio_working_3-way'!Y356/3)</f>
        <v>8.330544732096333E-2</v>
      </c>
      <c r="AD356" s="11">
        <f>'OddsRatio_working_3-way'!X356^(1/3)*SIN(('OddsRatio_working_3-way'!Y356+2*PI())/3)</f>
        <v>0.41105784422306724</v>
      </c>
      <c r="AE356" s="11">
        <f>'OddsRatio_working_3-way'!X356^(1/3)*SIN(('OddsRatio_working_3-way'!Y356+4*PI())/3)</f>
        <v>-0.49436329154403036</v>
      </c>
      <c r="AF356" s="11">
        <f>-'OddsRatio_working_3-way'!U356/(3*'OddsRatio_working_3-way'!X356^(1/3))*COS(('OddsRatio_working_3-way'!Y356)/3)</f>
        <v>0.52274513646511034</v>
      </c>
      <c r="AG356" s="11">
        <f>-'OddsRatio_working_3-way'!U356/(3*'OddsRatio_working_3-way'!X356^(1/3))*COS(('OddsRatio_working_3-way'!Y356+2*PI())/3)</f>
        <v>-0.33351720188613554</v>
      </c>
      <c r="AH356" s="11">
        <f>-'OddsRatio_working_3-way'!U356/(3*'OddsRatio_working_3-way'!X356^(1/3))*COS(('OddsRatio_working_3-way'!Y356+4*PI())/3)</f>
        <v>-0.18922793457897497</v>
      </c>
      <c r="AI356" s="11">
        <f>'OddsRatio_working_3-way'!U356/(3*'OddsRatio_working_3-way'!X356^(1/3))*SIN(('OddsRatio_working_3-way'!Y356)/3)</f>
        <v>-8.3305447320963302E-2</v>
      </c>
      <c r="AJ356" s="11">
        <f>'OddsRatio_working_3-way'!U356/(3*'OddsRatio_working_3-way'!X356^(1/3))*SIN(('OddsRatio_working_3-way'!Y356+2*PI())/3)</f>
        <v>-0.41105784422306718</v>
      </c>
      <c r="AK356" s="11">
        <f>'OddsRatio_working_3-way'!U356/(3*'OddsRatio_working_3-way'!X356^(1/3))*SIN(('OddsRatio_working_3-way'!Y356+4*PI())/3)</f>
        <v>0.49436329154403025</v>
      </c>
      <c r="AL356" s="11">
        <f>'OddsRatio_working_3-way'!Z356+'OddsRatio_working_3-way'!AF356</f>
        <v>1.0454902729302207</v>
      </c>
      <c r="AM356" s="11">
        <f>'OddsRatio_working_3-way'!AA356+'OddsRatio_working_3-way'!AG356</f>
        <v>-0.66703440377227119</v>
      </c>
      <c r="AN356" s="11">
        <f>'OddsRatio_working_3-way'!AB356+'OddsRatio_working_3-way'!AH356</f>
        <v>-0.37845586915794999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1.0454902729302207</v>
      </c>
      <c r="AS356" s="11">
        <f>IF(('OddsRatio_working_3-way'!X356=0),IF(Q356&gt;0,-Q356^(1/3),(-Q356)^(1/3)),'OddsRatio_working_3-way'!AM356-'OddsRatio_working_3-way'!R356/3)</f>
        <v>-0.66703440377227119</v>
      </c>
      <c r="AT356" s="11">
        <f>IF(('OddsRatio_working_3-way'!X356=0),IF(Q356&gt;0,-Q356^(1/3),(-Q356)^(1/3)),'OddsRatio_working_3-way'!AN356-'OddsRatio_working_3-way'!R356/3)</f>
        <v>-0.37845586915794999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2.04</v>
      </c>
      <c r="B357" s="4">
        <f>IF('True_Odds_Calculator_3-way'!B358="","",'True_Odds_Calculator_3-way'!B358)</f>
        <v>3.12</v>
      </c>
      <c r="C357" s="4">
        <f>IF('True_Odds_Calculator_3-way'!C358="","",'True_Odds_Calculator_3-way'!C358)</f>
        <v>4.58</v>
      </c>
      <c r="D357" s="9">
        <f t="shared" si="78"/>
        <v>0.47875608929149327</v>
      </c>
      <c r="E357" s="9">
        <f t="shared" si="79"/>
        <v>0.3106200290935624</v>
      </c>
      <c r="F357" s="9">
        <f t="shared" si="80"/>
        <v>0.21062388161494427</v>
      </c>
      <c r="G357" s="9">
        <f t="shared" si="81"/>
        <v>1.0468714220025153</v>
      </c>
      <c r="H357" s="9">
        <f t="shared" si="82"/>
        <v>2.0887462788826161</v>
      </c>
      <c r="I357" s="9">
        <f t="shared" si="83"/>
        <v>3.2193674146453328</v>
      </c>
      <c r="J357" s="9">
        <f t="shared" si="84"/>
        <v>4.7477996907690052</v>
      </c>
      <c r="K357" s="11">
        <f t="shared" si="85"/>
        <v>0.49019607843137253</v>
      </c>
      <c r="L357" s="11">
        <f t="shared" si="86"/>
        <v>0.32051282051282048</v>
      </c>
      <c r="M357" s="11">
        <f t="shared" si="87"/>
        <v>0.2183406113537118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-0.27077089933498877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0.2312116202432154</v>
      </c>
      <c r="Q357" s="11">
        <f>2*'OddsRatio_working_3-way'!K357*'OddsRatio_working_3-way'!L357*'OddsRatio_working_3-way'!M357</f>
        <v>6.8608789389678154E-2</v>
      </c>
      <c r="R357" s="11">
        <f t="shared" si="88"/>
        <v>0</v>
      </c>
      <c r="S357" s="11">
        <f t="shared" si="89"/>
        <v>-0.85390129002440562</v>
      </c>
      <c r="T357" s="11">
        <f t="shared" si="90"/>
        <v>-0.25338317211406697</v>
      </c>
      <c r="U357" s="11">
        <f>'OddsRatio_working_3-way'!S357-'OddsRatio_working_3-way'!R357^2/3</f>
        <v>-0.85390129002440562</v>
      </c>
      <c r="V357" s="11">
        <f>'OddsRatio_working_3-way'!S357*'OddsRatio_working_3-way'!R357/3-2*'OddsRatio_working_3-way'!R357^3/27-'OddsRatio_working_3-way'!T357</f>
        <v>0.25338317211406697</v>
      </c>
      <c r="W357" s="11">
        <f>'OddsRatio_working_3-way'!V357^2+4*'OddsRatio_working_3-way'!U357^3/27</f>
        <v>-2.8036955744022235E-2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0.15185518401968462</v>
      </c>
      <c r="Y357" s="11">
        <f>IF('OddsRatio_working_3-way'!W357&gt;=0,IF('OddsRatio_working_3-way'!V357+SQRT('OddsRatio_working_3-way'!W357)&gt;0,0,PI()),ACOS('OddsRatio_working_3-way'!V357/(2*'OddsRatio_working_3-way'!X357)))</f>
        <v>0.58394872689694888</v>
      </c>
      <c r="Z357" s="11">
        <f>'OddsRatio_working_3-way'!X357^(1/3)*COS('OddsRatio_working_3-way'!Y357/3)</f>
        <v>0.52343571100125763</v>
      </c>
      <c r="AA357" s="11">
        <f>'OddsRatio_working_3-way'!X357^(1/3)*COS(('OddsRatio_working_3-way'!Y357+2*PI())/3)</f>
        <v>-0.35108571797119126</v>
      </c>
      <c r="AB357" s="11">
        <f>'OddsRatio_working_3-way'!X357^(1/3)*COS(('OddsRatio_working_3-way'!Y357+4*PI())/3)</f>
        <v>-0.17234999303006623</v>
      </c>
      <c r="AC357" s="11">
        <f>'OddsRatio_working_3-way'!X357^(1/3)*SIN('OddsRatio_working_3-way'!Y357/3)</f>
        <v>0.10319311890856137</v>
      </c>
      <c r="AD357" s="11">
        <f>'OddsRatio_working_3-way'!X357^(1/3)*SIN(('OddsRatio_working_3-way'!Y357+2*PI())/3)</f>
        <v>0.40171206352077815</v>
      </c>
      <c r="AE357" s="11">
        <f>'OddsRatio_working_3-way'!X357^(1/3)*SIN(('OddsRatio_working_3-way'!Y357+4*PI())/3)</f>
        <v>-0.50490518242933957</v>
      </c>
      <c r="AF357" s="11">
        <f>-'OddsRatio_working_3-way'!U357/(3*'OddsRatio_working_3-way'!X357^(1/3))*COS(('OddsRatio_working_3-way'!Y357)/3)</f>
        <v>0.52343571100125763</v>
      </c>
      <c r="AG357" s="11">
        <f>-'OddsRatio_working_3-way'!U357/(3*'OddsRatio_working_3-way'!X357^(1/3))*COS(('OddsRatio_working_3-way'!Y357+2*PI())/3)</f>
        <v>-0.35108571797119126</v>
      </c>
      <c r="AH357" s="11">
        <f>-'OddsRatio_working_3-way'!U357/(3*'OddsRatio_working_3-way'!X357^(1/3))*COS(('OddsRatio_working_3-way'!Y357+4*PI())/3)</f>
        <v>-0.17234999303006623</v>
      </c>
      <c r="AI357" s="11">
        <f>'OddsRatio_working_3-way'!U357/(3*'OddsRatio_working_3-way'!X357^(1/3))*SIN(('OddsRatio_working_3-way'!Y357)/3)</f>
        <v>-0.10319311890856137</v>
      </c>
      <c r="AJ357" s="11">
        <f>'OddsRatio_working_3-way'!U357/(3*'OddsRatio_working_3-way'!X357^(1/3))*SIN(('OddsRatio_working_3-way'!Y357+2*PI())/3)</f>
        <v>-0.40171206352077815</v>
      </c>
      <c r="AK357" s="11">
        <f>'OddsRatio_working_3-way'!U357/(3*'OddsRatio_working_3-way'!X357^(1/3))*SIN(('OddsRatio_working_3-way'!Y357+4*PI())/3)</f>
        <v>0.50490518242933957</v>
      </c>
      <c r="AL357" s="11">
        <f>'OddsRatio_working_3-way'!Z357+'OddsRatio_working_3-way'!AF357</f>
        <v>1.0468714220025153</v>
      </c>
      <c r="AM357" s="11">
        <f>'OddsRatio_working_3-way'!AA357+'OddsRatio_working_3-way'!AG357</f>
        <v>-0.70217143594238252</v>
      </c>
      <c r="AN357" s="11">
        <f>'OddsRatio_working_3-way'!AB357+'OddsRatio_working_3-way'!AH357</f>
        <v>-0.34469998606013247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1.0468714220025153</v>
      </c>
      <c r="AS357" s="11">
        <f>IF(('OddsRatio_working_3-way'!X357=0),IF(Q357&gt;0,-Q357^(1/3),(-Q357)^(1/3)),'OddsRatio_working_3-way'!AM357-'OddsRatio_working_3-way'!R357/3)</f>
        <v>-0.70217143594238252</v>
      </c>
      <c r="AT357" s="11">
        <f>IF(('OddsRatio_working_3-way'!X357=0),IF(Q357&gt;0,-Q357^(1/3),(-Q357)^(1/3)),'OddsRatio_working_3-way'!AN357-'OddsRatio_working_3-way'!R357/3)</f>
        <v>-0.34469998606013247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2.9</v>
      </c>
      <c r="B358" s="4">
        <f>IF('True_Odds_Calculator_3-way'!B359="","",'True_Odds_Calculator_3-way'!B359)</f>
        <v>2.97</v>
      </c>
      <c r="C358" s="4">
        <f>IF('True_Odds_Calculator_3-way'!C359="","",'True_Odds_Calculator_3-way'!C359)</f>
        <v>2.89</v>
      </c>
      <c r="D358" s="9">
        <f t="shared" si="78"/>
        <v>0.33561366296490819</v>
      </c>
      <c r="E358" s="9">
        <f t="shared" si="79"/>
        <v>0.32759499213342408</v>
      </c>
      <c r="F358" s="9">
        <f t="shared" si="80"/>
        <v>0.33679134490166779</v>
      </c>
      <c r="G358" s="9">
        <f t="shared" si="81"/>
        <v>1.0419034088272978</v>
      </c>
      <c r="H358" s="9">
        <f t="shared" si="82"/>
        <v>2.9796164767718651</v>
      </c>
      <c r="I358" s="9">
        <f t="shared" si="83"/>
        <v>3.0525497153897772</v>
      </c>
      <c r="J358" s="9">
        <f t="shared" si="84"/>
        <v>2.9691974426835932</v>
      </c>
      <c r="K358" s="11">
        <f t="shared" si="85"/>
        <v>0.34482758620689657</v>
      </c>
      <c r="L358" s="11">
        <f t="shared" si="86"/>
        <v>0.33670033670033667</v>
      </c>
      <c r="M358" s="11">
        <f t="shared" si="87"/>
        <v>0.34602076124567471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-0.28420344719115753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0.23140364388425477</v>
      </c>
      <c r="Q358" s="11">
        <f>2*'OddsRatio_working_3-way'!K358*'OddsRatio_working_3-way'!L358*'OddsRatio_working_3-way'!M358</f>
        <v>8.0348487459810686E-2</v>
      </c>
      <c r="R358" s="11">
        <f t="shared" si="88"/>
        <v>0</v>
      </c>
      <c r="S358" s="11">
        <f t="shared" si="89"/>
        <v>-0.81421828683383568</v>
      </c>
      <c r="T358" s="11">
        <f t="shared" si="90"/>
        <v>-0.28271468292841517</v>
      </c>
      <c r="U358" s="11">
        <f>'OddsRatio_working_3-way'!S358-'OddsRatio_working_3-way'!R358^2/3</f>
        <v>-0.81421828683383568</v>
      </c>
      <c r="V358" s="11">
        <f>'OddsRatio_working_3-way'!S358*'OddsRatio_working_3-way'!R358/3-2*'OddsRatio_working_3-way'!R358^3/27-'OddsRatio_working_3-way'!T358</f>
        <v>0.28271468292841517</v>
      </c>
      <c r="W358" s="11">
        <f>'OddsRatio_working_3-way'!V358^2+4*'OddsRatio_working_3-way'!U358^3/27</f>
        <v>-4.0877437198577615E-5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0.14139348409714014</v>
      </c>
      <c r="Y358" s="11">
        <f>IF('OddsRatio_working_3-way'!W358&gt;=0,IF('OddsRatio_working_3-way'!V358+SQRT('OddsRatio_working_3-way'!W358)&gt;0,0,PI()),ACOS('OddsRatio_working_3-way'!V358/(2*'OddsRatio_working_3-way'!X358)))</f>
        <v>2.2610983070389334E-2</v>
      </c>
      <c r="Z358" s="11">
        <f>'OddsRatio_working_3-way'!X358^(1/3)*COS('OddsRatio_working_3-way'!Y358/3)</f>
        <v>0.52095170441364891</v>
      </c>
      <c r="AA358" s="11">
        <f>'OddsRatio_working_3-way'!X358^(1/3)*COS(('OddsRatio_working_3-way'!Y358+2*PI())/3)</f>
        <v>-0.26387628745022079</v>
      </c>
      <c r="AB358" s="11">
        <f>'OddsRatio_working_3-way'!X358^(1/3)*COS(('OddsRatio_working_3-way'!Y358+4*PI())/3)</f>
        <v>-0.25707541696342828</v>
      </c>
      <c r="AC358" s="11">
        <f>'OddsRatio_working_3-way'!X358^(1/3)*SIN('OddsRatio_working_3-way'!Y358/3)</f>
        <v>3.9264844062734143E-3</v>
      </c>
      <c r="AD358" s="11">
        <f>'OddsRatio_working_3-way'!X358^(1/3)*SIN(('OddsRatio_working_3-way'!Y358+2*PI())/3)</f>
        <v>0.44919416796388512</v>
      </c>
      <c r="AE358" s="11">
        <f>'OddsRatio_working_3-way'!X358^(1/3)*SIN(('OddsRatio_working_3-way'!Y358+4*PI())/3)</f>
        <v>-0.45312065237015858</v>
      </c>
      <c r="AF358" s="11">
        <f>-'OddsRatio_working_3-way'!U358/(3*'OddsRatio_working_3-way'!X358^(1/3))*COS(('OddsRatio_working_3-way'!Y358)/3)</f>
        <v>0.5209517044136488</v>
      </c>
      <c r="AG358" s="11">
        <f>-'OddsRatio_working_3-way'!U358/(3*'OddsRatio_working_3-way'!X358^(1/3))*COS(('OddsRatio_working_3-way'!Y358+2*PI())/3)</f>
        <v>-0.26387628745022074</v>
      </c>
      <c r="AH358" s="11">
        <f>-'OddsRatio_working_3-way'!U358/(3*'OddsRatio_working_3-way'!X358^(1/3))*COS(('OddsRatio_working_3-way'!Y358+4*PI())/3)</f>
        <v>-0.25707541696342823</v>
      </c>
      <c r="AI358" s="11">
        <f>'OddsRatio_working_3-way'!U358/(3*'OddsRatio_working_3-way'!X358^(1/3))*SIN(('OddsRatio_working_3-way'!Y358)/3)</f>
        <v>-3.9264844062734134E-3</v>
      </c>
      <c r="AJ358" s="11">
        <f>'OddsRatio_working_3-way'!U358/(3*'OddsRatio_working_3-way'!X358^(1/3))*SIN(('OddsRatio_working_3-way'!Y358+2*PI())/3)</f>
        <v>-0.44919416796388506</v>
      </c>
      <c r="AK358" s="11">
        <f>'OddsRatio_working_3-way'!U358/(3*'OddsRatio_working_3-way'!X358^(1/3))*SIN(('OddsRatio_working_3-way'!Y358+4*PI())/3)</f>
        <v>0.45312065237015853</v>
      </c>
      <c r="AL358" s="11">
        <f>'OddsRatio_working_3-way'!Z358+'OddsRatio_working_3-way'!AF358</f>
        <v>1.0419034088272978</v>
      </c>
      <c r="AM358" s="11">
        <f>'OddsRatio_working_3-way'!AA358+'OddsRatio_working_3-way'!AG358</f>
        <v>-0.52775257490044147</v>
      </c>
      <c r="AN358" s="11">
        <f>'OddsRatio_working_3-way'!AB358+'OddsRatio_working_3-way'!AH358</f>
        <v>-0.51415083392685657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1.0419034088272978</v>
      </c>
      <c r="AS358" s="11">
        <f>IF(('OddsRatio_working_3-way'!X358=0),IF(Q358&gt;0,-Q358^(1/3),(-Q358)^(1/3)),'OddsRatio_working_3-way'!AM358-'OddsRatio_working_3-way'!R358/3)</f>
        <v>-0.52775257490044147</v>
      </c>
      <c r="AT358" s="11">
        <f>IF(('OddsRatio_working_3-way'!X358=0),IF(Q358&gt;0,-Q358^(1/3),(-Q358)^(1/3)),'OddsRatio_working_3-way'!AN358-'OddsRatio_working_3-way'!R358/3)</f>
        <v>-0.51415083392685657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6.11</v>
      </c>
      <c r="B359" s="4">
        <f>IF('True_Odds_Calculator_3-way'!B360="","",'True_Odds_Calculator_3-way'!B360)</f>
        <v>3.9</v>
      </c>
      <c r="C359" s="4">
        <f>IF('True_Odds_Calculator_3-way'!C360="","",'True_Odds_Calculator_3-way'!C360)</f>
        <v>1.64</v>
      </c>
      <c r="D359" s="9">
        <f t="shared" si="78"/>
        <v>0.15652834749426506</v>
      </c>
      <c r="E359" s="9">
        <f t="shared" si="79"/>
        <v>0.24641949619481424</v>
      </c>
      <c r="F359" s="9">
        <f t="shared" si="80"/>
        <v>0.59705215631092068</v>
      </c>
      <c r="G359" s="9">
        <f t="shared" si="81"/>
        <v>1.0545242975997442</v>
      </c>
      <c r="H359" s="9">
        <f t="shared" si="82"/>
        <v>6.3886191607346925</v>
      </c>
      <c r="I359" s="9">
        <f t="shared" si="83"/>
        <v>4.0581204630392573</v>
      </c>
      <c r="J359" s="9">
        <f t="shared" si="84"/>
        <v>1.6748955504638365</v>
      </c>
      <c r="K359" s="11">
        <f t="shared" si="85"/>
        <v>0.16366612111292961</v>
      </c>
      <c r="L359" s="11">
        <f t="shared" si="86"/>
        <v>0.25641025641025644</v>
      </c>
      <c r="M359" s="11">
        <f t="shared" si="87"/>
        <v>0.6097560975609756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-0.24268850519299601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0.22134333139881823</v>
      </c>
      <c r="Q359" s="11">
        <f>2*'OddsRatio_working_3-way'!K359*'OddsRatio_working_3-way'!L359*'OddsRatio_working_3-way'!M359</f>
        <v>5.117764887833947E-2</v>
      </c>
      <c r="R359" s="11">
        <f t="shared" si="88"/>
        <v>0</v>
      </c>
      <c r="S359" s="11">
        <f t="shared" si="89"/>
        <v>-0.91204703421283506</v>
      </c>
      <c r="T359" s="11">
        <f t="shared" si="90"/>
        <v>-0.21087792698562657</v>
      </c>
      <c r="U359" s="11">
        <f>'OddsRatio_working_3-way'!S359-'OddsRatio_working_3-way'!R359^2/3</f>
        <v>-0.91204703421283506</v>
      </c>
      <c r="V359" s="11">
        <f>'OddsRatio_working_3-way'!S359*'OddsRatio_working_3-way'!R359/3-2*'OddsRatio_working_3-way'!R359^3/27-'OddsRatio_working_3-way'!T359</f>
        <v>0.21087792698562657</v>
      </c>
      <c r="W359" s="11">
        <f>'OddsRatio_working_3-way'!V359^2+4*'OddsRatio_working_3-way'!U359^3/27</f>
        <v>-6.7925743662198987E-2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0.16762699943024859</v>
      </c>
      <c r="Y359" s="11">
        <f>IF('OddsRatio_working_3-way'!W359&gt;=0,IF('OddsRatio_working_3-way'!V359+SQRT('OddsRatio_working_3-way'!W359)&gt;0,0,PI()),ACOS('OddsRatio_working_3-way'!V359/(2*'OddsRatio_working_3-way'!X359)))</f>
        <v>0.8905179848420316</v>
      </c>
      <c r="Z359" s="11">
        <f>'OddsRatio_working_3-way'!X359^(1/3)*COS('OddsRatio_working_3-way'!Y359/3)</f>
        <v>0.5272621487998721</v>
      </c>
      <c r="AA359" s="11">
        <f>'OddsRatio_working_3-way'!X359^(1/3)*COS(('OddsRatio_working_3-way'!Y359+2*PI())/3)</f>
        <v>-0.4033011441551092</v>
      </c>
      <c r="AB359" s="11">
        <f>'OddsRatio_working_3-way'!X359^(1/3)*COS(('OddsRatio_working_3-way'!Y359+4*PI())/3)</f>
        <v>-0.12396100464476303</v>
      </c>
      <c r="AC359" s="11">
        <f>'OddsRatio_working_3-way'!X359^(1/3)*SIN('OddsRatio_working_3-way'!Y359/3)</f>
        <v>0.16127710474176596</v>
      </c>
      <c r="AD359" s="11">
        <f>'OddsRatio_working_3-way'!X359^(1/3)*SIN(('OddsRatio_working_3-way'!Y359+2*PI())/3)</f>
        <v>0.37598386294377695</v>
      </c>
      <c r="AE359" s="11">
        <f>'OddsRatio_working_3-way'!X359^(1/3)*SIN(('OddsRatio_working_3-way'!Y359+4*PI())/3)</f>
        <v>-0.53726096768554299</v>
      </c>
      <c r="AF359" s="11">
        <f>-'OddsRatio_working_3-way'!U359/(3*'OddsRatio_working_3-way'!X359^(1/3))*COS(('OddsRatio_working_3-way'!Y359)/3)</f>
        <v>0.5272621487998721</v>
      </c>
      <c r="AG359" s="11">
        <f>-'OddsRatio_working_3-way'!U359/(3*'OddsRatio_working_3-way'!X359^(1/3))*COS(('OddsRatio_working_3-way'!Y359+2*PI())/3)</f>
        <v>-0.4033011441551092</v>
      </c>
      <c r="AH359" s="11">
        <f>-'OddsRatio_working_3-way'!U359/(3*'OddsRatio_working_3-way'!X359^(1/3))*COS(('OddsRatio_working_3-way'!Y359+4*PI())/3)</f>
        <v>-0.12396100464476303</v>
      </c>
      <c r="AI359" s="11">
        <f>'OddsRatio_working_3-way'!U359/(3*'OddsRatio_working_3-way'!X359^(1/3))*SIN(('OddsRatio_working_3-way'!Y359)/3)</f>
        <v>-0.16127710474176596</v>
      </c>
      <c r="AJ359" s="11">
        <f>'OddsRatio_working_3-way'!U359/(3*'OddsRatio_working_3-way'!X359^(1/3))*SIN(('OddsRatio_working_3-way'!Y359+2*PI())/3)</f>
        <v>-0.37598386294377695</v>
      </c>
      <c r="AK359" s="11">
        <f>'OddsRatio_working_3-way'!U359/(3*'OddsRatio_working_3-way'!X359^(1/3))*SIN(('OddsRatio_working_3-way'!Y359+4*PI())/3)</f>
        <v>0.53726096768554299</v>
      </c>
      <c r="AL359" s="11">
        <f>'OddsRatio_working_3-way'!Z359+'OddsRatio_working_3-way'!AF359</f>
        <v>1.0545242975997442</v>
      </c>
      <c r="AM359" s="11">
        <f>'OddsRatio_working_3-way'!AA359+'OddsRatio_working_3-way'!AG359</f>
        <v>-0.80660228831021841</v>
      </c>
      <c r="AN359" s="11">
        <f>'OddsRatio_working_3-way'!AB359+'OddsRatio_working_3-way'!AH359</f>
        <v>-0.24792200928952607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1.0545242975997442</v>
      </c>
      <c r="AS359" s="11">
        <f>IF(('OddsRatio_working_3-way'!X359=0),IF(Q359&gt;0,-Q359^(1/3),(-Q359)^(1/3)),'OddsRatio_working_3-way'!AM359-'OddsRatio_working_3-way'!R359/3)</f>
        <v>-0.80660228831021841</v>
      </c>
      <c r="AT359" s="11">
        <f>IF(('OddsRatio_working_3-way'!X359=0),IF(Q359&gt;0,-Q359^(1/3),(-Q359)^(1/3)),'OddsRatio_working_3-way'!AN359-'OddsRatio_working_3-way'!R359/3)</f>
        <v>-0.24792200928952607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1.76</v>
      </c>
      <c r="B360" s="4">
        <f>IF('True_Odds_Calculator_3-way'!B361="","",'True_Odds_Calculator_3-way'!B361)</f>
        <v>4.01</v>
      </c>
      <c r="C360" s="4">
        <f>IF('True_Odds_Calculator_3-way'!C361="","",'True_Odds_Calculator_3-way'!C361)</f>
        <v>4.82</v>
      </c>
      <c r="D360" s="9">
        <f t="shared" si="78"/>
        <v>0.55780950469234436</v>
      </c>
      <c r="E360" s="9">
        <f t="shared" si="79"/>
        <v>0.24156835786789108</v>
      </c>
      <c r="F360" s="9">
        <f t="shared" si="80"/>
        <v>0.2006221374397647</v>
      </c>
      <c r="G360" s="9">
        <f t="shared" si="81"/>
        <v>1.0430614648811414</v>
      </c>
      <c r="H360" s="9">
        <f t="shared" si="82"/>
        <v>1.7927267133096674</v>
      </c>
      <c r="I360" s="9">
        <f t="shared" si="83"/>
        <v>4.1396150092922355</v>
      </c>
      <c r="J360" s="9">
        <f t="shared" si="84"/>
        <v>4.9844947958459596</v>
      </c>
      <c r="K360" s="11">
        <f t="shared" si="85"/>
        <v>0.56818181818181823</v>
      </c>
      <c r="L360" s="11">
        <f t="shared" si="86"/>
        <v>0.24937655860349128</v>
      </c>
      <c r="M360" s="11">
        <f t="shared" si="87"/>
        <v>0.20746887966804978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-0.25688537050433147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0.22311958692480416</v>
      </c>
      <c r="Q360" s="11">
        <f>2*'OddsRatio_working_3-way'!K360*'OddsRatio_working_3-way'!L360*'OddsRatio_working_3-way'!M360</f>
        <v>5.8793040032886476E-2</v>
      </c>
      <c r="R360" s="11">
        <f t="shared" si="88"/>
        <v>0</v>
      </c>
      <c r="S360" s="11">
        <f t="shared" si="89"/>
        <v>-0.86855700068385966</v>
      </c>
      <c r="T360" s="11">
        <f t="shared" si="90"/>
        <v>-0.22886877488375748</v>
      </c>
      <c r="U360" s="11">
        <f>'OddsRatio_working_3-way'!S360-'OddsRatio_working_3-way'!R360^2/3</f>
        <v>-0.86855700068385966</v>
      </c>
      <c r="V360" s="11">
        <f>'OddsRatio_working_3-way'!S360*'OddsRatio_working_3-way'!R360/3-2*'OddsRatio_working_3-way'!R360^3/27-'OddsRatio_working_3-way'!T360</f>
        <v>0.22886877488375748</v>
      </c>
      <c r="W360" s="11">
        <f>'OddsRatio_working_3-way'!V360^2+4*'OddsRatio_working_3-way'!U360^3/27</f>
        <v>-4.4690463603637265E-2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0.15578140110458416</v>
      </c>
      <c r="Y360" s="11">
        <f>IF('OddsRatio_working_3-way'!W360&gt;=0,IF('OddsRatio_working_3-way'!V360+SQRT('OddsRatio_working_3-way'!W360)&gt;0,0,PI()),ACOS('OddsRatio_working_3-way'!V360/(2*'OddsRatio_working_3-way'!X360)))</f>
        <v>0.74574424960422125</v>
      </c>
      <c r="Z360" s="11">
        <f>'OddsRatio_working_3-way'!X360^(1/3)*COS('OddsRatio_working_3-way'!Y360/3)</f>
        <v>0.5215307324405708</v>
      </c>
      <c r="AA360" s="11">
        <f>'OddsRatio_working_3-way'!X360^(1/3)*COS(('OddsRatio_working_3-way'!Y360+2*PI())/3)</f>
        <v>-0.37541056459756722</v>
      </c>
      <c r="AB360" s="11">
        <f>'OddsRatio_working_3-way'!X360^(1/3)*COS(('OddsRatio_working_3-way'!Y360+4*PI())/3)</f>
        <v>-0.14612016784300372</v>
      </c>
      <c r="AC360" s="11">
        <f>'OddsRatio_working_3-way'!X360^(1/3)*SIN('OddsRatio_working_3-way'!Y360/3)</f>
        <v>0.1323808722888434</v>
      </c>
      <c r="AD360" s="11">
        <f>'OddsRatio_working_3-way'!X360^(1/3)*SIN(('OddsRatio_working_3-way'!Y360+2*PI())/3)</f>
        <v>0.38546842700341766</v>
      </c>
      <c r="AE360" s="11">
        <f>'OddsRatio_working_3-way'!X360^(1/3)*SIN(('OddsRatio_working_3-way'!Y360+4*PI())/3)</f>
        <v>-0.51784929929226098</v>
      </c>
      <c r="AF360" s="11">
        <f>-'OddsRatio_working_3-way'!U360/(3*'OddsRatio_working_3-way'!X360^(1/3))*COS(('OddsRatio_working_3-way'!Y360)/3)</f>
        <v>0.52153073244057058</v>
      </c>
      <c r="AG360" s="11">
        <f>-'OddsRatio_working_3-way'!U360/(3*'OddsRatio_working_3-way'!X360^(1/3))*COS(('OddsRatio_working_3-way'!Y360+2*PI())/3)</f>
        <v>-0.37541056459756705</v>
      </c>
      <c r="AH360" s="11">
        <f>-'OddsRatio_working_3-way'!U360/(3*'OddsRatio_working_3-way'!X360^(1/3))*COS(('OddsRatio_working_3-way'!Y360+4*PI())/3)</f>
        <v>-0.14612016784300366</v>
      </c>
      <c r="AI360" s="11">
        <f>'OddsRatio_working_3-way'!U360/(3*'OddsRatio_working_3-way'!X360^(1/3))*SIN(('OddsRatio_working_3-way'!Y360)/3)</f>
        <v>-0.13238087228884335</v>
      </c>
      <c r="AJ360" s="11">
        <f>'OddsRatio_working_3-way'!U360/(3*'OddsRatio_working_3-way'!X360^(1/3))*SIN(('OddsRatio_working_3-way'!Y360+2*PI())/3)</f>
        <v>-0.38546842700341755</v>
      </c>
      <c r="AK360" s="11">
        <f>'OddsRatio_working_3-way'!U360/(3*'OddsRatio_working_3-way'!X360^(1/3))*SIN(('OddsRatio_working_3-way'!Y360+4*PI())/3)</f>
        <v>0.51784929929226087</v>
      </c>
      <c r="AL360" s="11">
        <f>'OddsRatio_working_3-way'!Z360+'OddsRatio_working_3-way'!AF360</f>
        <v>1.0430614648811414</v>
      </c>
      <c r="AM360" s="11">
        <f>'OddsRatio_working_3-way'!AA360+'OddsRatio_working_3-way'!AG360</f>
        <v>-0.75082112919513433</v>
      </c>
      <c r="AN360" s="11">
        <f>'OddsRatio_working_3-way'!AB360+'OddsRatio_working_3-way'!AH360</f>
        <v>-0.29224033568600738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1.0430614648811414</v>
      </c>
      <c r="AS360" s="11">
        <f>IF(('OddsRatio_working_3-way'!X360=0),IF(Q360&gt;0,-Q360^(1/3),(-Q360)^(1/3)),'OddsRatio_working_3-way'!AM360-'OddsRatio_working_3-way'!R360/3)</f>
        <v>-0.75082112919513433</v>
      </c>
      <c r="AT360" s="11">
        <f>IF(('OddsRatio_working_3-way'!X360=0),IF(Q360&gt;0,-Q360^(1/3),(-Q360)^(1/3)),'OddsRatio_working_3-way'!AN360-'OddsRatio_working_3-way'!R360/3)</f>
        <v>-0.29224033568600738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4.08</v>
      </c>
      <c r="B361" s="4">
        <f>IF('True_Odds_Calculator_3-way'!B362="","",'True_Odds_Calculator_3-way'!B362)</f>
        <v>3.38</v>
      </c>
      <c r="C361" s="4">
        <f>IF('True_Odds_Calculator_3-way'!C362="","",'True_Odds_Calculator_3-way'!C362)</f>
        <v>2.08</v>
      </c>
      <c r="D361" s="9">
        <f t="shared" si="78"/>
        <v>0.23886914924180958</v>
      </c>
      <c r="E361" s="9">
        <f t="shared" si="79"/>
        <v>0.28883266024637144</v>
      </c>
      <c r="F361" s="9">
        <f t="shared" si="80"/>
        <v>0.47229819051181915</v>
      </c>
      <c r="G361" s="9">
        <f t="shared" si="81"/>
        <v>1.0345429992726234</v>
      </c>
      <c r="H361" s="9">
        <f t="shared" si="82"/>
        <v>4.1863924377596797</v>
      </c>
      <c r="I361" s="9">
        <f t="shared" si="83"/>
        <v>3.4622123382688432</v>
      </c>
      <c r="J361" s="9">
        <f t="shared" si="84"/>
        <v>2.1173064392144334</v>
      </c>
      <c r="K361" s="11">
        <f t="shared" si="85"/>
        <v>0.24509803921568626</v>
      </c>
      <c r="L361" s="11">
        <f t="shared" si="86"/>
        <v>0.29585798816568049</v>
      </c>
      <c r="M361" s="11">
        <f t="shared" si="87"/>
        <v>0.48076923076923073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-0.27600136549840715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0.2280014190473641</v>
      </c>
      <c r="Q361" s="11">
        <f>2*'OddsRatio_working_3-way'!K361*'OddsRatio_working_3-way'!L361*'OddsRatio_working_3-way'!M361</f>
        <v>6.9725204601640375E-2</v>
      </c>
      <c r="R361" s="11">
        <f t="shared" si="88"/>
        <v>0</v>
      </c>
      <c r="S361" s="11">
        <f t="shared" si="89"/>
        <v>-0.82608801096196005</v>
      </c>
      <c r="T361" s="11">
        <f t="shared" si="90"/>
        <v>-0.25262630304647088</v>
      </c>
      <c r="U361" s="11">
        <f>'OddsRatio_working_3-way'!S361-'OddsRatio_working_3-way'!R361^2/3</f>
        <v>-0.82608801096196005</v>
      </c>
      <c r="V361" s="11">
        <f>'OddsRatio_working_3-way'!S361*'OddsRatio_working_3-way'!R361/3-2*'OddsRatio_working_3-way'!R361^3/27-'OddsRatio_working_3-way'!T361</f>
        <v>0.25262630304647088</v>
      </c>
      <c r="W361" s="11">
        <f>'OddsRatio_working_3-way'!V361^2+4*'OddsRatio_working_3-way'!U361^3/27</f>
        <v>-1.9697008564086238E-2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0.14449658954021508</v>
      </c>
      <c r="Y361" s="11">
        <f>IF('OddsRatio_working_3-way'!W361&gt;=0,IF('OddsRatio_working_3-way'!V361+SQRT('OddsRatio_working_3-way'!W361)&gt;0,0,PI()),ACOS('OddsRatio_working_3-way'!V361/(2*'OddsRatio_working_3-way'!X361)))</f>
        <v>0.50709271299536685</v>
      </c>
      <c r="Z361" s="11">
        <f>'OddsRatio_working_3-way'!X361^(1/3)*COS('OddsRatio_working_3-way'!Y361/3)</f>
        <v>0.51727149963631169</v>
      </c>
      <c r="AA361" s="11">
        <f>'OddsRatio_working_3-way'!X361^(1/3)*COS(('OddsRatio_working_3-way'!Y361+2*PI())/3)</f>
        <v>-0.33508605713271744</v>
      </c>
      <c r="AB361" s="11">
        <f>'OddsRatio_working_3-way'!X361^(1/3)*COS(('OddsRatio_working_3-way'!Y361+4*PI())/3)</f>
        <v>-0.18218544250359439</v>
      </c>
      <c r="AC361" s="11">
        <f>'OddsRatio_working_3-way'!X361^(1/3)*SIN('OddsRatio_working_3-way'!Y361/3)</f>
        <v>8.8277211015383425E-2</v>
      </c>
      <c r="AD361" s="11">
        <f>'OddsRatio_working_3-way'!X361^(1/3)*SIN(('OddsRatio_working_3-way'!Y361+2*PI())/3)</f>
        <v>0.4038316538310272</v>
      </c>
      <c r="AE361" s="11">
        <f>'OddsRatio_working_3-way'!X361^(1/3)*SIN(('OddsRatio_working_3-way'!Y361+4*PI())/3)</f>
        <v>-0.49210886484641064</v>
      </c>
      <c r="AF361" s="11">
        <f>-'OddsRatio_working_3-way'!U361/(3*'OddsRatio_working_3-way'!X361^(1/3))*COS(('OddsRatio_working_3-way'!Y361)/3)</f>
        <v>0.51727149963631169</v>
      </c>
      <c r="AG361" s="11">
        <f>-'OddsRatio_working_3-way'!U361/(3*'OddsRatio_working_3-way'!X361^(1/3))*COS(('OddsRatio_working_3-way'!Y361+2*PI())/3)</f>
        <v>-0.33508605713271744</v>
      </c>
      <c r="AH361" s="11">
        <f>-'OddsRatio_working_3-way'!U361/(3*'OddsRatio_working_3-way'!X361^(1/3))*COS(('OddsRatio_working_3-way'!Y361+4*PI())/3)</f>
        <v>-0.18218544250359439</v>
      </c>
      <c r="AI361" s="11">
        <f>'OddsRatio_working_3-way'!U361/(3*'OddsRatio_working_3-way'!X361^(1/3))*SIN(('OddsRatio_working_3-way'!Y361)/3)</f>
        <v>-8.8277211015383425E-2</v>
      </c>
      <c r="AJ361" s="11">
        <f>'OddsRatio_working_3-way'!U361/(3*'OddsRatio_working_3-way'!X361^(1/3))*SIN(('OddsRatio_working_3-way'!Y361+2*PI())/3)</f>
        <v>-0.4038316538310272</v>
      </c>
      <c r="AK361" s="11">
        <f>'OddsRatio_working_3-way'!U361/(3*'OddsRatio_working_3-way'!X361^(1/3))*SIN(('OddsRatio_working_3-way'!Y361+4*PI())/3)</f>
        <v>0.49210886484641064</v>
      </c>
      <c r="AL361" s="11">
        <f>'OddsRatio_working_3-way'!Z361+'OddsRatio_working_3-way'!AF361</f>
        <v>1.0345429992726234</v>
      </c>
      <c r="AM361" s="11">
        <f>'OddsRatio_working_3-way'!AA361+'OddsRatio_working_3-way'!AG361</f>
        <v>-0.67017211426543488</v>
      </c>
      <c r="AN361" s="11">
        <f>'OddsRatio_working_3-way'!AB361+'OddsRatio_working_3-way'!AH361</f>
        <v>-0.36437088500718878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1.0345429992726234</v>
      </c>
      <c r="AS361" s="11">
        <f>IF(('OddsRatio_working_3-way'!X361=0),IF(Q361&gt;0,-Q361^(1/3),(-Q361)^(1/3)),'OddsRatio_working_3-way'!AM361-'OddsRatio_working_3-way'!R361/3)</f>
        <v>-0.67017211426543488</v>
      </c>
      <c r="AT361" s="11">
        <f>IF(('OddsRatio_working_3-way'!X361=0),IF(Q361&gt;0,-Q361^(1/3),(-Q361)^(1/3)),'OddsRatio_working_3-way'!AN361-'OddsRatio_working_3-way'!R361/3)</f>
        <v>-0.36437088500718878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2.14</v>
      </c>
      <c r="B362" s="4">
        <f>IF('True_Odds_Calculator_3-way'!B363="","",'True_Odds_Calculator_3-way'!B363)</f>
        <v>3.13</v>
      </c>
      <c r="C362" s="4">
        <f>IF('True_Odds_Calculator_3-way'!C363="","",'True_Odds_Calculator_3-way'!C363)</f>
        <v>4.24</v>
      </c>
      <c r="D362" s="9">
        <f t="shared" si="78"/>
        <v>0.45854321513506435</v>
      </c>
      <c r="E362" s="9">
        <f t="shared" si="79"/>
        <v>0.31188908008806671</v>
      </c>
      <c r="F362" s="9">
        <f t="shared" si="80"/>
        <v>0.22956770477686883</v>
      </c>
      <c r="G362" s="9">
        <f t="shared" si="81"/>
        <v>1.0358066073377294</v>
      </c>
      <c r="H362" s="9">
        <f t="shared" si="82"/>
        <v>2.1808195323650117</v>
      </c>
      <c r="I362" s="9">
        <f t="shared" si="83"/>
        <v>3.2062680736293636</v>
      </c>
      <c r="J362" s="9">
        <f t="shared" si="84"/>
        <v>4.3560134077742436</v>
      </c>
      <c r="K362" s="11">
        <f t="shared" si="85"/>
        <v>0.46728971962616822</v>
      </c>
      <c r="L362" s="11">
        <f t="shared" si="86"/>
        <v>0.31948881789137379</v>
      </c>
      <c r="M362" s="11">
        <f t="shared" si="87"/>
        <v>0.23584905660377356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-0.27701641049158232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0.22922238190716404</v>
      </c>
      <c r="Q362" s="11">
        <f>2*'OddsRatio_working_3-way'!K362*'OddsRatio_working_3-way'!L362*'OddsRatio_working_3-way'!M362</f>
        <v>7.0421622705733947E-2</v>
      </c>
      <c r="R362" s="11">
        <f t="shared" si="88"/>
        <v>0</v>
      </c>
      <c r="S362" s="11">
        <f t="shared" si="89"/>
        <v>-0.82746860195175842</v>
      </c>
      <c r="T362" s="11">
        <f t="shared" si="90"/>
        <v>-0.25421462425553248</v>
      </c>
      <c r="U362" s="11">
        <f>'OddsRatio_working_3-way'!S362-'OddsRatio_working_3-way'!R362^2/3</f>
        <v>-0.82746860195175842</v>
      </c>
      <c r="V362" s="11">
        <f>'OddsRatio_working_3-way'!S362*'OddsRatio_working_3-way'!R362/3-2*'OddsRatio_working_3-way'!R362^3/27-'OddsRatio_working_3-way'!T362</f>
        <v>0.25421462425553248</v>
      </c>
      <c r="W362" s="11">
        <f>'OddsRatio_working_3-way'!V362^2+4*'OddsRatio_working_3-way'!U362^3/27</f>
        <v>-1.9311413598766106E-2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0.14485897347433094</v>
      </c>
      <c r="Y362" s="11">
        <f>IF('OddsRatio_working_3-way'!W362&gt;=0,IF('OddsRatio_working_3-way'!V362+SQRT('OddsRatio_working_3-way'!W362)&gt;0,0,PI()),ACOS('OddsRatio_working_3-way'!V362/(2*'OddsRatio_working_3-way'!X362)))</f>
        <v>0.5002648338285085</v>
      </c>
      <c r="Z362" s="11">
        <f>'OddsRatio_working_3-way'!X362^(1/3)*COS('OddsRatio_working_3-way'!Y362/3)</f>
        <v>0.51790330366886483</v>
      </c>
      <c r="AA362" s="11">
        <f>'OddsRatio_working_3-way'!X362^(1/3)*COS(('OddsRatio_working_3-way'!Y362+2*PI())/3)</f>
        <v>-0.33444520470218614</v>
      </c>
      <c r="AB362" s="11">
        <f>'OddsRatio_working_3-way'!X362^(1/3)*COS(('OddsRatio_working_3-way'!Y362+4*PI())/3)</f>
        <v>-0.18345809896667878</v>
      </c>
      <c r="AC362" s="11">
        <f>'OddsRatio_working_3-way'!X362^(1/3)*SIN('OddsRatio_working_3-way'!Y362/3)</f>
        <v>8.7172446140557941E-2</v>
      </c>
      <c r="AD362" s="11">
        <f>'OddsRatio_working_3-way'!X362^(1/3)*SIN(('OddsRatio_working_3-way'!Y362+2*PI())/3)</f>
        <v>0.40493119461084448</v>
      </c>
      <c r="AE362" s="11">
        <f>'OddsRatio_working_3-way'!X362^(1/3)*SIN(('OddsRatio_working_3-way'!Y362+4*PI())/3)</f>
        <v>-0.49210364075140223</v>
      </c>
      <c r="AF362" s="11">
        <f>-'OddsRatio_working_3-way'!U362/(3*'OddsRatio_working_3-way'!X362^(1/3))*COS(('OddsRatio_working_3-way'!Y362)/3)</f>
        <v>0.51790330366886472</v>
      </c>
      <c r="AG362" s="11">
        <f>-'OddsRatio_working_3-way'!U362/(3*'OddsRatio_working_3-way'!X362^(1/3))*COS(('OddsRatio_working_3-way'!Y362+2*PI())/3)</f>
        <v>-0.33444520470218608</v>
      </c>
      <c r="AH362" s="11">
        <f>-'OddsRatio_working_3-way'!U362/(3*'OddsRatio_working_3-way'!X362^(1/3))*COS(('OddsRatio_working_3-way'!Y362+4*PI())/3)</f>
        <v>-0.18345809896667875</v>
      </c>
      <c r="AI362" s="11">
        <f>'OddsRatio_working_3-way'!U362/(3*'OddsRatio_working_3-way'!X362^(1/3))*SIN(('OddsRatio_working_3-way'!Y362)/3)</f>
        <v>-8.7172446140557913E-2</v>
      </c>
      <c r="AJ362" s="11">
        <f>'OddsRatio_working_3-way'!U362/(3*'OddsRatio_working_3-way'!X362^(1/3))*SIN(('OddsRatio_working_3-way'!Y362+2*PI())/3)</f>
        <v>-0.40493119461084442</v>
      </c>
      <c r="AK362" s="11">
        <f>'OddsRatio_working_3-way'!U362/(3*'OddsRatio_working_3-way'!X362^(1/3))*SIN(('OddsRatio_working_3-way'!Y362+4*PI())/3)</f>
        <v>0.49210364075140212</v>
      </c>
      <c r="AL362" s="11">
        <f>'OddsRatio_working_3-way'!Z362+'OddsRatio_working_3-way'!AF362</f>
        <v>1.0358066073377294</v>
      </c>
      <c r="AM362" s="11">
        <f>'OddsRatio_working_3-way'!AA362+'OddsRatio_working_3-way'!AG362</f>
        <v>-0.66889040940437217</v>
      </c>
      <c r="AN362" s="11">
        <f>'OddsRatio_working_3-way'!AB362+'OddsRatio_working_3-way'!AH362</f>
        <v>-0.3669161979333575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1.0358066073377294</v>
      </c>
      <c r="AS362" s="11">
        <f>IF(('OddsRatio_working_3-way'!X362=0),IF(Q362&gt;0,-Q362^(1/3),(-Q362)^(1/3)),'OddsRatio_working_3-way'!AM362-'OddsRatio_working_3-way'!R362/3)</f>
        <v>-0.66889040940437217</v>
      </c>
      <c r="AT362" s="11">
        <f>IF(('OddsRatio_working_3-way'!X362=0),IF(Q362&gt;0,-Q362^(1/3),(-Q362)^(1/3)),'OddsRatio_working_3-way'!AN362-'OddsRatio_working_3-way'!R362/3)</f>
        <v>-0.3669161979333575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3.31</v>
      </c>
      <c r="B363" s="4">
        <f>IF('True_Odds_Calculator_3-way'!B364="","",'True_Odds_Calculator_3-way'!B364)</f>
        <v>3.03</v>
      </c>
      <c r="C363" s="4">
        <f>IF('True_Odds_Calculator_3-way'!C364="","",'True_Odds_Calculator_3-way'!C364)</f>
        <v>2.57</v>
      </c>
      <c r="D363" s="9">
        <f t="shared" si="78"/>
        <v>0.29543183400082607</v>
      </c>
      <c r="E363" s="9">
        <f t="shared" si="79"/>
        <v>0.32301830884269944</v>
      </c>
      <c r="F363" s="9">
        <f t="shared" si="80"/>
        <v>0.38154985715647466</v>
      </c>
      <c r="G363" s="9">
        <f t="shared" si="81"/>
        <v>1.0324136703157509</v>
      </c>
      <c r="H363" s="9">
        <f t="shared" si="82"/>
        <v>3.3848755784293845</v>
      </c>
      <c r="I363" s="9">
        <f t="shared" si="83"/>
        <v>3.0957997507409742</v>
      </c>
      <c r="J363" s="9">
        <f t="shared" si="84"/>
        <v>2.6208894623957288</v>
      </c>
      <c r="K363" s="11">
        <f t="shared" si="85"/>
        <v>0.30211480362537763</v>
      </c>
      <c r="L363" s="11">
        <f t="shared" si="86"/>
        <v>0.33003300330033003</v>
      </c>
      <c r="M363" s="11">
        <f t="shared" si="87"/>
        <v>0.38910505836575876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-0.28563006887873021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0.22928927192741613</v>
      </c>
      <c r="Q363" s="11">
        <f>2*'OddsRatio_working_3-way'!K363*'OddsRatio_working_3-way'!L363*'OddsRatio_working_3-way'!M363</f>
        <v>7.7593662242780401E-2</v>
      </c>
      <c r="R363" s="11">
        <f t="shared" si="88"/>
        <v>0</v>
      </c>
      <c r="S363" s="11">
        <f t="shared" si="89"/>
        <v>-0.802749069198192</v>
      </c>
      <c r="T363" s="11">
        <f t="shared" si="90"/>
        <v>-0.27165789143762836</v>
      </c>
      <c r="U363" s="11">
        <f>'OddsRatio_working_3-way'!S363-'OddsRatio_working_3-way'!R363^2/3</f>
        <v>-0.802749069198192</v>
      </c>
      <c r="V363" s="11">
        <f>'OddsRatio_working_3-way'!S363*'OddsRatio_working_3-way'!R363/3-2*'OddsRatio_working_3-way'!R363^3/27-'OddsRatio_working_3-way'!T363</f>
        <v>0.27165789143762836</v>
      </c>
      <c r="W363" s="11">
        <f>'OddsRatio_working_3-way'!V363^2+4*'OddsRatio_working_3-way'!U363^3/27</f>
        <v>-2.8384894791859544E-3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0.13841649058143707</v>
      </c>
      <c r="Y363" s="11">
        <f>IF('OddsRatio_working_3-way'!W363&gt;=0,IF('OddsRatio_working_3-way'!V363+SQRT('OddsRatio_working_3-way'!W363)&gt;0,0,PI()),ACOS('OddsRatio_working_3-way'!V363/(2*'OddsRatio_working_3-way'!X363)))</f>
        <v>0.19366177620801883</v>
      </c>
      <c r="Z363" s="11">
        <f>'OddsRatio_working_3-way'!X363^(1/3)*COS('OddsRatio_working_3-way'!Y363/3)</f>
        <v>0.51620683515787558</v>
      </c>
      <c r="AA363" s="11">
        <f>'OddsRatio_working_3-way'!X363^(1/3)*COS(('OddsRatio_working_3-way'!Y363+2*PI())/3)</f>
        <v>-0.28700228955978629</v>
      </c>
      <c r="AB363" s="11">
        <f>'OddsRatio_working_3-way'!X363^(1/3)*COS(('OddsRatio_working_3-way'!Y363+4*PI())/3)</f>
        <v>-0.22920454559808912</v>
      </c>
      <c r="AC363" s="11">
        <f>'OddsRatio_working_3-way'!X363^(1/3)*SIN('OddsRatio_working_3-way'!Y363/3)</f>
        <v>3.3369543034838862E-2</v>
      </c>
      <c r="AD363" s="11">
        <f>'OddsRatio_working_3-way'!X363^(1/3)*SIN(('OddsRatio_working_3-way'!Y363+2*PI())/3)</f>
        <v>0.43036346133646686</v>
      </c>
      <c r="AE363" s="11">
        <f>'OddsRatio_working_3-way'!X363^(1/3)*SIN(('OddsRatio_working_3-way'!Y363+4*PI())/3)</f>
        <v>-0.46373300437130582</v>
      </c>
      <c r="AF363" s="11">
        <f>-'OddsRatio_working_3-way'!U363/(3*'OddsRatio_working_3-way'!X363^(1/3))*COS(('OddsRatio_working_3-way'!Y363)/3)</f>
        <v>0.51620683515787547</v>
      </c>
      <c r="AG363" s="11">
        <f>-'OddsRatio_working_3-way'!U363/(3*'OddsRatio_working_3-way'!X363^(1/3))*COS(('OddsRatio_working_3-way'!Y363+2*PI())/3)</f>
        <v>-0.28700228955978624</v>
      </c>
      <c r="AH363" s="11">
        <f>-'OddsRatio_working_3-way'!U363/(3*'OddsRatio_working_3-way'!X363^(1/3))*COS(('OddsRatio_working_3-way'!Y363+4*PI())/3)</f>
        <v>-0.22920454559808906</v>
      </c>
      <c r="AI363" s="11">
        <f>'OddsRatio_working_3-way'!U363/(3*'OddsRatio_working_3-way'!X363^(1/3))*SIN(('OddsRatio_working_3-way'!Y363)/3)</f>
        <v>-3.3369543034838856E-2</v>
      </c>
      <c r="AJ363" s="11">
        <f>'OddsRatio_working_3-way'!U363/(3*'OddsRatio_working_3-way'!X363^(1/3))*SIN(('OddsRatio_working_3-way'!Y363+2*PI())/3)</f>
        <v>-0.43036346133646675</v>
      </c>
      <c r="AK363" s="11">
        <f>'OddsRatio_working_3-way'!U363/(3*'OddsRatio_working_3-way'!X363^(1/3))*SIN(('OddsRatio_working_3-way'!Y363+4*PI())/3)</f>
        <v>0.46373300437130571</v>
      </c>
      <c r="AL363" s="11">
        <f>'OddsRatio_working_3-way'!Z363+'OddsRatio_working_3-way'!AF363</f>
        <v>1.0324136703157509</v>
      </c>
      <c r="AM363" s="11">
        <f>'OddsRatio_working_3-way'!AA363+'OddsRatio_working_3-way'!AG363</f>
        <v>-0.57400457911957248</v>
      </c>
      <c r="AN363" s="11">
        <f>'OddsRatio_working_3-way'!AB363+'OddsRatio_working_3-way'!AH363</f>
        <v>-0.45840909119617818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1.0324136703157509</v>
      </c>
      <c r="AS363" s="11">
        <f>IF(('OddsRatio_working_3-way'!X363=0),IF(Q363&gt;0,-Q363^(1/3),(-Q363)^(1/3)),'OddsRatio_working_3-way'!AM363-'OddsRatio_working_3-way'!R363/3)</f>
        <v>-0.57400457911957248</v>
      </c>
      <c r="AT363" s="11">
        <f>IF(('OddsRatio_working_3-way'!X363=0),IF(Q363&gt;0,-Q363^(1/3),(-Q363)^(1/3)),'OddsRatio_working_3-way'!AN363-'OddsRatio_working_3-way'!R363/3)</f>
        <v>-0.45840909119617818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2.65</v>
      </c>
      <c r="B364" s="4">
        <f>IF('True_Odds_Calculator_3-way'!B365="","",'True_Odds_Calculator_3-way'!B365)</f>
        <v>3</v>
      </c>
      <c r="C364" s="4">
        <f>IF('True_Odds_Calculator_3-way'!C365="","",'True_Odds_Calculator_3-way'!C365)</f>
        <v>3.1</v>
      </c>
      <c r="D364" s="9">
        <f t="shared" si="78"/>
        <v>0.36577046687034936</v>
      </c>
      <c r="E364" s="9">
        <f t="shared" si="79"/>
        <v>0.32239722743761151</v>
      </c>
      <c r="F364" s="9">
        <f t="shared" si="80"/>
        <v>0.31183230569203907</v>
      </c>
      <c r="G364" s="9">
        <f t="shared" si="81"/>
        <v>1.0508818235626955</v>
      </c>
      <c r="H364" s="9">
        <f t="shared" si="82"/>
        <v>2.7339550088784477</v>
      </c>
      <c r="I364" s="9">
        <f t="shared" si="83"/>
        <v>3.1017636471253907</v>
      </c>
      <c r="J364" s="9">
        <f t="shared" si="84"/>
        <v>3.206851829481661</v>
      </c>
      <c r="K364" s="11">
        <f t="shared" si="85"/>
        <v>0.37735849056603776</v>
      </c>
      <c r="L364" s="11">
        <f t="shared" si="86"/>
        <v>0.33333333333333331</v>
      </c>
      <c r="M364" s="11">
        <f t="shared" si="87"/>
        <v>0.32258064516129031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-0.28119293974436999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0.23331304524244262</v>
      </c>
      <c r="Q364" s="11">
        <f>2*'OddsRatio_working_3-way'!K364*'OddsRatio_working_3-way'!L364*'OddsRatio_working_3-way'!M364</f>
        <v>8.1152363562588758E-2</v>
      </c>
      <c r="R364" s="11">
        <f t="shared" si="88"/>
        <v>0</v>
      </c>
      <c r="S364" s="11">
        <f t="shared" si="89"/>
        <v>-0.82972582972582964</v>
      </c>
      <c r="T364" s="11">
        <f t="shared" si="90"/>
        <v>-0.28860028860028869</v>
      </c>
      <c r="U364" s="11">
        <f>'OddsRatio_working_3-way'!S364-'OddsRatio_working_3-way'!R364^2/3</f>
        <v>-0.82972582972582964</v>
      </c>
      <c r="V364" s="11">
        <f>'OddsRatio_working_3-way'!S364*'OddsRatio_working_3-way'!R364/3-2*'OddsRatio_working_3-way'!R364^3/27-'OddsRatio_working_3-way'!T364</f>
        <v>0.28860028860028869</v>
      </c>
      <c r="W364" s="11">
        <f>'OddsRatio_working_3-way'!V364^2+4*'OddsRatio_working_3-way'!U364^3/27</f>
        <v>-1.3351414858178701E-3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0.14545211245113268</v>
      </c>
      <c r="Y364" s="11">
        <f>IF('OddsRatio_working_3-way'!W364&gt;=0,IF('OddsRatio_working_3-way'!V364+SQRT('OddsRatio_working_3-way'!W364)&gt;0,0,PI()),ACOS('OddsRatio_working_3-way'!V364/(2*'OddsRatio_working_3-way'!X364)))</f>
        <v>0.12593958726822607</v>
      </c>
      <c r="Z364" s="11">
        <f>'OddsRatio_working_3-way'!X364^(1/3)*COS('OddsRatio_working_3-way'!Y364/3)</f>
        <v>0.52544091178134777</v>
      </c>
      <c r="AA364" s="11">
        <f>'OddsRatio_working_3-way'!X364^(1/3)*COS(('OddsRatio_working_3-way'!Y364+2*PI())/3)</f>
        <v>-0.28183441940551984</v>
      </c>
      <c r="AB364" s="11">
        <f>'OddsRatio_working_3-way'!X364^(1/3)*COS(('OddsRatio_working_3-way'!Y364+4*PI())/3)</f>
        <v>-0.24360649237582782</v>
      </c>
      <c r="AC364" s="11">
        <f>'OddsRatio_working_3-way'!X364^(1/3)*SIN('OddsRatio_working_3-way'!Y364/3)</f>
        <v>2.2070903961154069E-2</v>
      </c>
      <c r="AD364" s="11">
        <f>'OddsRatio_working_3-way'!X364^(1/3)*SIN(('OddsRatio_working_3-way'!Y364+2*PI())/3)</f>
        <v>0.44400972580972836</v>
      </c>
      <c r="AE364" s="11">
        <f>'OddsRatio_working_3-way'!X364^(1/3)*SIN(('OddsRatio_working_3-way'!Y364+4*PI())/3)</f>
        <v>-0.46608062977088238</v>
      </c>
      <c r="AF364" s="11">
        <f>-'OddsRatio_working_3-way'!U364/(3*'OddsRatio_working_3-way'!X364^(1/3))*COS(('OddsRatio_working_3-way'!Y364)/3)</f>
        <v>0.52544091178134777</v>
      </c>
      <c r="AG364" s="11">
        <f>-'OddsRatio_working_3-way'!U364/(3*'OddsRatio_working_3-way'!X364^(1/3))*COS(('OddsRatio_working_3-way'!Y364+2*PI())/3)</f>
        <v>-0.28183441940551984</v>
      </c>
      <c r="AH364" s="11">
        <f>-'OddsRatio_working_3-way'!U364/(3*'OddsRatio_working_3-way'!X364^(1/3))*COS(('OddsRatio_working_3-way'!Y364+4*PI())/3)</f>
        <v>-0.24360649237582782</v>
      </c>
      <c r="AI364" s="11">
        <f>'OddsRatio_working_3-way'!U364/(3*'OddsRatio_working_3-way'!X364^(1/3))*SIN(('OddsRatio_working_3-way'!Y364)/3)</f>
        <v>-2.2070903961154069E-2</v>
      </c>
      <c r="AJ364" s="11">
        <f>'OddsRatio_working_3-way'!U364/(3*'OddsRatio_working_3-way'!X364^(1/3))*SIN(('OddsRatio_working_3-way'!Y364+2*PI())/3)</f>
        <v>-0.44400972580972836</v>
      </c>
      <c r="AK364" s="11">
        <f>'OddsRatio_working_3-way'!U364/(3*'OddsRatio_working_3-way'!X364^(1/3))*SIN(('OddsRatio_working_3-way'!Y364+4*PI())/3)</f>
        <v>0.46608062977088238</v>
      </c>
      <c r="AL364" s="11">
        <f>'OddsRatio_working_3-way'!Z364+'OddsRatio_working_3-way'!AF364</f>
        <v>1.0508818235626955</v>
      </c>
      <c r="AM364" s="11">
        <f>'OddsRatio_working_3-way'!AA364+'OddsRatio_working_3-way'!AG364</f>
        <v>-0.56366883881103969</v>
      </c>
      <c r="AN364" s="11">
        <f>'OddsRatio_working_3-way'!AB364+'OddsRatio_working_3-way'!AH364</f>
        <v>-0.48721298475165564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1.0508818235626955</v>
      </c>
      <c r="AS364" s="11">
        <f>IF(('OddsRatio_working_3-way'!X364=0),IF(Q364&gt;0,-Q364^(1/3),(-Q364)^(1/3)),'OddsRatio_working_3-way'!AM364-'OddsRatio_working_3-way'!R364/3)</f>
        <v>-0.56366883881103969</v>
      </c>
      <c r="AT364" s="11">
        <f>IF(('OddsRatio_working_3-way'!X364=0),IF(Q364&gt;0,-Q364^(1/3),(-Q364)^(1/3)),'OddsRatio_working_3-way'!AN364-'OddsRatio_working_3-way'!R364/3)</f>
        <v>-0.48721298475165564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3.63</v>
      </c>
      <c r="B365" s="4">
        <f>IF('True_Odds_Calculator_3-way'!B366="","",'True_Odds_Calculator_3-way'!B366)</f>
        <v>3.05</v>
      </c>
      <c r="C365" s="4">
        <f>IF('True_Odds_Calculator_3-way'!C366="","",'True_Odds_Calculator_3-way'!C366)</f>
        <v>2.33</v>
      </c>
      <c r="D365" s="9">
        <f t="shared" si="78"/>
        <v>0.26575151461368191</v>
      </c>
      <c r="E365" s="9">
        <f t="shared" si="79"/>
        <v>0.31709772989007423</v>
      </c>
      <c r="F365" s="9">
        <f t="shared" si="80"/>
        <v>0.41715075549624386</v>
      </c>
      <c r="G365" s="9">
        <f t="shared" si="81"/>
        <v>1.0505375068616511</v>
      </c>
      <c r="H365" s="9">
        <f t="shared" si="82"/>
        <v>3.7629136430461427</v>
      </c>
      <c r="I365" s="9">
        <f t="shared" si="83"/>
        <v>3.1536018890663837</v>
      </c>
      <c r="J365" s="9">
        <f t="shared" si="84"/>
        <v>2.3972148841259964</v>
      </c>
      <c r="K365" s="11">
        <f t="shared" si="85"/>
        <v>0.27548209366391185</v>
      </c>
      <c r="L365" s="11">
        <f t="shared" si="86"/>
        <v>0.32786885245901642</v>
      </c>
      <c r="M365" s="11">
        <f t="shared" si="87"/>
        <v>0.42918454935622319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-0.27797060038350019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0.23297648391192713</v>
      </c>
      <c r="Q365" s="11">
        <f>2*'OddsRatio_working_3-way'!K365*'OddsRatio_working_3-way'!L365*'OddsRatio_working_3-way'!M365</f>
        <v>7.7529611950724511E-2</v>
      </c>
      <c r="R365" s="11">
        <f t="shared" si="88"/>
        <v>0</v>
      </c>
      <c r="S365" s="11">
        <f t="shared" si="89"/>
        <v>-0.83813354214619373</v>
      </c>
      <c r="T365" s="11">
        <f t="shared" si="90"/>
        <v>-0.27891299239474004</v>
      </c>
      <c r="U365" s="11">
        <f>'OddsRatio_working_3-way'!S365-'OddsRatio_working_3-way'!R365^2/3</f>
        <v>-0.83813354214619373</v>
      </c>
      <c r="V365" s="11">
        <f>'OddsRatio_working_3-way'!S365*'OddsRatio_working_3-way'!R365/3-2*'OddsRatio_working_3-way'!R365^3/27-'OddsRatio_working_3-way'!T365</f>
        <v>0.27891299239474004</v>
      </c>
      <c r="W365" s="11">
        <f>'OddsRatio_working_3-way'!V365^2+4*'OddsRatio_working_3-way'!U365^3/27</f>
        <v>-9.4315210954187406E-3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0.14766852950274059</v>
      </c>
      <c r="Y365" s="11">
        <f>IF('OddsRatio_working_3-way'!W365&gt;=0,IF('OddsRatio_working_3-way'!V365+SQRT('OddsRatio_working_3-way'!W365)&gt;0,0,PI()),ACOS('OddsRatio_working_3-way'!V365/(2*'OddsRatio_working_3-way'!X365)))</f>
        <v>0.33506560757924575</v>
      </c>
      <c r="Z365" s="11">
        <f>'OddsRatio_working_3-way'!X365^(1/3)*COS('OddsRatio_working_3-way'!Y365/3)</f>
        <v>0.52526875343082557</v>
      </c>
      <c r="AA365" s="11">
        <f>'OddsRatio_working_3-way'!X365^(1/3)*COS(('OddsRatio_working_3-way'!Y365+2*PI())/3)</f>
        <v>-0.31365337355451545</v>
      </c>
      <c r="AB365" s="11">
        <f>'OddsRatio_working_3-way'!X365^(1/3)*COS(('OddsRatio_working_3-way'!Y365+4*PI())/3)</f>
        <v>-0.21161537987631018</v>
      </c>
      <c r="AC365" s="11">
        <f>'OddsRatio_working_3-way'!X365^(1/3)*SIN('OddsRatio_working_3-way'!Y365/3)</f>
        <v>5.8911663117681319E-2</v>
      </c>
      <c r="AD365" s="11">
        <f>'OddsRatio_working_3-way'!X365^(1/3)*SIN(('OddsRatio_working_3-way'!Y365+2*PI())/3)</f>
        <v>0.42544025272643887</v>
      </c>
      <c r="AE365" s="11">
        <f>'OddsRatio_working_3-way'!X365^(1/3)*SIN(('OddsRatio_working_3-way'!Y365+4*PI())/3)</f>
        <v>-0.48435191584411996</v>
      </c>
      <c r="AF365" s="11">
        <f>-'OddsRatio_working_3-way'!U365/(3*'OddsRatio_working_3-way'!X365^(1/3))*COS(('OddsRatio_working_3-way'!Y365)/3)</f>
        <v>0.52526875343082557</v>
      </c>
      <c r="AG365" s="11">
        <f>-'OddsRatio_working_3-way'!U365/(3*'OddsRatio_working_3-way'!X365^(1/3))*COS(('OddsRatio_working_3-way'!Y365+2*PI())/3)</f>
        <v>-0.31365337355451545</v>
      </c>
      <c r="AH365" s="11">
        <f>-'OddsRatio_working_3-way'!U365/(3*'OddsRatio_working_3-way'!X365^(1/3))*COS(('OddsRatio_working_3-way'!Y365+4*PI())/3)</f>
        <v>-0.21161537987631018</v>
      </c>
      <c r="AI365" s="11">
        <f>'OddsRatio_working_3-way'!U365/(3*'OddsRatio_working_3-way'!X365^(1/3))*SIN(('OddsRatio_working_3-way'!Y365)/3)</f>
        <v>-5.8911663117681319E-2</v>
      </c>
      <c r="AJ365" s="11">
        <f>'OddsRatio_working_3-way'!U365/(3*'OddsRatio_working_3-way'!X365^(1/3))*SIN(('OddsRatio_working_3-way'!Y365+2*PI())/3)</f>
        <v>-0.42544025272643887</v>
      </c>
      <c r="AK365" s="11">
        <f>'OddsRatio_working_3-way'!U365/(3*'OddsRatio_working_3-way'!X365^(1/3))*SIN(('OddsRatio_working_3-way'!Y365+4*PI())/3)</f>
        <v>0.48435191584411996</v>
      </c>
      <c r="AL365" s="11">
        <f>'OddsRatio_working_3-way'!Z365+'OddsRatio_working_3-way'!AF365</f>
        <v>1.0505375068616511</v>
      </c>
      <c r="AM365" s="11">
        <f>'OddsRatio_working_3-way'!AA365+'OddsRatio_working_3-way'!AG365</f>
        <v>-0.62730674710903089</v>
      </c>
      <c r="AN365" s="11">
        <f>'OddsRatio_working_3-way'!AB365+'OddsRatio_working_3-way'!AH365</f>
        <v>-0.42323075975262037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1.0505375068616511</v>
      </c>
      <c r="AS365" s="11">
        <f>IF(('OddsRatio_working_3-way'!X365=0),IF(Q365&gt;0,-Q365^(1/3),(-Q365)^(1/3)),'OddsRatio_working_3-way'!AM365-'OddsRatio_working_3-way'!R365/3)</f>
        <v>-0.62730674710903089</v>
      </c>
      <c r="AT365" s="11">
        <f>IF(('OddsRatio_working_3-way'!X365=0),IF(Q365&gt;0,-Q365^(1/3),(-Q365)^(1/3)),'OddsRatio_working_3-way'!AN365-'OddsRatio_working_3-way'!R365/3)</f>
        <v>-0.42323075975262037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2.11</v>
      </c>
      <c r="B366" s="4">
        <f>IF('True_Odds_Calculator_3-way'!B367="","",'True_Odds_Calculator_3-way'!B367)</f>
        <v>2.97</v>
      </c>
      <c r="C366" s="4">
        <f>IF('True_Odds_Calculator_3-way'!C367="","",'True_Odds_Calculator_3-way'!C367)</f>
        <v>4.4800000000000004</v>
      </c>
      <c r="D366" s="9">
        <f t="shared" si="78"/>
        <v>0.4607923270359629</v>
      </c>
      <c r="E366" s="9">
        <f t="shared" si="79"/>
        <v>0.32501330505751608</v>
      </c>
      <c r="F366" s="9">
        <f t="shared" si="80"/>
        <v>0.21419436790652086</v>
      </c>
      <c r="G366" s="9">
        <f t="shared" si="81"/>
        <v>1.0542117345371222</v>
      </c>
      <c r="H366" s="9">
        <f t="shared" si="82"/>
        <v>2.1701750253362055</v>
      </c>
      <c r="I366" s="9">
        <f t="shared" si="83"/>
        <v>3.0767971170381307</v>
      </c>
      <c r="J366" s="9">
        <f t="shared" si="84"/>
        <v>4.6686568361891849</v>
      </c>
      <c r="K366" s="11">
        <f t="shared" si="85"/>
        <v>0.47393364928909953</v>
      </c>
      <c r="L366" s="11">
        <f t="shared" si="86"/>
        <v>0.33670033670033667</v>
      </c>
      <c r="M366" s="11">
        <f t="shared" si="87"/>
        <v>0.2232142857142857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-0.27105132229539786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0.23366137110212937</v>
      </c>
      <c r="Q366" s="11">
        <f>2*'OddsRatio_working_3-way'!K366*'OddsRatio_working_3-way'!L366*'OddsRatio_working_3-way'!M366</f>
        <v>7.1238222896990666E-2</v>
      </c>
      <c r="R366" s="11">
        <f t="shared" si="88"/>
        <v>0</v>
      </c>
      <c r="S366" s="11">
        <f t="shared" si="89"/>
        <v>-0.86205582442235762</v>
      </c>
      <c r="T366" s="11">
        <f t="shared" si="90"/>
        <v>-0.26282189768974318</v>
      </c>
      <c r="U366" s="11">
        <f>'OddsRatio_working_3-way'!S366-'OddsRatio_working_3-way'!R366^2/3</f>
        <v>-0.86205582442235762</v>
      </c>
      <c r="V366" s="11">
        <f>'OddsRatio_working_3-way'!S366*'OddsRatio_working_3-way'!R366/3-2*'OddsRatio_working_3-way'!R366^3/27-'OddsRatio_working_3-way'!T366</f>
        <v>0.26282189768974318</v>
      </c>
      <c r="W366" s="11">
        <f>'OddsRatio_working_3-way'!V366^2+4*'OddsRatio_working_3-way'!U366^3/27</f>
        <v>-2.5832557660000033E-2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0.15403563513456706</v>
      </c>
      <c r="Y366" s="11">
        <f>IF('OddsRatio_working_3-way'!W366&gt;=0,IF('OddsRatio_working_3-way'!V366+SQRT('OddsRatio_working_3-way'!W366)&gt;0,0,PI()),ACOS('OddsRatio_working_3-way'!V366/(2*'OddsRatio_working_3-way'!X366)))</f>
        <v>0.5488588331750659</v>
      </c>
      <c r="Z366" s="11">
        <f>'OddsRatio_working_3-way'!X366^(1/3)*COS('OddsRatio_working_3-way'!Y366/3)</f>
        <v>0.52710586726856123</v>
      </c>
      <c r="AA366" s="11">
        <f>'OddsRatio_working_3-way'!X366^(1/3)*COS(('OddsRatio_working_3-way'!Y366+2*PI())/3)</f>
        <v>-0.34801304033491687</v>
      </c>
      <c r="AB366" s="11">
        <f>'OddsRatio_working_3-way'!X366^(1/3)*COS(('OddsRatio_working_3-way'!Y366+4*PI())/3)</f>
        <v>-0.17909282693364453</v>
      </c>
      <c r="AC366" s="11">
        <f>'OddsRatio_working_3-way'!X366^(1/3)*SIN('OddsRatio_working_3-way'!Y366/3)</f>
        <v>9.7526130678793801E-2</v>
      </c>
      <c r="AD366" s="11">
        <f>'OddsRatio_working_3-way'!X366^(1/3)*SIN(('OddsRatio_working_3-way'!Y366+2*PI())/3)</f>
        <v>0.40772400619900567</v>
      </c>
      <c r="AE366" s="11">
        <f>'OddsRatio_working_3-way'!X366^(1/3)*SIN(('OddsRatio_working_3-way'!Y366+4*PI())/3)</f>
        <v>-0.50525013687779929</v>
      </c>
      <c r="AF366" s="11">
        <f>-'OddsRatio_working_3-way'!U366/(3*'OddsRatio_working_3-way'!X366^(1/3))*COS(('OddsRatio_working_3-way'!Y366)/3)</f>
        <v>0.52710586726856112</v>
      </c>
      <c r="AG366" s="11">
        <f>-'OddsRatio_working_3-way'!U366/(3*'OddsRatio_working_3-way'!X366^(1/3))*COS(('OddsRatio_working_3-way'!Y366+2*PI())/3)</f>
        <v>-0.34801304033491676</v>
      </c>
      <c r="AH366" s="11">
        <f>-'OddsRatio_working_3-way'!U366/(3*'OddsRatio_working_3-way'!X366^(1/3))*COS(('OddsRatio_working_3-way'!Y366+4*PI())/3)</f>
        <v>-0.17909282693364451</v>
      </c>
      <c r="AI366" s="11">
        <f>'OddsRatio_working_3-way'!U366/(3*'OddsRatio_working_3-way'!X366^(1/3))*SIN(('OddsRatio_working_3-way'!Y366)/3)</f>
        <v>-9.7526130678793774E-2</v>
      </c>
      <c r="AJ366" s="11">
        <f>'OddsRatio_working_3-way'!U366/(3*'OddsRatio_working_3-way'!X366^(1/3))*SIN(('OddsRatio_working_3-way'!Y366+2*PI())/3)</f>
        <v>-0.40772400619900562</v>
      </c>
      <c r="AK366" s="11">
        <f>'OddsRatio_working_3-way'!U366/(3*'OddsRatio_working_3-way'!X366^(1/3))*SIN(('OddsRatio_working_3-way'!Y366+4*PI())/3)</f>
        <v>0.50525013687779918</v>
      </c>
      <c r="AL366" s="11">
        <f>'OddsRatio_working_3-way'!Z366+'OddsRatio_working_3-way'!AF366</f>
        <v>1.0542117345371222</v>
      </c>
      <c r="AM366" s="11">
        <f>'OddsRatio_working_3-way'!AA366+'OddsRatio_working_3-way'!AG366</f>
        <v>-0.69602608066983362</v>
      </c>
      <c r="AN366" s="11">
        <f>'OddsRatio_working_3-way'!AB366+'OddsRatio_working_3-way'!AH366</f>
        <v>-0.35818565386728907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1.0542117345371222</v>
      </c>
      <c r="AS366" s="11">
        <f>IF(('OddsRatio_working_3-way'!X366=0),IF(Q366&gt;0,-Q366^(1/3),(-Q366)^(1/3)),'OddsRatio_working_3-way'!AM366-'OddsRatio_working_3-way'!R366/3)</f>
        <v>-0.69602608066983362</v>
      </c>
      <c r="AT366" s="11">
        <f>IF(('OddsRatio_working_3-way'!X366=0),IF(Q366&gt;0,-Q366^(1/3),(-Q366)^(1/3)),'OddsRatio_working_3-way'!AN366-'OddsRatio_working_3-way'!R366/3)</f>
        <v>-0.35818565386728907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2.41</v>
      </c>
      <c r="B367" s="4">
        <f>IF('True_Odds_Calculator_3-way'!B368="","",'True_Odds_Calculator_3-way'!B368)</f>
        <v>2.77</v>
      </c>
      <c r="C367" s="4">
        <f>IF('True_Odds_Calculator_3-way'!C368="","",'True_Odds_Calculator_3-way'!C368)</f>
        <v>3.88</v>
      </c>
      <c r="D367" s="9">
        <f t="shared" si="78"/>
        <v>0.40259792912980202</v>
      </c>
      <c r="E367" s="9">
        <f t="shared" si="79"/>
        <v>0.34931720821604945</v>
      </c>
      <c r="F367" s="9">
        <f t="shared" si="80"/>
        <v>0.24808486265414859</v>
      </c>
      <c r="G367" s="9">
        <f t="shared" si="81"/>
        <v>1.0523884533645411</v>
      </c>
      <c r="H367" s="9">
        <f t="shared" si="82"/>
        <v>2.4838677192440026</v>
      </c>
      <c r="I367" s="9">
        <f t="shared" si="83"/>
        <v>2.862727562455238</v>
      </c>
      <c r="J367" s="9">
        <f t="shared" si="84"/>
        <v>4.0308787456898774</v>
      </c>
      <c r="K367" s="11">
        <f t="shared" si="85"/>
        <v>0.41493775933609955</v>
      </c>
      <c r="L367" s="11">
        <f t="shared" si="86"/>
        <v>0.36101083032490977</v>
      </c>
      <c r="M367" s="11">
        <f t="shared" si="87"/>
        <v>0.25773195876288663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-0.27749574584170411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0.23396133290937171</v>
      </c>
      <c r="Q367" s="11">
        <f>2*'OddsRatio_working_3-way'!K367*'OddsRatio_working_3-way'!L367*'OddsRatio_working_3-way'!M367</f>
        <v>7.7214961356228295E-2</v>
      </c>
      <c r="R367" s="11">
        <f t="shared" si="88"/>
        <v>0</v>
      </c>
      <c r="S367" s="11">
        <f t="shared" si="89"/>
        <v>-0.84311682761015605</v>
      </c>
      <c r="T367" s="11">
        <f t="shared" si="90"/>
        <v>-0.27825637874922643</v>
      </c>
      <c r="U367" s="11">
        <f>'OddsRatio_working_3-way'!S367-'OddsRatio_working_3-way'!R367^2/3</f>
        <v>-0.84311682761015605</v>
      </c>
      <c r="V367" s="11">
        <f>'OddsRatio_working_3-way'!S367*'OddsRatio_working_3-way'!R367/3-2*'OddsRatio_working_3-way'!R367^3/27-'OddsRatio_working_3-way'!T367</f>
        <v>0.27825637874922643</v>
      </c>
      <c r="W367" s="11">
        <f>'OddsRatio_working_3-way'!V367^2+4*'OddsRatio_working_3-way'!U367^3/27</f>
        <v>-1.1362456099014789E-2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0.14898747297478382</v>
      </c>
      <c r="Y367" s="11">
        <f>IF('OddsRatio_working_3-way'!W367&gt;=0,IF('OddsRatio_working_3-way'!V367+SQRT('OddsRatio_working_3-way'!W367)&gt;0,0,PI()),ACOS('OddsRatio_working_3-way'!V367/(2*'OddsRatio_working_3-way'!X367)))</f>
        <v>0.365836775363509</v>
      </c>
      <c r="Z367" s="11">
        <f>'OddsRatio_working_3-way'!X367^(1/3)*COS('OddsRatio_working_3-way'!Y367/3)</f>
        <v>0.52619422668227056</v>
      </c>
      <c r="AA367" s="11">
        <f>'OddsRatio_working_3-way'!X367^(1/3)*COS(('OddsRatio_working_3-way'!Y367+2*PI())/3)</f>
        <v>-0.31894452829674907</v>
      </c>
      <c r="AB367" s="11">
        <f>'OddsRatio_working_3-way'!X367^(1/3)*COS(('OddsRatio_working_3-way'!Y367+4*PI())/3)</f>
        <v>-0.20724969838552154</v>
      </c>
      <c r="AC367" s="11">
        <f>'OddsRatio_working_3-way'!X367^(1/3)*SIN('OddsRatio_working_3-way'!Y367/3)</f>
        <v>6.4487040116336658E-2</v>
      </c>
      <c r="AD367" s="11">
        <f>'OddsRatio_working_3-way'!X367^(1/3)*SIN(('OddsRatio_working_3-way'!Y367+2*PI())/3)</f>
        <v>0.42345404757338539</v>
      </c>
      <c r="AE367" s="11">
        <f>'OddsRatio_working_3-way'!X367^(1/3)*SIN(('OddsRatio_working_3-way'!Y367+4*PI())/3)</f>
        <v>-0.48794108768972211</v>
      </c>
      <c r="AF367" s="11">
        <f>-'OddsRatio_working_3-way'!U367/(3*'OddsRatio_working_3-way'!X367^(1/3))*COS(('OddsRatio_working_3-way'!Y367)/3)</f>
        <v>0.52619422668227056</v>
      </c>
      <c r="AG367" s="11">
        <f>-'OddsRatio_working_3-way'!U367/(3*'OddsRatio_working_3-way'!X367^(1/3))*COS(('OddsRatio_working_3-way'!Y367+2*PI())/3)</f>
        <v>-0.31894452829674907</v>
      </c>
      <c r="AH367" s="11">
        <f>-'OddsRatio_working_3-way'!U367/(3*'OddsRatio_working_3-way'!X367^(1/3))*COS(('OddsRatio_working_3-way'!Y367+4*PI())/3)</f>
        <v>-0.20724969838552154</v>
      </c>
      <c r="AI367" s="11">
        <f>'OddsRatio_working_3-way'!U367/(3*'OddsRatio_working_3-way'!X367^(1/3))*SIN(('OddsRatio_working_3-way'!Y367)/3)</f>
        <v>-6.4487040116336658E-2</v>
      </c>
      <c r="AJ367" s="11">
        <f>'OddsRatio_working_3-way'!U367/(3*'OddsRatio_working_3-way'!X367^(1/3))*SIN(('OddsRatio_working_3-way'!Y367+2*PI())/3)</f>
        <v>-0.42345404757338539</v>
      </c>
      <c r="AK367" s="11">
        <f>'OddsRatio_working_3-way'!U367/(3*'OddsRatio_working_3-way'!X367^(1/3))*SIN(('OddsRatio_working_3-way'!Y367+4*PI())/3)</f>
        <v>0.48794108768972211</v>
      </c>
      <c r="AL367" s="11">
        <f>'OddsRatio_working_3-way'!Z367+'OddsRatio_working_3-way'!AF367</f>
        <v>1.0523884533645411</v>
      </c>
      <c r="AM367" s="11">
        <f>'OddsRatio_working_3-way'!AA367+'OddsRatio_working_3-way'!AG367</f>
        <v>-0.63788905659349815</v>
      </c>
      <c r="AN367" s="11">
        <f>'OddsRatio_working_3-way'!AB367+'OddsRatio_working_3-way'!AH367</f>
        <v>-0.41449939677104308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1.0523884533645411</v>
      </c>
      <c r="AS367" s="11">
        <f>IF(('OddsRatio_working_3-way'!X367=0),IF(Q367&gt;0,-Q367^(1/3),(-Q367)^(1/3)),'OddsRatio_working_3-way'!AM367-'OddsRatio_working_3-way'!R367/3)</f>
        <v>-0.63788905659349815</v>
      </c>
      <c r="AT367" s="11">
        <f>IF(('OddsRatio_working_3-way'!X367=0),IF(Q367&gt;0,-Q367^(1/3),(-Q367)^(1/3)),'OddsRatio_working_3-way'!AN367-'OddsRatio_working_3-way'!R367/3)</f>
        <v>-0.41449939677104308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2.2999999999999998</v>
      </c>
      <c r="B368" s="4">
        <f>IF('True_Odds_Calculator_3-way'!B369="","",'True_Odds_Calculator_3-way'!B369)</f>
        <v>3.19</v>
      </c>
      <c r="C368" s="4">
        <f>IF('True_Odds_Calculator_3-way'!C369="","",'True_Odds_Calculator_3-way'!C369)</f>
        <v>3.43</v>
      </c>
      <c r="D368" s="9">
        <f t="shared" si="78"/>
        <v>0.42005412461167047</v>
      </c>
      <c r="E368" s="9">
        <f t="shared" si="79"/>
        <v>0.30067440026041087</v>
      </c>
      <c r="F368" s="9">
        <f t="shared" si="80"/>
        <v>0.27927147512791856</v>
      </c>
      <c r="G368" s="9">
        <f t="shared" si="81"/>
        <v>1.0620350704795389</v>
      </c>
      <c r="H368" s="9">
        <f t="shared" si="82"/>
        <v>2.3806455916234008</v>
      </c>
      <c r="I368" s="9">
        <f t="shared" si="83"/>
        <v>3.3258568043501899</v>
      </c>
      <c r="J368" s="9">
        <f t="shared" si="84"/>
        <v>3.5807452212652806</v>
      </c>
      <c r="K368" s="11">
        <f t="shared" si="85"/>
        <v>0.43478260869565222</v>
      </c>
      <c r="L368" s="11">
        <f t="shared" si="86"/>
        <v>0.31347962382445144</v>
      </c>
      <c r="M368" s="11">
        <f t="shared" si="87"/>
        <v>0.29154518950437314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-0.27490402691577609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0.2352388608240274</v>
      </c>
      <c r="Q368" s="11">
        <f>2*'OddsRatio_working_3-way'!K368*'OddsRatio_working_3-way'!L368*'OddsRatio_working_3-way'!M368</f>
        <v>7.9472588116225484E-2</v>
      </c>
      <c r="R368" s="11">
        <f t="shared" si="88"/>
        <v>0</v>
      </c>
      <c r="S368" s="11">
        <f t="shared" si="89"/>
        <v>-0.85571267712312871</v>
      </c>
      <c r="T368" s="11">
        <f t="shared" si="90"/>
        <v>-0.28909212064970569</v>
      </c>
      <c r="U368" s="11">
        <f>'OddsRatio_working_3-way'!S368-'OddsRatio_working_3-way'!R368^2/3</f>
        <v>-0.85571267712312871</v>
      </c>
      <c r="V368" s="11">
        <f>'OddsRatio_working_3-way'!S368*'OddsRatio_working_3-way'!R368/3-2*'OddsRatio_working_3-way'!R368^3/27-'OddsRatio_working_3-way'!T368</f>
        <v>0.28909212064970569</v>
      </c>
      <c r="W368" s="11">
        <f>'OddsRatio_working_3-way'!V368^2+4*'OddsRatio_working_3-way'!U368^3/27</f>
        <v>-9.2539876344855387E-3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0.15233863746291476</v>
      </c>
      <c r="Y368" s="11">
        <f>IF('OddsRatio_working_3-way'!W368&gt;=0,IF('OddsRatio_working_3-way'!V368+SQRT('OddsRatio_working_3-way'!W368)&gt;0,0,PI()),ACOS('OddsRatio_working_3-way'!V368/(2*'OddsRatio_working_3-way'!X368)))</f>
        <v>0.3212324561376243</v>
      </c>
      <c r="Z368" s="11">
        <f>'OddsRatio_working_3-way'!X368^(1/3)*COS('OddsRatio_working_3-way'!Y368/3)</f>
        <v>0.53101753523976947</v>
      </c>
      <c r="AA368" s="11">
        <f>'OddsRatio_working_3-way'!X368^(1/3)*COS(('OddsRatio_working_3-way'!Y368+2*PI())/3)</f>
        <v>-0.31494005560322902</v>
      </c>
      <c r="AB368" s="11">
        <f>'OddsRatio_working_3-way'!X368^(1/3)*COS(('OddsRatio_working_3-way'!Y368+4*PI())/3)</f>
        <v>-0.21607747963654059</v>
      </c>
      <c r="AC368" s="11">
        <f>'OddsRatio_working_3-way'!X368^(1/3)*SIN('OddsRatio_working_3-way'!Y368/3)</f>
        <v>5.7078334847147492E-2</v>
      </c>
      <c r="AD368" s="11">
        <f>'OddsRatio_working_3-way'!X368^(1/3)*SIN(('OddsRatio_working_3-way'!Y368+2*PI())/3)</f>
        <v>0.43133550794906506</v>
      </c>
      <c r="AE368" s="11">
        <f>'OddsRatio_working_3-way'!X368^(1/3)*SIN(('OddsRatio_working_3-way'!Y368+4*PI())/3)</f>
        <v>-0.48841384279621247</v>
      </c>
      <c r="AF368" s="11">
        <f>-'OddsRatio_working_3-way'!U368/(3*'OddsRatio_working_3-way'!X368^(1/3))*COS(('OddsRatio_working_3-way'!Y368)/3)</f>
        <v>0.53101753523976947</v>
      </c>
      <c r="AG368" s="11">
        <f>-'OddsRatio_working_3-way'!U368/(3*'OddsRatio_working_3-way'!X368^(1/3))*COS(('OddsRatio_working_3-way'!Y368+2*PI())/3)</f>
        <v>-0.31494005560322902</v>
      </c>
      <c r="AH368" s="11">
        <f>-'OddsRatio_working_3-way'!U368/(3*'OddsRatio_working_3-way'!X368^(1/3))*COS(('OddsRatio_working_3-way'!Y368+4*PI())/3)</f>
        <v>-0.21607747963654059</v>
      </c>
      <c r="AI368" s="11">
        <f>'OddsRatio_working_3-way'!U368/(3*'OddsRatio_working_3-way'!X368^(1/3))*SIN(('OddsRatio_working_3-way'!Y368)/3)</f>
        <v>-5.7078334847147492E-2</v>
      </c>
      <c r="AJ368" s="11">
        <f>'OddsRatio_working_3-way'!U368/(3*'OddsRatio_working_3-way'!X368^(1/3))*SIN(('OddsRatio_working_3-way'!Y368+2*PI())/3)</f>
        <v>-0.43133550794906506</v>
      </c>
      <c r="AK368" s="11">
        <f>'OddsRatio_working_3-way'!U368/(3*'OddsRatio_working_3-way'!X368^(1/3))*SIN(('OddsRatio_working_3-way'!Y368+4*PI())/3)</f>
        <v>0.48841384279621247</v>
      </c>
      <c r="AL368" s="11">
        <f>'OddsRatio_working_3-way'!Z368+'OddsRatio_working_3-way'!AF368</f>
        <v>1.0620350704795389</v>
      </c>
      <c r="AM368" s="11">
        <f>'OddsRatio_working_3-way'!AA368+'OddsRatio_working_3-way'!AG368</f>
        <v>-0.62988011120645804</v>
      </c>
      <c r="AN368" s="11">
        <f>'OddsRatio_working_3-way'!AB368+'OddsRatio_working_3-way'!AH368</f>
        <v>-0.43215495927308117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1.0620350704795389</v>
      </c>
      <c r="AS368" s="11">
        <f>IF(('OddsRatio_working_3-way'!X368=0),IF(Q368&gt;0,-Q368^(1/3),(-Q368)^(1/3)),'OddsRatio_working_3-way'!AM368-'OddsRatio_working_3-way'!R368/3)</f>
        <v>-0.62988011120645804</v>
      </c>
      <c r="AT368" s="11">
        <f>IF(('OddsRatio_working_3-way'!X368=0),IF(Q368&gt;0,-Q368^(1/3),(-Q368)^(1/3)),'OddsRatio_working_3-way'!AN368-'OddsRatio_working_3-way'!R368/3)</f>
        <v>-0.43215495927308117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2.14</v>
      </c>
      <c r="B369" s="4">
        <f>IF('True_Odds_Calculator_3-way'!B370="","",'True_Odds_Calculator_3-way'!B370)</f>
        <v>3.65</v>
      </c>
      <c r="C369" s="4">
        <f>IF('True_Odds_Calculator_3-way'!C370="","",'True_Odds_Calculator_3-way'!C370)</f>
        <v>3.42</v>
      </c>
      <c r="D369" s="9">
        <f t="shared" si="78"/>
        <v>0.45441719377277762</v>
      </c>
      <c r="E369" s="9">
        <f t="shared" si="79"/>
        <v>0.26378840889204297</v>
      </c>
      <c r="F369" s="9">
        <f t="shared" si="80"/>
        <v>0.2817943973351793</v>
      </c>
      <c r="G369" s="9">
        <f t="shared" si="81"/>
        <v>1.0531762783838519</v>
      </c>
      <c r="H369" s="9">
        <f t="shared" si="82"/>
        <v>2.2006209573575912</v>
      </c>
      <c r="I369" s="9">
        <f t="shared" si="83"/>
        <v>3.7909171377172077</v>
      </c>
      <c r="J369" s="9">
        <f t="shared" si="84"/>
        <v>3.5486865936889216</v>
      </c>
      <c r="K369" s="11">
        <f t="shared" si="85"/>
        <v>0.46728971962616822</v>
      </c>
      <c r="L369" s="11">
        <f t="shared" si="86"/>
        <v>0.27397260273972601</v>
      </c>
      <c r="M369" s="11">
        <f t="shared" si="87"/>
        <v>0.29239766081871343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-0.27367387871804727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0.23246568604329929</v>
      </c>
      <c r="Q369" s="11">
        <f>2*'OddsRatio_working_3-way'!K369*'OddsRatio_working_3-way'!L369*'OddsRatio_working_3-way'!M369</f>
        <v>7.4868175859355623E-2</v>
      </c>
      <c r="R369" s="11">
        <f t="shared" si="88"/>
        <v>0</v>
      </c>
      <c r="S369" s="11">
        <f t="shared" si="89"/>
        <v>-0.84942591939071121</v>
      </c>
      <c r="T369" s="11">
        <f t="shared" si="90"/>
        <v>-0.27356712379733039</v>
      </c>
      <c r="U369" s="11">
        <f>'OddsRatio_working_3-way'!S369-'OddsRatio_working_3-way'!R369^2/3</f>
        <v>-0.84942591939071121</v>
      </c>
      <c r="V369" s="11">
        <f>'OddsRatio_working_3-way'!S369*'OddsRatio_working_3-way'!R369/3-2*'OddsRatio_working_3-way'!R369^3/27-'OddsRatio_working_3-way'!T369</f>
        <v>0.27356712379733039</v>
      </c>
      <c r="W369" s="11">
        <f>'OddsRatio_working_3-way'!V369^2+4*'OddsRatio_working_3-way'!U369^3/27</f>
        <v>-1.5958291072064965E-2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0.15066292036762799</v>
      </c>
      <c r="Y369" s="11">
        <f>IF('OddsRatio_working_3-way'!W369&gt;=0,IF('OddsRatio_working_3-way'!V369+SQRT('OddsRatio_working_3-way'!W369)&gt;0,0,PI()),ACOS('OddsRatio_working_3-way'!V369/(2*'OddsRatio_working_3-way'!X369)))</f>
        <v>0.43260176741116441</v>
      </c>
      <c r="Z369" s="11">
        <f>'OddsRatio_working_3-way'!X369^(1/3)*COS('OddsRatio_working_3-way'!Y369/3)</f>
        <v>0.52658813919192593</v>
      </c>
      <c r="AA369" s="11">
        <f>'OddsRatio_working_3-way'!X369^(1/3)*COS(('OddsRatio_working_3-way'!Y369+2*PI())/3)</f>
        <v>-0.32951475061380248</v>
      </c>
      <c r="AB369" s="11">
        <f>'OddsRatio_working_3-way'!X369^(1/3)*COS(('OddsRatio_working_3-way'!Y369+4*PI())/3)</f>
        <v>-0.19707338857812332</v>
      </c>
      <c r="AC369" s="11">
        <f>'OddsRatio_working_3-way'!X369^(1/3)*SIN('OddsRatio_working_3-way'!Y369/3)</f>
        <v>7.6465056023140118E-2</v>
      </c>
      <c r="AD369" s="11">
        <f>'OddsRatio_working_3-way'!X369^(1/3)*SIN(('OddsRatio_working_3-way'!Y369+2*PI())/3)</f>
        <v>0.41780617786021379</v>
      </c>
      <c r="AE369" s="11">
        <f>'OddsRatio_working_3-way'!X369^(1/3)*SIN(('OddsRatio_working_3-way'!Y369+4*PI())/3)</f>
        <v>-0.49427123388335387</v>
      </c>
      <c r="AF369" s="11">
        <f>-'OddsRatio_working_3-way'!U369/(3*'OddsRatio_working_3-way'!X369^(1/3))*COS(('OddsRatio_working_3-way'!Y369)/3)</f>
        <v>0.52658813919192593</v>
      </c>
      <c r="AG369" s="11">
        <f>-'OddsRatio_working_3-way'!U369/(3*'OddsRatio_working_3-way'!X369^(1/3))*COS(('OddsRatio_working_3-way'!Y369+2*PI())/3)</f>
        <v>-0.32951475061380248</v>
      </c>
      <c r="AH369" s="11">
        <f>-'OddsRatio_working_3-way'!U369/(3*'OddsRatio_working_3-way'!X369^(1/3))*COS(('OddsRatio_working_3-way'!Y369+4*PI())/3)</f>
        <v>-0.19707338857812332</v>
      </c>
      <c r="AI369" s="11">
        <f>'OddsRatio_working_3-way'!U369/(3*'OddsRatio_working_3-way'!X369^(1/3))*SIN(('OddsRatio_working_3-way'!Y369)/3)</f>
        <v>-7.6465056023140118E-2</v>
      </c>
      <c r="AJ369" s="11">
        <f>'OddsRatio_working_3-way'!U369/(3*'OddsRatio_working_3-way'!X369^(1/3))*SIN(('OddsRatio_working_3-way'!Y369+2*PI())/3)</f>
        <v>-0.41780617786021379</v>
      </c>
      <c r="AK369" s="11">
        <f>'OddsRatio_working_3-way'!U369/(3*'OddsRatio_working_3-way'!X369^(1/3))*SIN(('OddsRatio_working_3-way'!Y369+4*PI())/3)</f>
        <v>0.49427123388335387</v>
      </c>
      <c r="AL369" s="11">
        <f>'OddsRatio_working_3-way'!Z369+'OddsRatio_working_3-way'!AF369</f>
        <v>1.0531762783838519</v>
      </c>
      <c r="AM369" s="11">
        <f>'OddsRatio_working_3-way'!AA369+'OddsRatio_working_3-way'!AG369</f>
        <v>-0.65902950122760495</v>
      </c>
      <c r="AN369" s="11">
        <f>'OddsRatio_working_3-way'!AB369+'OddsRatio_working_3-way'!AH369</f>
        <v>-0.39414677715624663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1.0531762783838519</v>
      </c>
      <c r="AS369" s="11">
        <f>IF(('OddsRatio_working_3-way'!X369=0),IF(Q369&gt;0,-Q369^(1/3),(-Q369)^(1/3)),'OddsRatio_working_3-way'!AM369-'OddsRatio_working_3-way'!R369/3)</f>
        <v>-0.65902950122760495</v>
      </c>
      <c r="AT369" s="11">
        <f>IF(('OddsRatio_working_3-way'!X369=0),IF(Q369&gt;0,-Q369^(1/3),(-Q369)^(1/3)),'OddsRatio_working_3-way'!AN369-'OddsRatio_working_3-way'!R369/3)</f>
        <v>-0.39414677715624663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9.51</v>
      </c>
      <c r="B370" s="4">
        <f>IF('True_Odds_Calculator_3-way'!B371="","",'True_Odds_Calculator_3-way'!B371)</f>
        <v>5.13</v>
      </c>
      <c r="C370" s="4">
        <f>IF('True_Odds_Calculator_3-way'!C371="","",'True_Odds_Calculator_3-way'!C371)</f>
        <v>1.38</v>
      </c>
      <c r="D370" s="9">
        <f t="shared" si="78"/>
        <v>0.10007593760180705</v>
      </c>
      <c r="E370" s="9">
        <f t="shared" si="79"/>
        <v>0.18642386671738823</v>
      </c>
      <c r="F370" s="9">
        <f t="shared" si="80"/>
        <v>0.71350019568080458</v>
      </c>
      <c r="G370" s="9">
        <f t="shared" si="81"/>
        <v>1.0566876618052914</v>
      </c>
      <c r="H370" s="9">
        <f t="shared" si="82"/>
        <v>9.9924120019630287</v>
      </c>
      <c r="I370" s="9">
        <f t="shared" si="83"/>
        <v>5.3641200432558538</v>
      </c>
      <c r="J370" s="9">
        <f t="shared" si="84"/>
        <v>1.4015413114860105</v>
      </c>
      <c r="K370" s="11">
        <f t="shared" si="85"/>
        <v>0.10515247108307045</v>
      </c>
      <c r="L370" s="11">
        <f t="shared" si="86"/>
        <v>0.19493177387914232</v>
      </c>
      <c r="M370" s="11">
        <f t="shared" si="87"/>
        <v>0.7246376811594204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-0.19837468032350591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0.19339000105963466</v>
      </c>
      <c r="Q370" s="11">
        <f>2*'OddsRatio_working_3-way'!K370*'OddsRatio_working_3-way'!L370*'OddsRatio_working_3-way'!M370</f>
        <v>2.9706605385504552E-2</v>
      </c>
      <c r="R370" s="11">
        <f t="shared" si="88"/>
        <v>0</v>
      </c>
      <c r="S370" s="11">
        <f t="shared" si="89"/>
        <v>-0.97487240178160683</v>
      </c>
      <c r="T370" s="11">
        <f t="shared" si="90"/>
        <v>-0.1497499849126892</v>
      </c>
      <c r="U370" s="11">
        <f>'OddsRatio_working_3-way'!S370-'OddsRatio_working_3-way'!R370^2/3</f>
        <v>-0.97487240178160683</v>
      </c>
      <c r="V370" s="11">
        <f>'OddsRatio_working_3-way'!S370*'OddsRatio_working_3-way'!R370/3-2*'OddsRatio_working_3-way'!R370^3/27-'OddsRatio_working_3-way'!T370</f>
        <v>0.1497499849126892</v>
      </c>
      <c r="W370" s="11">
        <f>'OddsRatio_working_3-way'!V370^2+4*'OddsRatio_working_3-way'!U370^3/27</f>
        <v>-0.11483353882630279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0.18524213668038209</v>
      </c>
      <c r="Y370" s="11">
        <f>IF('OddsRatio_working_3-way'!W370&gt;=0,IF('OddsRatio_working_3-way'!V370+SQRT('OddsRatio_working_3-way'!W370)&gt;0,0,PI()),ACOS('OddsRatio_working_3-way'!V370/(2*'OddsRatio_working_3-way'!X370)))</f>
        <v>1.1546915841415804</v>
      </c>
      <c r="Z370" s="11">
        <f>'OddsRatio_working_3-way'!X370^(1/3)*COS('OddsRatio_working_3-way'!Y370/3)</f>
        <v>0.52834383090264569</v>
      </c>
      <c r="AA370" s="11">
        <f>'OddsRatio_working_3-way'!X370^(1/3)*COS(('OddsRatio_working_3-way'!Y370+2*PI())/3)</f>
        <v>-0.4495302109380343</v>
      </c>
      <c r="AB370" s="11">
        <f>'OddsRatio_working_3-way'!X370^(1/3)*COS(('OddsRatio_working_3-way'!Y370+4*PI())/3)</f>
        <v>-7.8813619964611295E-2</v>
      </c>
      <c r="AC370" s="11">
        <f>'OddsRatio_working_3-way'!X370^(1/3)*SIN('OddsRatio_working_3-way'!Y370/3)</f>
        <v>0.21403332359156621</v>
      </c>
      <c r="AD370" s="11">
        <f>'OddsRatio_working_3-way'!X370^(1/3)*SIN(('OddsRatio_working_3-way'!Y370+2*PI())/3)</f>
        <v>0.35054251769869788</v>
      </c>
      <c r="AE370" s="11">
        <f>'OddsRatio_working_3-way'!X370^(1/3)*SIN(('OddsRatio_working_3-way'!Y370+4*PI())/3)</f>
        <v>-0.56457584129026406</v>
      </c>
      <c r="AF370" s="11">
        <f>-'OddsRatio_working_3-way'!U370/(3*'OddsRatio_working_3-way'!X370^(1/3))*COS(('OddsRatio_working_3-way'!Y370)/3)</f>
        <v>0.52834383090264569</v>
      </c>
      <c r="AG370" s="11">
        <f>-'OddsRatio_working_3-way'!U370/(3*'OddsRatio_working_3-way'!X370^(1/3))*COS(('OddsRatio_working_3-way'!Y370+2*PI())/3)</f>
        <v>-0.4495302109380343</v>
      </c>
      <c r="AH370" s="11">
        <f>-'OddsRatio_working_3-way'!U370/(3*'OddsRatio_working_3-way'!X370^(1/3))*COS(('OddsRatio_working_3-way'!Y370+4*PI())/3)</f>
        <v>-7.8813619964611295E-2</v>
      </c>
      <c r="AI370" s="11">
        <f>'OddsRatio_working_3-way'!U370/(3*'OddsRatio_working_3-way'!X370^(1/3))*SIN(('OddsRatio_working_3-way'!Y370)/3)</f>
        <v>-0.21403332359156621</v>
      </c>
      <c r="AJ370" s="11">
        <f>'OddsRatio_working_3-way'!U370/(3*'OddsRatio_working_3-way'!X370^(1/3))*SIN(('OddsRatio_working_3-way'!Y370+2*PI())/3)</f>
        <v>-0.35054251769869788</v>
      </c>
      <c r="AK370" s="11">
        <f>'OddsRatio_working_3-way'!U370/(3*'OddsRatio_working_3-way'!X370^(1/3))*SIN(('OddsRatio_working_3-way'!Y370+4*PI())/3)</f>
        <v>0.56457584129026406</v>
      </c>
      <c r="AL370" s="11">
        <f>'OddsRatio_working_3-way'!Z370+'OddsRatio_working_3-way'!AF370</f>
        <v>1.0566876618052914</v>
      </c>
      <c r="AM370" s="11">
        <f>'OddsRatio_working_3-way'!AA370+'OddsRatio_working_3-way'!AG370</f>
        <v>-0.89906042187606861</v>
      </c>
      <c r="AN370" s="11">
        <f>'OddsRatio_working_3-way'!AB370+'OddsRatio_working_3-way'!AH370</f>
        <v>-0.15762723992922259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1.0566876618052914</v>
      </c>
      <c r="AS370" s="11">
        <f>IF(('OddsRatio_working_3-way'!X370=0),IF(Q370&gt;0,-Q370^(1/3),(-Q370)^(1/3)),'OddsRatio_working_3-way'!AM370-'OddsRatio_working_3-way'!R370/3)</f>
        <v>-0.89906042187606861</v>
      </c>
      <c r="AT370" s="11">
        <f>IF(('OddsRatio_working_3-way'!X370=0),IF(Q370&gt;0,-Q370^(1/3),(-Q370)^(1/3)),'OddsRatio_working_3-way'!AN370-'OddsRatio_working_3-way'!R370/3)</f>
        <v>-0.15762723992922259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2.25</v>
      </c>
      <c r="B371" s="4">
        <f>IF('True_Odds_Calculator_3-way'!B372="","",'True_Odds_Calculator_3-way'!B372)</f>
        <v>3.63</v>
      </c>
      <c r="C371" s="4">
        <f>IF('True_Odds_Calculator_3-way'!C372="","",'True_Odds_Calculator_3-way'!C372)</f>
        <v>3.25</v>
      </c>
      <c r="D371" s="9">
        <f t="shared" si="78"/>
        <v>0.4340631150546283</v>
      </c>
      <c r="E371" s="9">
        <f t="shared" si="79"/>
        <v>0.26714957668790001</v>
      </c>
      <c r="F371" s="9">
        <f t="shared" si="80"/>
        <v>0.29878730825747157</v>
      </c>
      <c r="G371" s="9">
        <f t="shared" si="81"/>
        <v>1.0430499442444385</v>
      </c>
      <c r="H371" s="9">
        <f t="shared" si="82"/>
        <v>2.3038124303055483</v>
      </c>
      <c r="I371" s="9">
        <f t="shared" si="83"/>
        <v>3.7432213533628742</v>
      </c>
      <c r="J371" s="9">
        <f t="shared" si="84"/>
        <v>3.3468623745499864</v>
      </c>
      <c r="K371" s="11">
        <f t="shared" si="85"/>
        <v>0.44444444444444442</v>
      </c>
      <c r="L371" s="11">
        <f t="shared" si="86"/>
        <v>0.27548209366391185</v>
      </c>
      <c r="M371" s="11">
        <f t="shared" si="87"/>
        <v>0.30769230769230771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-0.27866073320618767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0.23093404911586732</v>
      </c>
      <c r="Q371" s="11">
        <f>2*'OddsRatio_working_3-way'!K371*'OddsRatio_working_3-way'!L371*'OddsRatio_working_3-way'!M371</f>
        <v>7.5345529890984447E-2</v>
      </c>
      <c r="R371" s="11">
        <f t="shared" si="88"/>
        <v>0</v>
      </c>
      <c r="S371" s="11">
        <f t="shared" si="89"/>
        <v>-0.82872834811998342</v>
      </c>
      <c r="T371" s="11">
        <f t="shared" si="90"/>
        <v>-0.27038445289395874</v>
      </c>
      <c r="U371" s="11">
        <f>'OddsRatio_working_3-way'!S371-'OddsRatio_working_3-way'!R371^2/3</f>
        <v>-0.82872834811998342</v>
      </c>
      <c r="V371" s="11">
        <f>'OddsRatio_working_3-way'!S371*'OddsRatio_working_3-way'!R371/3-2*'OddsRatio_working_3-way'!R371^3/27-'OddsRatio_working_3-way'!T371</f>
        <v>0.27038445289395874</v>
      </c>
      <c r="W371" s="11">
        <f>'OddsRatio_working_3-way'!V371^2+4*'OddsRatio_working_3-way'!U371^3/27</f>
        <v>-1.1212677496709886E-2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0.14518990139079516</v>
      </c>
      <c r="Y371" s="11">
        <f>IF('OddsRatio_working_3-way'!W371&gt;=0,IF('OddsRatio_working_3-way'!V371+SQRT('OddsRatio_working_3-way'!W371)&gt;0,0,PI()),ACOS('OddsRatio_working_3-way'!V371/(2*'OddsRatio_working_3-way'!X371)))</f>
        <v>0.3732677523965473</v>
      </c>
      <c r="Z371" s="11">
        <f>'OddsRatio_working_3-way'!X371^(1/3)*COS('OddsRatio_working_3-way'!Y371/3)</f>
        <v>0.52152497212221938</v>
      </c>
      <c r="AA371" s="11">
        <f>'OddsRatio_working_3-way'!X371^(1/3)*COS(('OddsRatio_working_3-way'!Y371+2*PI())/3)</f>
        <v>-0.31725022472787395</v>
      </c>
      <c r="AB371" s="11">
        <f>'OddsRatio_working_3-way'!X371^(1/3)*COS(('OddsRatio_working_3-way'!Y371+4*PI())/3)</f>
        <v>-0.20427474739434551</v>
      </c>
      <c r="AC371" s="11">
        <f>'OddsRatio_working_3-way'!X371^(1/3)*SIN('OddsRatio_working_3-way'!Y371/3)</f>
        <v>6.5226422250339172E-2</v>
      </c>
      <c r="AD371" s="11">
        <f>'OddsRatio_working_3-way'!X371^(1/3)*SIN(('OddsRatio_working_3-way'!Y371+2*PI())/3)</f>
        <v>0.4190406634406435</v>
      </c>
      <c r="AE371" s="11">
        <f>'OddsRatio_working_3-way'!X371^(1/3)*SIN(('OddsRatio_working_3-way'!Y371+4*PI())/3)</f>
        <v>-0.48426708569098265</v>
      </c>
      <c r="AF371" s="11">
        <f>-'OddsRatio_working_3-way'!U371/(3*'OddsRatio_working_3-way'!X371^(1/3))*COS(('OddsRatio_working_3-way'!Y371)/3)</f>
        <v>0.52152497212221927</v>
      </c>
      <c r="AG371" s="11">
        <f>-'OddsRatio_working_3-way'!U371/(3*'OddsRatio_working_3-way'!X371^(1/3))*COS(('OddsRatio_working_3-way'!Y371+2*PI())/3)</f>
        <v>-0.3172502247278739</v>
      </c>
      <c r="AH371" s="11">
        <f>-'OddsRatio_working_3-way'!U371/(3*'OddsRatio_working_3-way'!X371^(1/3))*COS(('OddsRatio_working_3-way'!Y371+4*PI())/3)</f>
        <v>-0.20427474739434545</v>
      </c>
      <c r="AI371" s="11">
        <f>'OddsRatio_working_3-way'!U371/(3*'OddsRatio_working_3-way'!X371^(1/3))*SIN(('OddsRatio_working_3-way'!Y371)/3)</f>
        <v>-6.5226422250339158E-2</v>
      </c>
      <c r="AJ371" s="11">
        <f>'OddsRatio_working_3-way'!U371/(3*'OddsRatio_working_3-way'!X371^(1/3))*SIN(('OddsRatio_working_3-way'!Y371+2*PI())/3)</f>
        <v>-0.41904066344064339</v>
      </c>
      <c r="AK371" s="11">
        <f>'OddsRatio_working_3-way'!U371/(3*'OddsRatio_working_3-way'!X371^(1/3))*SIN(('OddsRatio_working_3-way'!Y371+4*PI())/3)</f>
        <v>0.48426708569098253</v>
      </c>
      <c r="AL371" s="11">
        <f>'OddsRatio_working_3-way'!Z371+'OddsRatio_working_3-way'!AF371</f>
        <v>1.0430499442444385</v>
      </c>
      <c r="AM371" s="11">
        <f>'OddsRatio_working_3-way'!AA371+'OddsRatio_working_3-way'!AG371</f>
        <v>-0.63450044945574779</v>
      </c>
      <c r="AN371" s="11">
        <f>'OddsRatio_working_3-way'!AB371+'OddsRatio_working_3-way'!AH371</f>
        <v>-0.40854949478869096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1.0430499442444385</v>
      </c>
      <c r="AS371" s="11">
        <f>IF(('OddsRatio_working_3-way'!X371=0),IF(Q371&gt;0,-Q371^(1/3),(-Q371)^(1/3)),'OddsRatio_working_3-way'!AM371-'OddsRatio_working_3-way'!R371/3)</f>
        <v>-0.63450044945574779</v>
      </c>
      <c r="AT371" s="11">
        <f>IF(('OddsRatio_working_3-way'!X371=0),IF(Q371&gt;0,-Q371^(1/3),(-Q371)^(1/3)),'OddsRatio_working_3-way'!AN371-'OddsRatio_working_3-way'!R371/3)</f>
        <v>-0.40854949478869096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2.48</v>
      </c>
      <c r="B372" s="4">
        <f>IF('True_Odds_Calculator_3-way'!B373="","",'True_Odds_Calculator_3-way'!B373)</f>
        <v>3.42</v>
      </c>
      <c r="C372" s="4">
        <f>IF('True_Odds_Calculator_3-way'!C373="","",'True_Odds_Calculator_3-way'!C373)</f>
        <v>3.07</v>
      </c>
      <c r="D372" s="9">
        <f t="shared" si="78"/>
        <v>0.39550818569931673</v>
      </c>
      <c r="E372" s="9">
        <f t="shared" si="79"/>
        <v>0.28578544100391878</v>
      </c>
      <c r="F372" s="9">
        <f t="shared" si="80"/>
        <v>0.31870637329676438</v>
      </c>
      <c r="G372" s="9">
        <f t="shared" si="81"/>
        <v>1.0326977540195441</v>
      </c>
      <c r="H372" s="9">
        <f t="shared" si="82"/>
        <v>2.5283926759489255</v>
      </c>
      <c r="I372" s="9">
        <f t="shared" si="83"/>
        <v>3.4991285647272972</v>
      </c>
      <c r="J372" s="9">
        <f t="shared" si="84"/>
        <v>3.1376843508204559</v>
      </c>
      <c r="K372" s="11">
        <f t="shared" si="85"/>
        <v>0.40322580645161293</v>
      </c>
      <c r="L372" s="11">
        <f t="shared" si="86"/>
        <v>0.29239766081871343</v>
      </c>
      <c r="M372" s="11">
        <f t="shared" si="87"/>
        <v>0.32573289902280134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-0.28472871260846233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0.22927577428387613</v>
      </c>
      <c r="Q372" s="11">
        <f>2*'OddsRatio_working_3-way'!K372*'OddsRatio_working_3-way'!L372*'OddsRatio_working_3-way'!M372</f>
        <v>7.6809304617713958E-2</v>
      </c>
      <c r="R372" s="11">
        <f t="shared" si="88"/>
        <v>0</v>
      </c>
      <c r="S372" s="11">
        <f t="shared" si="89"/>
        <v>-0.80524290010456046</v>
      </c>
      <c r="T372" s="11">
        <f t="shared" si="90"/>
        <v>-0.2697631156129181</v>
      </c>
      <c r="U372" s="11">
        <f>'OddsRatio_working_3-way'!S372-'OddsRatio_working_3-way'!R372^2/3</f>
        <v>-0.80524290010456046</v>
      </c>
      <c r="V372" s="11">
        <f>'OddsRatio_working_3-way'!S372*'OddsRatio_working_3-way'!R372/3-2*'OddsRatio_working_3-way'!R372^3/27-'OddsRatio_working_3-way'!T372</f>
        <v>0.2697631156129181</v>
      </c>
      <c r="W372" s="11">
        <f>'OddsRatio_working_3-way'!V372^2+4*'OddsRatio_working_3-way'!U372^3/27</f>
        <v>-4.5808219764732205E-3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0.13906200102981209</v>
      </c>
      <c r="Y372" s="11">
        <f>IF('OddsRatio_working_3-way'!W372&gt;=0,IF('OddsRatio_working_3-way'!V372+SQRT('OddsRatio_working_3-way'!W372)&gt;0,0,PI()),ACOS('OddsRatio_working_3-way'!V372/(2*'OddsRatio_working_3-way'!X372)))</f>
        <v>0.24581927965620154</v>
      </c>
      <c r="Z372" s="11">
        <f>'OddsRatio_working_3-way'!X372^(1/3)*COS('OddsRatio_working_3-way'!Y372/3)</f>
        <v>0.51634887700977206</v>
      </c>
      <c r="AA372" s="11">
        <f>'OddsRatio_working_3-way'!X372^(1/3)*COS(('OddsRatio_working_3-way'!Y372+2*PI())/3)</f>
        <v>-0.29489776806799284</v>
      </c>
      <c r="AB372" s="11">
        <f>'OddsRatio_working_3-way'!X372^(1/3)*COS(('OddsRatio_working_3-way'!Y372+4*PI())/3)</f>
        <v>-0.22145110894177913</v>
      </c>
      <c r="AC372" s="11">
        <f>'OddsRatio_working_3-way'!X372^(1/3)*SIN('OddsRatio_working_3-way'!Y372/3)</f>
        <v>4.2404448417598196E-2</v>
      </c>
      <c r="AD372" s="11">
        <f>'OddsRatio_working_3-way'!X372^(1/3)*SIN(('OddsRatio_working_3-way'!Y372+2*PI())/3)</f>
        <v>0.42596902049723029</v>
      </c>
      <c r="AE372" s="11">
        <f>'OddsRatio_working_3-way'!X372^(1/3)*SIN(('OddsRatio_working_3-way'!Y372+4*PI())/3)</f>
        <v>-0.46837346891482839</v>
      </c>
      <c r="AF372" s="11">
        <f>-'OddsRatio_working_3-way'!U372/(3*'OddsRatio_working_3-way'!X372^(1/3))*COS(('OddsRatio_working_3-way'!Y372)/3)</f>
        <v>0.51634887700977206</v>
      </c>
      <c r="AG372" s="11">
        <f>-'OddsRatio_working_3-way'!U372/(3*'OddsRatio_working_3-way'!X372^(1/3))*COS(('OddsRatio_working_3-way'!Y372+2*PI())/3)</f>
        <v>-0.29489776806799284</v>
      </c>
      <c r="AH372" s="11">
        <f>-'OddsRatio_working_3-way'!U372/(3*'OddsRatio_working_3-way'!X372^(1/3))*COS(('OddsRatio_working_3-way'!Y372+4*PI())/3)</f>
        <v>-0.22145110894177913</v>
      </c>
      <c r="AI372" s="11">
        <f>'OddsRatio_working_3-way'!U372/(3*'OddsRatio_working_3-way'!X372^(1/3))*SIN(('OddsRatio_working_3-way'!Y372)/3)</f>
        <v>-4.2404448417598196E-2</v>
      </c>
      <c r="AJ372" s="11">
        <f>'OddsRatio_working_3-way'!U372/(3*'OddsRatio_working_3-way'!X372^(1/3))*SIN(('OddsRatio_working_3-way'!Y372+2*PI())/3)</f>
        <v>-0.42596902049723029</v>
      </c>
      <c r="AK372" s="11">
        <f>'OddsRatio_working_3-way'!U372/(3*'OddsRatio_working_3-way'!X372^(1/3))*SIN(('OddsRatio_working_3-way'!Y372+4*PI())/3)</f>
        <v>0.46837346891482839</v>
      </c>
      <c r="AL372" s="11">
        <f>'OddsRatio_working_3-way'!Z372+'OddsRatio_working_3-way'!AF372</f>
        <v>1.0326977540195441</v>
      </c>
      <c r="AM372" s="11">
        <f>'OddsRatio_working_3-way'!AA372+'OddsRatio_working_3-way'!AG372</f>
        <v>-0.58979553613598568</v>
      </c>
      <c r="AN372" s="11">
        <f>'OddsRatio_working_3-way'!AB372+'OddsRatio_working_3-way'!AH372</f>
        <v>-0.44290221788355827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1.0326977540195441</v>
      </c>
      <c r="AS372" s="11">
        <f>IF(('OddsRatio_working_3-way'!X372=0),IF(Q372&gt;0,-Q372^(1/3),(-Q372)^(1/3)),'OddsRatio_working_3-way'!AM372-'OddsRatio_working_3-way'!R372/3)</f>
        <v>-0.58979553613598568</v>
      </c>
      <c r="AT372" s="11">
        <f>IF(('OddsRatio_working_3-way'!X372=0),IF(Q372&gt;0,-Q372^(1/3),(-Q372)^(1/3)),'OddsRatio_working_3-way'!AN372-'OddsRatio_working_3-way'!R372/3)</f>
        <v>-0.44290221788355827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4.79</v>
      </c>
      <c r="B373" s="4">
        <f>IF('True_Odds_Calculator_3-way'!B374="","",'True_Odds_Calculator_3-way'!B374)</f>
        <v>3.74</v>
      </c>
      <c r="C373" s="4">
        <f>IF('True_Odds_Calculator_3-way'!C374="","",'True_Odds_Calculator_3-way'!C374)</f>
        <v>1.83</v>
      </c>
      <c r="D373" s="9">
        <f t="shared" si="78"/>
        <v>0.20267403891754338</v>
      </c>
      <c r="E373" s="9">
        <f t="shared" si="79"/>
        <v>0.26013702039160924</v>
      </c>
      <c r="F373" s="9">
        <f t="shared" si="80"/>
        <v>0.53718894069084733</v>
      </c>
      <c r="G373" s="9">
        <f t="shared" si="81"/>
        <v>1.0380029142028504</v>
      </c>
      <c r="H373" s="9">
        <f t="shared" si="82"/>
        <v>4.9340310448288029</v>
      </c>
      <c r="I373" s="9">
        <f t="shared" si="83"/>
        <v>3.8441279849158105</v>
      </c>
      <c r="J373" s="9">
        <f t="shared" si="84"/>
        <v>1.861542418788366</v>
      </c>
      <c r="K373" s="11">
        <f t="shared" si="85"/>
        <v>0.20876826722338204</v>
      </c>
      <c r="L373" s="11">
        <f t="shared" si="86"/>
        <v>0.26737967914438499</v>
      </c>
      <c r="M373" s="11">
        <f t="shared" si="87"/>
        <v>0.54644808743169393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-0.26291154651830517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0.22450168708747431</v>
      </c>
      <c r="Q373" s="11">
        <f>2*'OddsRatio_working_3-way'!K373*'OddsRatio_working_3-way'!L373*'OddsRatio_working_3-way'!M373</f>
        <v>6.1005893230291923E-2</v>
      </c>
      <c r="R373" s="11">
        <f t="shared" si="88"/>
        <v>0</v>
      </c>
      <c r="S373" s="11">
        <f t="shared" si="89"/>
        <v>-0.85390577196214323</v>
      </c>
      <c r="T373" s="11">
        <f t="shared" si="90"/>
        <v>-0.23203961194623454</v>
      </c>
      <c r="U373" s="11">
        <f>'OddsRatio_working_3-way'!S373-'OddsRatio_working_3-way'!R373^2/3</f>
        <v>-0.85390577196214323</v>
      </c>
      <c r="V373" s="11">
        <f>'OddsRatio_working_3-way'!S373*'OddsRatio_working_3-way'!R373/3-2*'OddsRatio_working_3-way'!R373^3/27-'OddsRatio_working_3-way'!T373</f>
        <v>0.23203961194623454</v>
      </c>
      <c r="W373" s="11">
        <f>'OddsRatio_working_3-way'!V373^2+4*'OddsRatio_working_3-way'!U373^3/27</f>
        <v>-3.839905859154337E-2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0.15185637960232565</v>
      </c>
      <c r="Y373" s="11">
        <f>IF('OddsRatio_working_3-way'!W373&gt;=0,IF('OddsRatio_working_3-way'!V373+SQRT('OddsRatio_working_3-way'!W373)&gt;0,0,PI()),ACOS('OddsRatio_working_3-way'!V373/(2*'OddsRatio_working_3-way'!X373)))</f>
        <v>0.70129065423560599</v>
      </c>
      <c r="Z373" s="11">
        <f>'OddsRatio_working_3-way'!X373^(1/3)*COS('OddsRatio_working_3-way'!Y373/3)</f>
        <v>0.51900145710142531</v>
      </c>
      <c r="AA373" s="11">
        <f>'OddsRatio_working_3-way'!X373^(1/3)*COS(('OddsRatio_working_3-way'!Y373+2*PI())/3)</f>
        <v>-0.36652670033085538</v>
      </c>
      <c r="AB373" s="11">
        <f>'OddsRatio_working_3-way'!X373^(1/3)*COS(('OddsRatio_working_3-way'!Y373+4*PI())/3)</f>
        <v>-0.15247475677057001</v>
      </c>
      <c r="AC373" s="11">
        <f>'OddsRatio_working_3-way'!X373^(1/3)*SIN('OddsRatio_working_3-way'!Y373/3)</f>
        <v>0.12358294723509347</v>
      </c>
      <c r="AD373" s="11">
        <f>'OddsRatio_working_3-way'!X373^(1/3)*SIN(('OddsRatio_working_3-way'!Y373+2*PI())/3)</f>
        <v>0.38767697283342717</v>
      </c>
      <c r="AE373" s="11">
        <f>'OddsRatio_working_3-way'!X373^(1/3)*SIN(('OddsRatio_working_3-way'!Y373+4*PI())/3)</f>
        <v>-0.5112599200685205</v>
      </c>
      <c r="AF373" s="11">
        <f>-'OddsRatio_working_3-way'!U373/(3*'OddsRatio_working_3-way'!X373^(1/3))*COS(('OddsRatio_working_3-way'!Y373)/3)</f>
        <v>0.51900145710142509</v>
      </c>
      <c r="AG373" s="11">
        <f>-'OddsRatio_working_3-way'!U373/(3*'OddsRatio_working_3-way'!X373^(1/3))*COS(('OddsRatio_working_3-way'!Y373+2*PI())/3)</f>
        <v>-0.36652670033085527</v>
      </c>
      <c r="AH373" s="11">
        <f>-'OddsRatio_working_3-way'!U373/(3*'OddsRatio_working_3-way'!X373^(1/3))*COS(('OddsRatio_working_3-way'!Y373+4*PI())/3)</f>
        <v>-0.15247475677056993</v>
      </c>
      <c r="AI373" s="11">
        <f>'OddsRatio_working_3-way'!U373/(3*'OddsRatio_working_3-way'!X373^(1/3))*SIN(('OddsRatio_working_3-way'!Y373)/3)</f>
        <v>-0.12358294723509343</v>
      </c>
      <c r="AJ373" s="11">
        <f>'OddsRatio_working_3-way'!U373/(3*'OddsRatio_working_3-way'!X373^(1/3))*SIN(('OddsRatio_working_3-way'!Y373+2*PI())/3)</f>
        <v>-0.387676972833427</v>
      </c>
      <c r="AK373" s="11">
        <f>'OddsRatio_working_3-way'!U373/(3*'OddsRatio_working_3-way'!X373^(1/3))*SIN(('OddsRatio_working_3-way'!Y373+4*PI())/3)</f>
        <v>0.51125992006852028</v>
      </c>
      <c r="AL373" s="11">
        <f>'OddsRatio_working_3-way'!Z373+'OddsRatio_working_3-way'!AF373</f>
        <v>1.0380029142028504</v>
      </c>
      <c r="AM373" s="11">
        <f>'OddsRatio_working_3-way'!AA373+'OddsRatio_working_3-way'!AG373</f>
        <v>-0.73305340066171065</v>
      </c>
      <c r="AN373" s="11">
        <f>'OddsRatio_working_3-way'!AB373+'OddsRatio_working_3-way'!AH373</f>
        <v>-0.30494951354113997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1.0380029142028504</v>
      </c>
      <c r="AS373" s="11">
        <f>IF(('OddsRatio_working_3-way'!X373=0),IF(Q373&gt;0,-Q373^(1/3),(-Q373)^(1/3)),'OddsRatio_working_3-way'!AM373-'OddsRatio_working_3-way'!R373/3)</f>
        <v>-0.73305340066171065</v>
      </c>
      <c r="AT373" s="11">
        <f>IF(('OddsRatio_working_3-way'!X373=0),IF(Q373&gt;0,-Q373^(1/3),(-Q373)^(1/3)),'OddsRatio_working_3-way'!AN373-'OddsRatio_working_3-way'!R373/3)</f>
        <v>-0.30494951354113997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4.67</v>
      </c>
      <c r="B374" s="4">
        <f>IF('True_Odds_Calculator_3-way'!B375="","",'True_Odds_Calculator_3-way'!B375)</f>
        <v>3.18</v>
      </c>
      <c r="C374" s="4">
        <f>IF('True_Odds_Calculator_3-way'!C375="","",'True_Odds_Calculator_3-way'!C375)</f>
        <v>1.97</v>
      </c>
      <c r="D374" s="9">
        <f t="shared" si="78"/>
        <v>0.20460010107594942</v>
      </c>
      <c r="E374" s="9">
        <f t="shared" si="79"/>
        <v>0.30218367978115251</v>
      </c>
      <c r="F374" s="9">
        <f t="shared" si="80"/>
        <v>0.49321621914289798</v>
      </c>
      <c r="G374" s="9">
        <f t="shared" si="81"/>
        <v>1.0592869531869133</v>
      </c>
      <c r="H374" s="9">
        <f t="shared" si="82"/>
        <v>4.8875831181959724</v>
      </c>
      <c r="I374" s="9">
        <f t="shared" si="83"/>
        <v>3.3092455579474711</v>
      </c>
      <c r="J374" s="9">
        <f t="shared" si="84"/>
        <v>2.0275083445913062</v>
      </c>
      <c r="K374" s="11">
        <f t="shared" si="85"/>
        <v>0.21413276231263384</v>
      </c>
      <c r="L374" s="11">
        <f t="shared" si="86"/>
        <v>0.31446540880503143</v>
      </c>
      <c r="M374" s="11">
        <f t="shared" si="87"/>
        <v>0.50761421319796951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-0.26526751282024463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0.2331171086696936</v>
      </c>
      <c r="Q374" s="11">
        <f>2*'OddsRatio_working_3-way'!K374*'OddsRatio_working_3-way'!L374*'OddsRatio_working_3-way'!M374</f>
        <v>6.8362788466185806E-2</v>
      </c>
      <c r="R374" s="11">
        <f t="shared" si="88"/>
        <v>0</v>
      </c>
      <c r="S374" s="11">
        <f t="shared" si="89"/>
        <v>-0.87880006937623989</v>
      </c>
      <c r="T374" s="11">
        <f t="shared" si="90"/>
        <v>-0.25771263031561287</v>
      </c>
      <c r="U374" s="11">
        <f>'OddsRatio_working_3-way'!S374-'OddsRatio_working_3-way'!R374^2/3</f>
        <v>-0.87880006937623989</v>
      </c>
      <c r="V374" s="11">
        <f>'OddsRatio_working_3-way'!S374*'OddsRatio_working_3-way'!R374/3-2*'OddsRatio_working_3-way'!R374^3/27-'OddsRatio_working_3-way'!T374</f>
        <v>0.25771263031561287</v>
      </c>
      <c r="W374" s="11">
        <f>'OddsRatio_working_3-way'!V374^2+4*'OddsRatio_working_3-way'!U374^3/27</f>
        <v>-3.4130588413974913E-2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0.15854525240303369</v>
      </c>
      <c r="Y374" s="11">
        <f>IF('OddsRatio_working_3-way'!W374&gt;=0,IF('OddsRatio_working_3-way'!V374+SQRT('OddsRatio_working_3-way'!W374)&gt;0,0,PI()),ACOS('OddsRatio_working_3-way'!V374/(2*'OddsRatio_working_3-way'!X374)))</f>
        <v>0.62195400822716707</v>
      </c>
      <c r="Z374" s="11">
        <f>'OddsRatio_working_3-way'!X374^(1/3)*COS('OddsRatio_working_3-way'!Y374/3)</f>
        <v>0.52964347659345656</v>
      </c>
      <c r="AA374" s="11">
        <f>'OddsRatio_working_3-way'!X374^(1/3)*COS(('OddsRatio_working_3-way'!Y374+2*PI())/3)</f>
        <v>-0.3613015710109147</v>
      </c>
      <c r="AB374" s="11">
        <f>'OddsRatio_working_3-way'!X374^(1/3)*COS(('OddsRatio_working_3-way'!Y374+4*PI())/3)</f>
        <v>-0.168341905582542</v>
      </c>
      <c r="AC374" s="11">
        <f>'OddsRatio_working_3-way'!X374^(1/3)*SIN('OddsRatio_working_3-way'!Y374/3)</f>
        <v>0.11140531477781111</v>
      </c>
      <c r="AD374" s="11">
        <f>'OddsRatio_working_3-way'!X374^(1/3)*SIN(('OddsRatio_working_3-way'!Y374+2*PI())/3)</f>
        <v>0.40298204828973649</v>
      </c>
      <c r="AE374" s="11">
        <f>'OddsRatio_working_3-way'!X374^(1/3)*SIN(('OddsRatio_working_3-way'!Y374+4*PI())/3)</f>
        <v>-0.51438736306754762</v>
      </c>
      <c r="AF374" s="11">
        <f>-'OddsRatio_working_3-way'!U374/(3*'OddsRatio_working_3-way'!X374^(1/3))*COS(('OddsRatio_working_3-way'!Y374)/3)</f>
        <v>0.52964347659345679</v>
      </c>
      <c r="AG374" s="11">
        <f>-'OddsRatio_working_3-way'!U374/(3*'OddsRatio_working_3-way'!X374^(1/3))*COS(('OddsRatio_working_3-way'!Y374+2*PI())/3)</f>
        <v>-0.36130157101091481</v>
      </c>
      <c r="AH374" s="11">
        <f>-'OddsRatio_working_3-way'!U374/(3*'OddsRatio_working_3-way'!X374^(1/3))*COS(('OddsRatio_working_3-way'!Y374+4*PI())/3)</f>
        <v>-0.16834190558254206</v>
      </c>
      <c r="AI374" s="11">
        <f>'OddsRatio_working_3-way'!U374/(3*'OddsRatio_working_3-way'!X374^(1/3))*SIN(('OddsRatio_working_3-way'!Y374)/3)</f>
        <v>-0.11140531477781115</v>
      </c>
      <c r="AJ374" s="11">
        <f>'OddsRatio_working_3-way'!U374/(3*'OddsRatio_working_3-way'!X374^(1/3))*SIN(('OddsRatio_working_3-way'!Y374+2*PI())/3)</f>
        <v>-0.40298204828973666</v>
      </c>
      <c r="AK374" s="11">
        <f>'OddsRatio_working_3-way'!U374/(3*'OddsRatio_working_3-way'!X374^(1/3))*SIN(('OddsRatio_working_3-way'!Y374+4*PI())/3)</f>
        <v>0.51438736306754784</v>
      </c>
      <c r="AL374" s="11">
        <f>'OddsRatio_working_3-way'!Z374+'OddsRatio_working_3-way'!AF374</f>
        <v>1.0592869531869133</v>
      </c>
      <c r="AM374" s="11">
        <f>'OddsRatio_working_3-way'!AA374+'OddsRatio_working_3-way'!AG374</f>
        <v>-0.72260314202182951</v>
      </c>
      <c r="AN374" s="11">
        <f>'OddsRatio_working_3-way'!AB374+'OddsRatio_working_3-way'!AH374</f>
        <v>-0.33668381116508406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1.0592869531869133</v>
      </c>
      <c r="AS374" s="11">
        <f>IF(('OddsRatio_working_3-way'!X374=0),IF(Q374&gt;0,-Q374^(1/3),(-Q374)^(1/3)),'OddsRatio_working_3-way'!AM374-'OddsRatio_working_3-way'!R374/3)</f>
        <v>-0.72260314202182951</v>
      </c>
      <c r="AT374" s="11">
        <f>IF(('OddsRatio_working_3-way'!X374=0),IF(Q374&gt;0,-Q374^(1/3),(-Q374)^(1/3)),'OddsRatio_working_3-way'!AN374-'OddsRatio_working_3-way'!R374/3)</f>
        <v>-0.33668381116508406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2.66</v>
      </c>
      <c r="B375" s="4">
        <f>IF('True_Odds_Calculator_3-way'!B376="","",'True_Odds_Calculator_3-way'!B376)</f>
        <v>3.12</v>
      </c>
      <c r="C375" s="4">
        <f>IF('True_Odds_Calculator_3-way'!C376="","",'True_Odds_Calculator_3-way'!C376)</f>
        <v>3.08</v>
      </c>
      <c r="D375" s="9">
        <f t="shared" si="78"/>
        <v>0.36855177660618299</v>
      </c>
      <c r="E375" s="9">
        <f t="shared" si="79"/>
        <v>0.31366652473829698</v>
      </c>
      <c r="F375" s="9">
        <f t="shared" si="80"/>
        <v>0.31778169865551986</v>
      </c>
      <c r="G375" s="9">
        <f t="shared" si="81"/>
        <v>1.0321222692865728</v>
      </c>
      <c r="H375" s="9">
        <f t="shared" si="82"/>
        <v>2.7133229670157113</v>
      </c>
      <c r="I375" s="9">
        <f t="shared" si="83"/>
        <v>3.1880992108875348</v>
      </c>
      <c r="J375" s="9">
        <f t="shared" si="84"/>
        <v>3.1468143201160714</v>
      </c>
      <c r="K375" s="11">
        <f t="shared" si="85"/>
        <v>0.37593984962406013</v>
      </c>
      <c r="L375" s="11">
        <f t="shared" si="86"/>
        <v>0.32051282051282048</v>
      </c>
      <c r="M375" s="11">
        <f t="shared" si="87"/>
        <v>0.32467532467532467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-0.28636526380887273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0.22925069917551116</v>
      </c>
      <c r="Q375" s="11">
        <f>2*'OddsRatio_working_3-way'!K375*'OddsRatio_working_3-way'!L375*'OddsRatio_working_3-way'!M375</f>
        <v>7.8242559445566948E-2</v>
      </c>
      <c r="R375" s="11">
        <f t="shared" si="88"/>
        <v>0</v>
      </c>
      <c r="S375" s="11">
        <f t="shared" si="89"/>
        <v>-0.80055344746183588</v>
      </c>
      <c r="T375" s="11">
        <f t="shared" si="90"/>
        <v>-0.27322643258083135</v>
      </c>
      <c r="U375" s="11">
        <f>'OddsRatio_working_3-way'!S375-'OddsRatio_working_3-way'!R375^2/3</f>
        <v>-0.80055344746183588</v>
      </c>
      <c r="V375" s="11">
        <f>'OddsRatio_working_3-way'!S375*'OddsRatio_working_3-way'!R375/3-2*'OddsRatio_working_3-way'!R375^3/27-'OddsRatio_working_3-way'!T375</f>
        <v>0.27322643258083135</v>
      </c>
      <c r="W375" s="11">
        <f>'OddsRatio_working_3-way'!V375^2+4*'OddsRatio_working_3-way'!U375^3/27</f>
        <v>-1.3567023800518802E-3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0.13784899876395498</v>
      </c>
      <c r="Y375" s="11">
        <f>IF('OddsRatio_working_3-way'!W375&gt;=0,IF('OddsRatio_working_3-way'!V375+SQRT('OddsRatio_working_3-way'!W375)&gt;0,0,PI()),ACOS('OddsRatio_working_3-way'!V375/(2*'OddsRatio_working_3-way'!X375)))</f>
        <v>0.13400135362197241</v>
      </c>
      <c r="Z375" s="11">
        <f>'OddsRatio_working_3-way'!X375^(1/3)*COS('OddsRatio_working_3-way'!Y375/3)</f>
        <v>0.51606113464328651</v>
      </c>
      <c r="AA375" s="11">
        <f>'OddsRatio_working_3-way'!X375^(1/3)*COS(('OddsRatio_working_3-way'!Y375+2*PI())/3)</f>
        <v>-0.27800657414162255</v>
      </c>
      <c r="AB375" s="11">
        <f>'OddsRatio_working_3-way'!X375^(1/3)*COS(('OddsRatio_working_3-way'!Y375+4*PI())/3)</f>
        <v>-0.23805456050166404</v>
      </c>
      <c r="AC375" s="11">
        <f>'OddsRatio_working_3-way'!X375^(1/3)*SIN('OddsRatio_working_3-way'!Y375/3)</f>
        <v>2.3066305829697716E-2</v>
      </c>
      <c r="AD375" s="11">
        <f>'OddsRatio_working_3-way'!X375^(1/3)*SIN(('OddsRatio_working_3-way'!Y375+2*PI())/3)</f>
        <v>0.4353888995920589</v>
      </c>
      <c r="AE375" s="11">
        <f>'OddsRatio_working_3-way'!X375^(1/3)*SIN(('OddsRatio_working_3-way'!Y375+4*PI())/3)</f>
        <v>-0.45845520542175655</v>
      </c>
      <c r="AF375" s="11">
        <f>-'OddsRatio_working_3-way'!U375/(3*'OddsRatio_working_3-way'!X375^(1/3))*COS(('OddsRatio_working_3-way'!Y375)/3)</f>
        <v>0.51606113464328629</v>
      </c>
      <c r="AG375" s="11">
        <f>-'OddsRatio_working_3-way'!U375/(3*'OddsRatio_working_3-way'!X375^(1/3))*COS(('OddsRatio_working_3-way'!Y375+2*PI())/3)</f>
        <v>-0.27800657414162244</v>
      </c>
      <c r="AH375" s="11">
        <f>-'OddsRatio_working_3-way'!U375/(3*'OddsRatio_working_3-way'!X375^(1/3))*COS(('OddsRatio_working_3-way'!Y375+4*PI())/3)</f>
        <v>-0.23805456050166393</v>
      </c>
      <c r="AI375" s="11">
        <f>'OddsRatio_working_3-way'!U375/(3*'OddsRatio_working_3-way'!X375^(1/3))*SIN(('OddsRatio_working_3-way'!Y375)/3)</f>
        <v>-2.3066305829697705E-2</v>
      </c>
      <c r="AJ375" s="11">
        <f>'OddsRatio_working_3-way'!U375/(3*'OddsRatio_working_3-way'!X375^(1/3))*SIN(('OddsRatio_working_3-way'!Y375+2*PI())/3)</f>
        <v>-0.43538889959205868</v>
      </c>
      <c r="AK375" s="11">
        <f>'OddsRatio_working_3-way'!U375/(3*'OddsRatio_working_3-way'!X375^(1/3))*SIN(('OddsRatio_working_3-way'!Y375+4*PI())/3)</f>
        <v>0.45845520542175633</v>
      </c>
      <c r="AL375" s="11">
        <f>'OddsRatio_working_3-way'!Z375+'OddsRatio_working_3-way'!AF375</f>
        <v>1.0321222692865728</v>
      </c>
      <c r="AM375" s="11">
        <f>'OddsRatio_working_3-way'!AA375+'OddsRatio_working_3-way'!AG375</f>
        <v>-0.556013148283245</v>
      </c>
      <c r="AN375" s="11">
        <f>'OddsRatio_working_3-way'!AB375+'OddsRatio_working_3-way'!AH375</f>
        <v>-0.47610912100332797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1.0321222692865728</v>
      </c>
      <c r="AS375" s="11">
        <f>IF(('OddsRatio_working_3-way'!X375=0),IF(Q375&gt;0,-Q375^(1/3),(-Q375)^(1/3)),'OddsRatio_working_3-way'!AM375-'OddsRatio_working_3-way'!R375/3)</f>
        <v>-0.556013148283245</v>
      </c>
      <c r="AT375" s="11">
        <f>IF(('OddsRatio_working_3-way'!X375=0),IF(Q375&gt;0,-Q375^(1/3),(-Q375)^(1/3)),'OddsRatio_working_3-way'!AN375-'OddsRatio_working_3-way'!R375/3)</f>
        <v>-0.47610912100332797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3.36</v>
      </c>
      <c r="B376" s="4">
        <f>IF('True_Odds_Calculator_3-way'!B377="","",'True_Odds_Calculator_3-way'!B377)</f>
        <v>3.07</v>
      </c>
      <c r="C376" s="4">
        <f>IF('True_Odds_Calculator_3-way'!C377="","",'True_Odds_Calculator_3-way'!C377)</f>
        <v>2.4700000000000002</v>
      </c>
      <c r="D376" s="9">
        <f t="shared" si="78"/>
        <v>0.28883012172361233</v>
      </c>
      <c r="E376" s="9">
        <f t="shared" si="79"/>
        <v>0.31648784198530155</v>
      </c>
      <c r="F376" s="9">
        <f t="shared" si="80"/>
        <v>0.39468203629108578</v>
      </c>
      <c r="G376" s="9">
        <f t="shared" si="81"/>
        <v>1.0433232066063485</v>
      </c>
      <c r="H376" s="9">
        <f t="shared" si="82"/>
        <v>3.4622427675909826</v>
      </c>
      <c r="I376" s="9">
        <f t="shared" si="83"/>
        <v>3.1596790376751418</v>
      </c>
      <c r="J376" s="9">
        <f t="shared" si="84"/>
        <v>2.5336851137113325</v>
      </c>
      <c r="K376" s="11">
        <f t="shared" si="85"/>
        <v>0.29761904761904762</v>
      </c>
      <c r="L376" s="11">
        <f t="shared" si="86"/>
        <v>0.32573289902280134</v>
      </c>
      <c r="M376" s="11">
        <f t="shared" si="87"/>
        <v>0.40485829959514169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-0.28185456751374793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0.23156739254802006</v>
      </c>
      <c r="Q376" s="11">
        <f>2*'OddsRatio_working_3-way'!K376*'OddsRatio_working_3-way'!L376*'OddsRatio_working_3-way'!M376</f>
        <v>7.8497421202718659E-2</v>
      </c>
      <c r="R376" s="11">
        <f t="shared" si="88"/>
        <v>0</v>
      </c>
      <c r="S376" s="11">
        <f t="shared" si="89"/>
        <v>-0.82158467251635003</v>
      </c>
      <c r="T376" s="11">
        <f t="shared" si="90"/>
        <v>-0.2785032788191017</v>
      </c>
      <c r="U376" s="11">
        <f>'OddsRatio_working_3-way'!S376-'OddsRatio_working_3-way'!R376^2/3</f>
        <v>-0.82158467251635003</v>
      </c>
      <c r="V376" s="11">
        <f>'OddsRatio_working_3-way'!S376*'OddsRatio_working_3-way'!R376/3-2*'OddsRatio_working_3-way'!R376^3/27-'OddsRatio_working_3-way'!T376</f>
        <v>0.2785032788191017</v>
      </c>
      <c r="W376" s="11">
        <f>'OddsRatio_working_3-way'!V376^2+4*'OddsRatio_working_3-way'!U376^3/27</f>
        <v>-4.5945581906202404E-3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0.14331663764512004</v>
      </c>
      <c r="Y376" s="11">
        <f>IF('OddsRatio_working_3-way'!W376&gt;=0,IF('OddsRatio_working_3-way'!V376+SQRT('OddsRatio_working_3-way'!W376)&gt;0,0,PI()),ACOS('OddsRatio_working_3-way'!V376/(2*'OddsRatio_working_3-way'!X376)))</f>
        <v>0.23874196928102553</v>
      </c>
      <c r="Z376" s="11">
        <f>'OddsRatio_working_3-way'!X376^(1/3)*COS('OddsRatio_working_3-way'!Y376/3)</f>
        <v>0.52166160330317424</v>
      </c>
      <c r="AA376" s="11">
        <f>'OddsRatio_working_3-way'!X376^(1/3)*COS(('OddsRatio_working_3-way'!Y376+2*PI())/3)</f>
        <v>-0.29685921902535983</v>
      </c>
      <c r="AB376" s="11">
        <f>'OddsRatio_working_3-way'!X376^(1/3)*COS(('OddsRatio_working_3-way'!Y376+4*PI())/3)</f>
        <v>-0.22480238427781452</v>
      </c>
      <c r="AC376" s="11">
        <f>'OddsRatio_working_3-way'!X376^(1/3)*SIN('OddsRatio_working_3-way'!Y376/3)</f>
        <v>4.160203293844774E-2</v>
      </c>
      <c r="AD376" s="11">
        <f>'OddsRatio_working_3-way'!X376^(1/3)*SIN(('OddsRatio_working_3-way'!Y376+2*PI())/3)</f>
        <v>0.43097118417024521</v>
      </c>
      <c r="AE376" s="11">
        <f>'OddsRatio_working_3-way'!X376^(1/3)*SIN(('OddsRatio_working_3-way'!Y376+4*PI())/3)</f>
        <v>-0.47257321710869293</v>
      </c>
      <c r="AF376" s="11">
        <f>-'OddsRatio_working_3-way'!U376/(3*'OddsRatio_working_3-way'!X376^(1/3))*COS(('OddsRatio_working_3-way'!Y376)/3)</f>
        <v>0.52166160330317424</v>
      </c>
      <c r="AG376" s="11">
        <f>-'OddsRatio_working_3-way'!U376/(3*'OddsRatio_working_3-way'!X376^(1/3))*COS(('OddsRatio_working_3-way'!Y376+2*PI())/3)</f>
        <v>-0.29685921902535983</v>
      </c>
      <c r="AH376" s="11">
        <f>-'OddsRatio_working_3-way'!U376/(3*'OddsRatio_working_3-way'!X376^(1/3))*COS(('OddsRatio_working_3-way'!Y376+4*PI())/3)</f>
        <v>-0.22480238427781452</v>
      </c>
      <c r="AI376" s="11">
        <f>'OddsRatio_working_3-way'!U376/(3*'OddsRatio_working_3-way'!X376^(1/3))*SIN(('OddsRatio_working_3-way'!Y376)/3)</f>
        <v>-4.160203293844774E-2</v>
      </c>
      <c r="AJ376" s="11">
        <f>'OddsRatio_working_3-way'!U376/(3*'OddsRatio_working_3-way'!X376^(1/3))*SIN(('OddsRatio_working_3-way'!Y376+2*PI())/3)</f>
        <v>-0.43097118417024521</v>
      </c>
      <c r="AK376" s="11">
        <f>'OddsRatio_working_3-way'!U376/(3*'OddsRatio_working_3-way'!X376^(1/3))*SIN(('OddsRatio_working_3-way'!Y376+4*PI())/3)</f>
        <v>0.47257321710869293</v>
      </c>
      <c r="AL376" s="11">
        <f>'OddsRatio_working_3-way'!Z376+'OddsRatio_working_3-way'!AF376</f>
        <v>1.0433232066063485</v>
      </c>
      <c r="AM376" s="11">
        <f>'OddsRatio_working_3-way'!AA376+'OddsRatio_working_3-way'!AG376</f>
        <v>-0.59371843805071967</v>
      </c>
      <c r="AN376" s="11">
        <f>'OddsRatio_working_3-way'!AB376+'OddsRatio_working_3-way'!AH376</f>
        <v>-0.44960476855562903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1.0433232066063485</v>
      </c>
      <c r="AS376" s="11">
        <f>IF(('OddsRatio_working_3-way'!X376=0),IF(Q376&gt;0,-Q376^(1/3),(-Q376)^(1/3)),'OddsRatio_working_3-way'!AM376-'OddsRatio_working_3-way'!R376/3)</f>
        <v>-0.59371843805071967</v>
      </c>
      <c r="AT376" s="11">
        <f>IF(('OddsRatio_working_3-way'!X376=0),IF(Q376&gt;0,-Q376^(1/3),(-Q376)^(1/3)),'OddsRatio_working_3-way'!AN376-'OddsRatio_working_3-way'!R376/3)</f>
        <v>-0.44960476855562903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2.98</v>
      </c>
      <c r="B377" s="4">
        <f>IF('True_Odds_Calculator_3-way'!B378="","",'True_Odds_Calculator_3-way'!B378)</f>
        <v>3.52</v>
      </c>
      <c r="C377" s="4">
        <f>IF('True_Odds_Calculator_3-way'!C378="","",'True_Odds_Calculator_3-way'!C378)</f>
        <v>2.4500000000000002</v>
      </c>
      <c r="D377" s="9">
        <f t="shared" si="78"/>
        <v>0.32628616087315437</v>
      </c>
      <c r="E377" s="9">
        <f t="shared" si="79"/>
        <v>0.27564002471011667</v>
      </c>
      <c r="F377" s="9">
        <f t="shared" si="80"/>
        <v>0.3980738144167289</v>
      </c>
      <c r="G377" s="9">
        <f t="shared" si="81"/>
        <v>1.0428254566481783</v>
      </c>
      <c r="H377" s="9">
        <f t="shared" si="82"/>
        <v>3.0647944041633925</v>
      </c>
      <c r="I377" s="9">
        <f t="shared" si="83"/>
        <v>3.6279201507534093</v>
      </c>
      <c r="J377" s="9">
        <f t="shared" si="84"/>
        <v>2.5120969121398593</v>
      </c>
      <c r="K377" s="11">
        <f t="shared" si="85"/>
        <v>0.33557046979865773</v>
      </c>
      <c r="L377" s="11">
        <f t="shared" si="86"/>
        <v>0.28409090909090912</v>
      </c>
      <c r="M377" s="11">
        <f t="shared" si="87"/>
        <v>0.4081632653061224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-0.28151965484180241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0.23152183387082709</v>
      </c>
      <c r="Q377" s="11">
        <f>2*'OddsRatio_working_3-way'!K377*'OddsRatio_working_3-way'!L377*'OddsRatio_working_3-way'!M377</f>
        <v>7.7822465166664592E-2</v>
      </c>
      <c r="R377" s="11">
        <f t="shared" si="88"/>
        <v>0</v>
      </c>
      <c r="S377" s="11">
        <f t="shared" si="89"/>
        <v>-0.822400247687604</v>
      </c>
      <c r="T377" s="11">
        <f t="shared" si="90"/>
        <v>-0.27643705804625351</v>
      </c>
      <c r="U377" s="11">
        <f>'OddsRatio_working_3-way'!S377-'OddsRatio_working_3-way'!R377^2/3</f>
        <v>-0.822400247687604</v>
      </c>
      <c r="V377" s="11">
        <f>'OddsRatio_working_3-way'!S377*'OddsRatio_working_3-way'!R377/3-2*'OddsRatio_working_3-way'!R377^3/27-'OddsRatio_working_3-way'!T377</f>
        <v>0.27643705804625351</v>
      </c>
      <c r="W377" s="11">
        <f>'OddsRatio_working_3-way'!V377^2+4*'OddsRatio_working_3-way'!U377^3/27</f>
        <v>-5.9861034555561826E-3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0.14353009311362541</v>
      </c>
      <c r="Y377" s="11">
        <f>IF('OddsRatio_working_3-way'!W377&gt;=0,IF('OddsRatio_working_3-way'!V377+SQRT('OddsRatio_working_3-way'!W377)&gt;0,0,PI()),ACOS('OddsRatio_working_3-way'!V377/(2*'OddsRatio_working_3-way'!X377)))</f>
        <v>0.27289980316068663</v>
      </c>
      <c r="Z377" s="11">
        <f>'OddsRatio_working_3-way'!X377^(1/3)*COS('OddsRatio_working_3-way'!Y377/3)</f>
        <v>0.52141272832408914</v>
      </c>
      <c r="AA377" s="11">
        <f>'OddsRatio_working_3-way'!X377^(1/3)*COS(('OddsRatio_working_3-way'!Y377+2*PI())/3)</f>
        <v>-0.30189661759806014</v>
      </c>
      <c r="AB377" s="11">
        <f>'OddsRatio_working_3-way'!X377^(1/3)*COS(('OddsRatio_working_3-way'!Y377+4*PI())/3)</f>
        <v>-0.21951611072602914</v>
      </c>
      <c r="AC377" s="11">
        <f>'OddsRatio_working_3-way'!X377^(1/3)*SIN('OddsRatio_working_3-way'!Y377/3)</f>
        <v>4.7562407818545024E-2</v>
      </c>
      <c r="AD377" s="11">
        <f>'OddsRatio_working_3-way'!X377^(1/3)*SIN(('OddsRatio_working_3-way'!Y377+2*PI())/3)</f>
        <v>0.42777546467594263</v>
      </c>
      <c r="AE377" s="11">
        <f>'OddsRatio_working_3-way'!X377^(1/3)*SIN(('OddsRatio_working_3-way'!Y377+4*PI())/3)</f>
        <v>-0.47533787249448761</v>
      </c>
      <c r="AF377" s="11">
        <f>-'OddsRatio_working_3-way'!U377/(3*'OddsRatio_working_3-way'!X377^(1/3))*COS(('OddsRatio_working_3-way'!Y377)/3)</f>
        <v>0.52141272832408914</v>
      </c>
      <c r="AG377" s="11">
        <f>-'OddsRatio_working_3-way'!U377/(3*'OddsRatio_working_3-way'!X377^(1/3))*COS(('OddsRatio_working_3-way'!Y377+2*PI())/3)</f>
        <v>-0.30189661759806014</v>
      </c>
      <c r="AH377" s="11">
        <f>-'OddsRatio_working_3-way'!U377/(3*'OddsRatio_working_3-way'!X377^(1/3))*COS(('OddsRatio_working_3-way'!Y377+4*PI())/3)</f>
        <v>-0.21951611072602914</v>
      </c>
      <c r="AI377" s="11">
        <f>'OddsRatio_working_3-way'!U377/(3*'OddsRatio_working_3-way'!X377^(1/3))*SIN(('OddsRatio_working_3-way'!Y377)/3)</f>
        <v>-4.7562407818545024E-2</v>
      </c>
      <c r="AJ377" s="11">
        <f>'OddsRatio_working_3-way'!U377/(3*'OddsRatio_working_3-way'!X377^(1/3))*SIN(('OddsRatio_working_3-way'!Y377+2*PI())/3)</f>
        <v>-0.42777546467594263</v>
      </c>
      <c r="AK377" s="11">
        <f>'OddsRatio_working_3-way'!U377/(3*'OddsRatio_working_3-way'!X377^(1/3))*SIN(('OddsRatio_working_3-way'!Y377+4*PI())/3)</f>
        <v>0.47533787249448761</v>
      </c>
      <c r="AL377" s="11">
        <f>'OddsRatio_working_3-way'!Z377+'OddsRatio_working_3-way'!AF377</f>
        <v>1.0428254566481783</v>
      </c>
      <c r="AM377" s="11">
        <f>'OddsRatio_working_3-way'!AA377+'OddsRatio_working_3-way'!AG377</f>
        <v>-0.60379323519612027</v>
      </c>
      <c r="AN377" s="11">
        <f>'OddsRatio_working_3-way'!AB377+'OddsRatio_working_3-way'!AH377</f>
        <v>-0.43903222145205828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1.0428254566481783</v>
      </c>
      <c r="AS377" s="11">
        <f>IF(('OddsRatio_working_3-way'!X377=0),IF(Q377&gt;0,-Q377^(1/3),(-Q377)^(1/3)),'OddsRatio_working_3-way'!AM377-'OddsRatio_working_3-way'!R377/3)</f>
        <v>-0.60379323519612027</v>
      </c>
      <c r="AT377" s="11">
        <f>IF(('OddsRatio_working_3-way'!X377=0),IF(Q377&gt;0,-Q377^(1/3),(-Q377)^(1/3)),'OddsRatio_working_3-way'!AN377-'OddsRatio_working_3-way'!R377/3)</f>
        <v>-0.43903222145205828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2.12</v>
      </c>
      <c r="B378" s="4">
        <f>IF('True_Odds_Calculator_3-way'!B379="","",'True_Odds_Calculator_3-way'!B379)</f>
        <v>3.25</v>
      </c>
      <c r="C378" s="4">
        <f>IF('True_Odds_Calculator_3-way'!C379="","",'True_Odds_Calculator_3-way'!C379)</f>
        <v>4.03</v>
      </c>
      <c r="D378" s="9">
        <f t="shared" si="78"/>
        <v>0.46107091866379291</v>
      </c>
      <c r="E378" s="9">
        <f t="shared" si="79"/>
        <v>0.29867117227223755</v>
      </c>
      <c r="F378" s="9">
        <f t="shared" si="80"/>
        <v>0.24025790906396968</v>
      </c>
      <c r="G378" s="9">
        <f t="shared" si="81"/>
        <v>1.0436283449820998</v>
      </c>
      <c r="H378" s="9">
        <f t="shared" si="82"/>
        <v>2.1688637463799521</v>
      </c>
      <c r="I378" s="9">
        <f t="shared" si="83"/>
        <v>3.3481637762097245</v>
      </c>
      <c r="J378" s="9">
        <f t="shared" si="84"/>
        <v>4.1621938852957623</v>
      </c>
      <c r="K378" s="11">
        <f t="shared" si="85"/>
        <v>0.47169811320754712</v>
      </c>
      <c r="L378" s="11">
        <f t="shared" si="86"/>
        <v>0.30769230769230771</v>
      </c>
      <c r="M378" s="11">
        <f t="shared" si="87"/>
        <v>0.24813895781637715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-0.27499126651708716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0.23049192017776693</v>
      </c>
      <c r="Q378" s="11">
        <f>2*'OddsRatio_working_3-way'!K378*'OddsRatio_working_3-way'!L378*'OddsRatio_working_3-way'!M378</f>
        <v>7.2028725055552148E-2</v>
      </c>
      <c r="R378" s="11">
        <f t="shared" si="88"/>
        <v>0</v>
      </c>
      <c r="S378" s="11">
        <f t="shared" si="89"/>
        <v>-0.83817905600083786</v>
      </c>
      <c r="T378" s="11">
        <f t="shared" si="90"/>
        <v>-0.26193095500026176</v>
      </c>
      <c r="U378" s="11">
        <f>'OddsRatio_working_3-way'!S378-'OddsRatio_working_3-way'!R378^2/3</f>
        <v>-0.83817905600083786</v>
      </c>
      <c r="V378" s="11">
        <f>'OddsRatio_working_3-way'!S378*'OddsRatio_working_3-way'!R378/3-2*'OddsRatio_working_3-way'!R378^3/27-'OddsRatio_working_3-way'!T378</f>
        <v>0.26193095500026176</v>
      </c>
      <c r="W378" s="11">
        <f>'OddsRatio_working_3-way'!V378^2+4*'OddsRatio_working_3-way'!U378^3/27</f>
        <v>-1.8630363792499924E-2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0.14768055811433767</v>
      </c>
      <c r="Y378" s="11">
        <f>IF('OddsRatio_working_3-way'!W378&gt;=0,IF('OddsRatio_working_3-way'!V378+SQRT('OddsRatio_working_3-way'!W378)&gt;0,0,PI()),ACOS('OddsRatio_working_3-way'!V378/(2*'OddsRatio_working_3-way'!X378)))</f>
        <v>0.48038738324046593</v>
      </c>
      <c r="Z378" s="11">
        <f>'OddsRatio_working_3-way'!X378^(1/3)*COS('OddsRatio_working_3-way'!Y378/3)</f>
        <v>0.52181417249105</v>
      </c>
      <c r="AA378" s="11">
        <f>'OddsRatio_working_3-way'!X378^(1/3)*COS(('OddsRatio_working_3-way'!Y378+2*PI())/3)</f>
        <v>-0.3338950375855923</v>
      </c>
      <c r="AB378" s="11">
        <f>'OddsRatio_working_3-way'!X378^(1/3)*COS(('OddsRatio_working_3-way'!Y378+4*PI())/3)</f>
        <v>-0.18791913490545759</v>
      </c>
      <c r="AC378" s="11">
        <f>'OddsRatio_working_3-way'!X378^(1/3)*SIN('OddsRatio_working_3-way'!Y378/3)</f>
        <v>8.4279226707574456E-2</v>
      </c>
      <c r="AD378" s="11">
        <f>'OddsRatio_working_3-way'!X378^(1/3)*SIN(('OddsRatio_working_3-way'!Y378+2*PI())/3)</f>
        <v>0.40976471607821713</v>
      </c>
      <c r="AE378" s="11">
        <f>'OddsRatio_working_3-way'!X378^(1/3)*SIN(('OddsRatio_working_3-way'!Y378+4*PI())/3)</f>
        <v>-0.4940439427857915</v>
      </c>
      <c r="AF378" s="11">
        <f>-'OddsRatio_working_3-way'!U378/(3*'OddsRatio_working_3-way'!X378^(1/3))*COS(('OddsRatio_working_3-way'!Y378)/3)</f>
        <v>0.52181417249104989</v>
      </c>
      <c r="AG378" s="11">
        <f>-'OddsRatio_working_3-way'!U378/(3*'OddsRatio_working_3-way'!X378^(1/3))*COS(('OddsRatio_working_3-way'!Y378+2*PI())/3)</f>
        <v>-0.33389503758559225</v>
      </c>
      <c r="AH378" s="11">
        <f>-'OddsRatio_working_3-way'!U378/(3*'OddsRatio_working_3-way'!X378^(1/3))*COS(('OddsRatio_working_3-way'!Y378+4*PI())/3)</f>
        <v>-0.18791913490545756</v>
      </c>
      <c r="AI378" s="11">
        <f>'OddsRatio_working_3-way'!U378/(3*'OddsRatio_working_3-way'!X378^(1/3))*SIN(('OddsRatio_working_3-way'!Y378)/3)</f>
        <v>-8.4279226707574442E-2</v>
      </c>
      <c r="AJ378" s="11">
        <f>'OddsRatio_working_3-way'!U378/(3*'OddsRatio_working_3-way'!X378^(1/3))*SIN(('OddsRatio_working_3-way'!Y378+2*PI())/3)</f>
        <v>-0.40976471607821702</v>
      </c>
      <c r="AK378" s="11">
        <f>'OddsRatio_working_3-way'!U378/(3*'OddsRatio_working_3-way'!X378^(1/3))*SIN(('OddsRatio_working_3-way'!Y378+4*PI())/3)</f>
        <v>0.49404394278579139</v>
      </c>
      <c r="AL378" s="11">
        <f>'OddsRatio_working_3-way'!Z378+'OddsRatio_working_3-way'!AF378</f>
        <v>1.0436283449820998</v>
      </c>
      <c r="AM378" s="11">
        <f>'OddsRatio_working_3-way'!AA378+'OddsRatio_working_3-way'!AG378</f>
        <v>-0.66779007517118449</v>
      </c>
      <c r="AN378" s="11">
        <f>'OddsRatio_working_3-way'!AB378+'OddsRatio_working_3-way'!AH378</f>
        <v>-0.37583826981091517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1.0436283449820998</v>
      </c>
      <c r="AS378" s="11">
        <f>IF(('OddsRatio_working_3-way'!X378=0),IF(Q378&gt;0,-Q378^(1/3),(-Q378)^(1/3)),'OddsRatio_working_3-way'!AM378-'OddsRatio_working_3-way'!R378/3)</f>
        <v>-0.66779007517118449</v>
      </c>
      <c r="AT378" s="11">
        <f>IF(('OddsRatio_working_3-way'!X378=0),IF(Q378&gt;0,-Q378^(1/3),(-Q378)^(1/3)),'OddsRatio_working_3-way'!AN378-'OddsRatio_working_3-way'!R378/3)</f>
        <v>-0.37583826981091517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5.47</v>
      </c>
      <c r="B379" s="4">
        <f>IF('True_Odds_Calculator_3-way'!B380="","",'True_Odds_Calculator_3-way'!B380)</f>
        <v>3.8</v>
      </c>
      <c r="C379" s="4">
        <f>IF('True_Odds_Calculator_3-way'!C380="","",'True_Odds_Calculator_3-way'!C380)</f>
        <v>1.69</v>
      </c>
      <c r="D379" s="9">
        <f t="shared" si="78"/>
        <v>0.17330972977359183</v>
      </c>
      <c r="E379" s="9">
        <f t="shared" si="79"/>
        <v>0.25075667096820226</v>
      </c>
      <c r="F379" s="9">
        <f t="shared" si="80"/>
        <v>0.57593359925820597</v>
      </c>
      <c r="G379" s="9">
        <f t="shared" si="81"/>
        <v>1.0671177847131892</v>
      </c>
      <c r="H379" s="9">
        <f t="shared" si="82"/>
        <v>5.7700164976679549</v>
      </c>
      <c r="I379" s="9">
        <f t="shared" si="83"/>
        <v>3.9879297971969296</v>
      </c>
      <c r="J379" s="9">
        <f t="shared" si="84"/>
        <v>1.7363112714521003</v>
      </c>
      <c r="K379" s="11">
        <f t="shared" si="85"/>
        <v>0.18281535648994515</v>
      </c>
      <c r="L379" s="11">
        <f t="shared" si="86"/>
        <v>0.26315789473684209</v>
      </c>
      <c r="M379" s="11">
        <f t="shared" si="87"/>
        <v>0.59171597633136097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-0.24584253056079508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0.22659767014325186</v>
      </c>
      <c r="Q379" s="11">
        <f>2*'OddsRatio_working_3-way'!K379*'OddsRatio_working_3-way'!L379*'OddsRatio_working_3-way'!M379</f>
        <v>5.6934087975691425E-2</v>
      </c>
      <c r="R379" s="11">
        <f t="shared" si="88"/>
        <v>0</v>
      </c>
      <c r="S379" s="11">
        <f t="shared" si="89"/>
        <v>-0.92171875072371134</v>
      </c>
      <c r="T379" s="11">
        <f t="shared" si="90"/>
        <v>-0.23158762580997772</v>
      </c>
      <c r="U379" s="11">
        <f>'OddsRatio_working_3-way'!S379-'OddsRatio_working_3-way'!R379^2/3</f>
        <v>-0.92171875072371134</v>
      </c>
      <c r="V379" s="11">
        <f>'OddsRatio_working_3-way'!S379*'OddsRatio_working_3-way'!R379/3-2*'OddsRatio_working_3-way'!R379^3/27-'OddsRatio_working_3-way'!T379</f>
        <v>0.23158762580997772</v>
      </c>
      <c r="W379" s="11">
        <f>'OddsRatio_working_3-way'!V379^2+4*'OddsRatio_working_3-way'!U379^3/27</f>
        <v>-6.2376121237208128E-2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0.17030043281324211</v>
      </c>
      <c r="Y379" s="11">
        <f>IF('OddsRatio_working_3-way'!W379&gt;=0,IF('OddsRatio_working_3-way'!V379+SQRT('OddsRatio_working_3-way'!W379)&gt;0,0,PI()),ACOS('OddsRatio_working_3-way'!V379/(2*'OddsRatio_working_3-way'!X379)))</f>
        <v>0.82311762988862425</v>
      </c>
      <c r="Z379" s="11">
        <f>'OddsRatio_working_3-way'!X379^(1/3)*COS('OddsRatio_working_3-way'!Y379/3)</f>
        <v>0.53355889235659459</v>
      </c>
      <c r="AA379" s="11">
        <f>'OddsRatio_working_3-way'!X379^(1/3)*COS(('OddsRatio_working_3-way'!Y379+2*PI())/3)</f>
        <v>-0.39684046636240483</v>
      </c>
      <c r="AB379" s="11">
        <f>'OddsRatio_working_3-way'!X379^(1/3)*COS(('OddsRatio_working_3-way'!Y379+4*PI())/3)</f>
        <v>-0.13671842599418982</v>
      </c>
      <c r="AC379" s="11">
        <f>'OddsRatio_working_3-way'!X379^(1/3)*SIN('OddsRatio_working_3-way'!Y379/3)</f>
        <v>0.15018153002874363</v>
      </c>
      <c r="AD379" s="11">
        <f>'OddsRatio_working_3-way'!X379^(1/3)*SIN(('OddsRatio_working_3-way'!Y379+2*PI())/3)</f>
        <v>0.38698479018152576</v>
      </c>
      <c r="AE379" s="11">
        <f>'OddsRatio_working_3-way'!X379^(1/3)*SIN(('OddsRatio_working_3-way'!Y379+4*PI())/3)</f>
        <v>-0.53716632021026944</v>
      </c>
      <c r="AF379" s="11">
        <f>-'OddsRatio_working_3-way'!U379/(3*'OddsRatio_working_3-way'!X379^(1/3))*COS(('OddsRatio_working_3-way'!Y379)/3)</f>
        <v>0.53355889235659448</v>
      </c>
      <c r="AG379" s="11">
        <f>-'OddsRatio_working_3-way'!U379/(3*'OddsRatio_working_3-way'!X379^(1/3))*COS(('OddsRatio_working_3-way'!Y379+2*PI())/3)</f>
        <v>-0.39684046636240478</v>
      </c>
      <c r="AH379" s="11">
        <f>-'OddsRatio_working_3-way'!U379/(3*'OddsRatio_working_3-way'!X379^(1/3))*COS(('OddsRatio_working_3-way'!Y379+4*PI())/3)</f>
        <v>-0.13671842599418979</v>
      </c>
      <c r="AI379" s="11">
        <f>'OddsRatio_working_3-way'!U379/(3*'OddsRatio_working_3-way'!X379^(1/3))*SIN(('OddsRatio_working_3-way'!Y379)/3)</f>
        <v>-0.1501815300287436</v>
      </c>
      <c r="AJ379" s="11">
        <f>'OddsRatio_working_3-way'!U379/(3*'OddsRatio_working_3-way'!X379^(1/3))*SIN(('OddsRatio_working_3-way'!Y379+2*PI())/3)</f>
        <v>-0.38698479018152565</v>
      </c>
      <c r="AK379" s="11">
        <f>'OddsRatio_working_3-way'!U379/(3*'OddsRatio_working_3-way'!X379^(1/3))*SIN(('OddsRatio_working_3-way'!Y379+4*PI())/3)</f>
        <v>0.53716632021026933</v>
      </c>
      <c r="AL379" s="11">
        <f>'OddsRatio_working_3-way'!Z379+'OddsRatio_working_3-way'!AF379</f>
        <v>1.0671177847131892</v>
      </c>
      <c r="AM379" s="11">
        <f>'OddsRatio_working_3-way'!AA379+'OddsRatio_working_3-way'!AG379</f>
        <v>-0.79368093272480955</v>
      </c>
      <c r="AN379" s="11">
        <f>'OddsRatio_working_3-way'!AB379+'OddsRatio_working_3-way'!AH379</f>
        <v>-0.27343685198837964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1.0671177847131892</v>
      </c>
      <c r="AS379" s="11">
        <f>IF(('OddsRatio_working_3-way'!X379=0),IF(Q379&gt;0,-Q379^(1/3),(-Q379)^(1/3)),'OddsRatio_working_3-way'!AM379-'OddsRatio_working_3-way'!R379/3)</f>
        <v>-0.79368093272480955</v>
      </c>
      <c r="AT379" s="11">
        <f>IF(('OddsRatio_working_3-way'!X379=0),IF(Q379&gt;0,-Q379^(1/3),(-Q379)^(1/3)),'OddsRatio_working_3-way'!AN379-'OddsRatio_working_3-way'!R379/3)</f>
        <v>-0.27343685198837964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1.79</v>
      </c>
      <c r="B380" s="4">
        <f>IF('True_Odds_Calculator_3-way'!B381="","",'True_Odds_Calculator_3-way'!B381)</f>
        <v>3.86</v>
      </c>
      <c r="C380" s="4">
        <f>IF('True_Odds_Calculator_3-way'!C381="","",'True_Odds_Calculator_3-way'!C381)</f>
        <v>4.88</v>
      </c>
      <c r="D380" s="9">
        <f t="shared" si="78"/>
        <v>0.54930901144533151</v>
      </c>
      <c r="E380" s="9">
        <f t="shared" si="79"/>
        <v>0.2518697984347853</v>
      </c>
      <c r="F380" s="9">
        <f t="shared" si="80"/>
        <v>0.19882119011988303</v>
      </c>
      <c r="G380" s="9">
        <f t="shared" si="81"/>
        <v>1.0385682927720841</v>
      </c>
      <c r="H380" s="9">
        <f t="shared" si="82"/>
        <v>1.8204689512899468</v>
      </c>
      <c r="I380" s="9">
        <f t="shared" si="83"/>
        <v>3.9703053173281604</v>
      </c>
      <c r="J380" s="9">
        <f t="shared" si="84"/>
        <v>5.0296449759556863</v>
      </c>
      <c r="K380" s="11">
        <f t="shared" si="85"/>
        <v>0.55865921787709494</v>
      </c>
      <c r="L380" s="11">
        <f t="shared" si="86"/>
        <v>0.2590673575129534</v>
      </c>
      <c r="M380" s="11">
        <f t="shared" si="87"/>
        <v>0.20491803278688525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-0.25999481817832404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0.22332370204145749</v>
      </c>
      <c r="Q380" s="11">
        <f>2*'OddsRatio_working_3-way'!K380*'OddsRatio_working_3-way'!L380*'OddsRatio_working_3-way'!M380</f>
        <v>5.9315724313800125E-2</v>
      </c>
      <c r="R380" s="11">
        <f t="shared" si="88"/>
        <v>0</v>
      </c>
      <c r="S380" s="11">
        <f t="shared" si="89"/>
        <v>-0.8589544345775586</v>
      </c>
      <c r="T380" s="11">
        <f t="shared" si="90"/>
        <v>-0.22814194809496907</v>
      </c>
      <c r="U380" s="11">
        <f>'OddsRatio_working_3-way'!S380-'OddsRatio_working_3-way'!R380^2/3</f>
        <v>-0.8589544345775586</v>
      </c>
      <c r="V380" s="11">
        <f>'OddsRatio_working_3-way'!S380*'OddsRatio_working_3-way'!R380/3-2*'OddsRatio_working_3-way'!R380^3/27-'OddsRatio_working_3-way'!T380</f>
        <v>0.22814194809496907</v>
      </c>
      <c r="W380" s="11">
        <f>'OddsRatio_working_3-way'!V380^2+4*'OddsRatio_working_3-way'!U380^3/27</f>
        <v>-4.1838498744893662E-2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0.15320512983045087</v>
      </c>
      <c r="Y380" s="11">
        <f>IF('OddsRatio_working_3-way'!W380&gt;=0,IF('OddsRatio_working_3-way'!V380+SQRT('OddsRatio_working_3-way'!W380)&gt;0,0,PI()),ACOS('OddsRatio_working_3-way'!V380/(2*'OddsRatio_working_3-way'!X380)))</f>
        <v>0.7309153485850387</v>
      </c>
      <c r="Z380" s="11">
        <f>'OddsRatio_working_3-way'!X380^(1/3)*COS('OddsRatio_working_3-way'!Y380/3)</f>
        <v>0.51928414638604203</v>
      </c>
      <c r="AA380" s="11">
        <f>'OddsRatio_working_3-way'!X380^(1/3)*COS(('OddsRatio_working_3-way'!Y380+2*PI())/3)</f>
        <v>-0.37143022161886924</v>
      </c>
      <c r="AB380" s="11">
        <f>'OddsRatio_working_3-way'!X380^(1/3)*COS(('OddsRatio_working_3-way'!Y380+4*PI())/3)</f>
        <v>-0.14785392476717268</v>
      </c>
      <c r="AC380" s="11">
        <f>'OddsRatio_working_3-way'!X380^(1/3)*SIN('OddsRatio_working_3-way'!Y380/3)</f>
        <v>0.12908183517174665</v>
      </c>
      <c r="AD380" s="11">
        <f>'OddsRatio_working_3-way'!X380^(1/3)*SIN(('OddsRatio_working_3-way'!Y380+2*PI())/3)</f>
        <v>0.38517234496695629</v>
      </c>
      <c r="AE380" s="11">
        <f>'OddsRatio_working_3-way'!X380^(1/3)*SIN(('OddsRatio_working_3-way'!Y380+4*PI())/3)</f>
        <v>-0.51425418013870294</v>
      </c>
      <c r="AF380" s="11">
        <f>-'OddsRatio_working_3-way'!U380/(3*'OddsRatio_working_3-way'!X380^(1/3))*COS(('OddsRatio_working_3-way'!Y380)/3)</f>
        <v>0.51928414638604192</v>
      </c>
      <c r="AG380" s="11">
        <f>-'OddsRatio_working_3-way'!U380/(3*'OddsRatio_working_3-way'!X380^(1/3))*COS(('OddsRatio_working_3-way'!Y380+2*PI())/3)</f>
        <v>-0.37143022161886913</v>
      </c>
      <c r="AH380" s="11">
        <f>-'OddsRatio_working_3-way'!U380/(3*'OddsRatio_working_3-way'!X380^(1/3))*COS(('OddsRatio_working_3-way'!Y380+4*PI())/3)</f>
        <v>-0.14785392476717266</v>
      </c>
      <c r="AI380" s="11">
        <f>'OddsRatio_working_3-way'!U380/(3*'OddsRatio_working_3-way'!X380^(1/3))*SIN(('OddsRatio_working_3-way'!Y380)/3)</f>
        <v>-0.12908183517174662</v>
      </c>
      <c r="AJ380" s="11">
        <f>'OddsRatio_working_3-way'!U380/(3*'OddsRatio_working_3-way'!X380^(1/3))*SIN(('OddsRatio_working_3-way'!Y380+2*PI())/3)</f>
        <v>-0.38517234496695618</v>
      </c>
      <c r="AK380" s="11">
        <f>'OddsRatio_working_3-way'!U380/(3*'OddsRatio_working_3-way'!X380^(1/3))*SIN(('OddsRatio_working_3-way'!Y380+4*PI())/3)</f>
        <v>0.51425418013870283</v>
      </c>
      <c r="AL380" s="11">
        <f>'OddsRatio_working_3-way'!Z380+'OddsRatio_working_3-way'!AF380</f>
        <v>1.0385682927720841</v>
      </c>
      <c r="AM380" s="11">
        <f>'OddsRatio_working_3-way'!AA380+'OddsRatio_working_3-way'!AG380</f>
        <v>-0.74286044323773837</v>
      </c>
      <c r="AN380" s="11">
        <f>'OddsRatio_working_3-way'!AB380+'OddsRatio_working_3-way'!AH380</f>
        <v>-0.29570784953434537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1.0385682927720841</v>
      </c>
      <c r="AS380" s="11">
        <f>IF(('OddsRatio_working_3-way'!X380=0),IF(Q380&gt;0,-Q380^(1/3),(-Q380)^(1/3)),'OddsRatio_working_3-way'!AM380-'OddsRatio_working_3-way'!R380/3)</f>
        <v>-0.74286044323773837</v>
      </c>
      <c r="AT380" s="11">
        <f>IF(('OddsRatio_working_3-way'!X380=0),IF(Q380&gt;0,-Q380^(1/3),(-Q380)^(1/3)),'OddsRatio_working_3-way'!AN380-'OddsRatio_working_3-way'!R380/3)</f>
        <v>-0.29570784953434537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2.76</v>
      </c>
      <c r="B381" s="4">
        <f>IF('True_Odds_Calculator_3-way'!B382="","",'True_Odds_Calculator_3-way'!B382)</f>
        <v>2.89</v>
      </c>
      <c r="C381" s="4">
        <f>IF('True_Odds_Calculator_3-way'!C382="","",'True_Odds_Calculator_3-way'!C382)</f>
        <v>3.15</v>
      </c>
      <c r="D381" s="9">
        <f t="shared" si="78"/>
        <v>0.3534681975442559</v>
      </c>
      <c r="E381" s="9">
        <f t="shared" si="79"/>
        <v>0.3373576203041615</v>
      </c>
      <c r="F381" s="9">
        <f t="shared" si="80"/>
        <v>0.3091741821515826</v>
      </c>
      <c r="G381" s="9">
        <f t="shared" si="81"/>
        <v>1.0392663826161594</v>
      </c>
      <c r="H381" s="9">
        <f t="shared" si="82"/>
        <v>2.8291088334044403</v>
      </c>
      <c r="I381" s="9">
        <f t="shared" si="83"/>
        <v>2.9642134631445418</v>
      </c>
      <c r="J381" s="9">
        <f t="shared" si="84"/>
        <v>3.2344227226247431</v>
      </c>
      <c r="K381" s="11">
        <f t="shared" si="85"/>
        <v>0.3623188405797102</v>
      </c>
      <c r="L381" s="11">
        <f t="shared" si="86"/>
        <v>0.34602076124567471</v>
      </c>
      <c r="M381" s="11">
        <f t="shared" si="87"/>
        <v>0.31746031746031744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-0.28463968707687681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0.23083970729525116</v>
      </c>
      <c r="Q381" s="11">
        <f>2*'OddsRatio_working_3-way'!K381*'OddsRatio_working_3-way'!L381*'OddsRatio_working_3-way'!M381</f>
        <v>7.9599899067327978E-2</v>
      </c>
      <c r="R381" s="11">
        <f t="shared" si="88"/>
        <v>0</v>
      </c>
      <c r="S381" s="11">
        <f t="shared" si="89"/>
        <v>-0.81098918308220636</v>
      </c>
      <c r="T381" s="11">
        <f t="shared" si="90"/>
        <v>-0.27965144244214007</v>
      </c>
      <c r="U381" s="11">
        <f>'OddsRatio_working_3-way'!S381-'OddsRatio_working_3-way'!R381^2/3</f>
        <v>-0.81098918308220636</v>
      </c>
      <c r="V381" s="11">
        <f>'OddsRatio_working_3-way'!S381*'OddsRatio_working_3-way'!R381/3-2*'OddsRatio_working_3-way'!R381^3/27-'OddsRatio_working_3-way'!T381</f>
        <v>0.27965144244214007</v>
      </c>
      <c r="W381" s="11">
        <f>'OddsRatio_working_3-way'!V381^2+4*'OddsRatio_working_3-way'!U381^3/27</f>
        <v>-8.1586892413548773E-4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0.14055319116272766</v>
      </c>
      <c r="Y381" s="11">
        <f>IF('OddsRatio_working_3-way'!W381&gt;=0,IF('OddsRatio_working_3-way'!V381+SQRT('OddsRatio_working_3-way'!W381)&gt;0,0,PI()),ACOS('OddsRatio_working_3-way'!V381/(2*'OddsRatio_working_3-way'!X381)))</f>
        <v>0.10178637890436804</v>
      </c>
      <c r="Z381" s="11">
        <f>'OddsRatio_working_3-way'!X381^(1/3)*COS('OddsRatio_working_3-way'!Y381/3)</f>
        <v>0.51963319130807983</v>
      </c>
      <c r="AA381" s="11">
        <f>'OddsRatio_working_3-way'!X381^(1/3)*COS(('OddsRatio_working_3-way'!Y381+2*PI())/3)</f>
        <v>-0.27509094142683943</v>
      </c>
      <c r="AB381" s="11">
        <f>'OddsRatio_working_3-way'!X381^(1/3)*COS(('OddsRatio_working_3-way'!Y381+4*PI())/3)</f>
        <v>-0.24454224988124046</v>
      </c>
      <c r="AC381" s="11">
        <f>'OddsRatio_working_3-way'!X381^(1/3)*SIN('OddsRatio_working_3-way'!Y381/3)</f>
        <v>1.7637295287242602E-2</v>
      </c>
      <c r="AD381" s="11">
        <f>'OddsRatio_working_3-way'!X381^(1/3)*SIN(('OddsRatio_working_3-way'!Y381+2*PI())/3)</f>
        <v>0.44119689667875506</v>
      </c>
      <c r="AE381" s="11">
        <f>'OddsRatio_working_3-way'!X381^(1/3)*SIN(('OddsRatio_working_3-way'!Y381+4*PI())/3)</f>
        <v>-0.45883419196599745</v>
      </c>
      <c r="AF381" s="11">
        <f>-'OddsRatio_working_3-way'!U381/(3*'OddsRatio_working_3-way'!X381^(1/3))*COS(('OddsRatio_working_3-way'!Y381)/3)</f>
        <v>0.51963319130807961</v>
      </c>
      <c r="AG381" s="11">
        <f>-'OddsRatio_working_3-way'!U381/(3*'OddsRatio_working_3-way'!X381^(1/3))*COS(('OddsRatio_working_3-way'!Y381+2*PI())/3)</f>
        <v>-0.27509094142683932</v>
      </c>
      <c r="AH381" s="11">
        <f>-'OddsRatio_working_3-way'!U381/(3*'OddsRatio_working_3-way'!X381^(1/3))*COS(('OddsRatio_working_3-way'!Y381+4*PI())/3)</f>
        <v>-0.24454224988124035</v>
      </c>
      <c r="AI381" s="11">
        <f>'OddsRatio_working_3-way'!U381/(3*'OddsRatio_working_3-way'!X381^(1/3))*SIN(('OddsRatio_working_3-way'!Y381)/3)</f>
        <v>-1.7637295287242595E-2</v>
      </c>
      <c r="AJ381" s="11">
        <f>'OddsRatio_working_3-way'!U381/(3*'OddsRatio_working_3-way'!X381^(1/3))*SIN(('OddsRatio_working_3-way'!Y381+2*PI())/3)</f>
        <v>-0.44119689667875489</v>
      </c>
      <c r="AK381" s="11">
        <f>'OddsRatio_working_3-way'!U381/(3*'OddsRatio_working_3-way'!X381^(1/3))*SIN(('OddsRatio_working_3-way'!Y381+4*PI())/3)</f>
        <v>0.45883419196599728</v>
      </c>
      <c r="AL381" s="11">
        <f>'OddsRatio_working_3-way'!Z381+'OddsRatio_working_3-way'!AF381</f>
        <v>1.0392663826161594</v>
      </c>
      <c r="AM381" s="11">
        <f>'OddsRatio_working_3-way'!AA381+'OddsRatio_working_3-way'!AG381</f>
        <v>-0.55018188285367875</v>
      </c>
      <c r="AN381" s="11">
        <f>'OddsRatio_working_3-way'!AB381+'OddsRatio_working_3-way'!AH381</f>
        <v>-0.48908449976248081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1.0392663826161594</v>
      </c>
      <c r="AS381" s="11">
        <f>IF(('OddsRatio_working_3-way'!X381=0),IF(Q381&gt;0,-Q381^(1/3),(-Q381)^(1/3)),'OddsRatio_working_3-way'!AM381-'OddsRatio_working_3-way'!R381/3)</f>
        <v>-0.55018188285367875</v>
      </c>
      <c r="AT381" s="11">
        <f>IF(('OddsRatio_working_3-way'!X381=0),IF(Q381&gt;0,-Q381^(1/3),(-Q381)^(1/3)),'OddsRatio_working_3-way'!AN381-'OddsRatio_working_3-way'!R381/3)</f>
        <v>-0.48908449976248081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1.7</v>
      </c>
      <c r="B382" s="4">
        <f>IF('True_Odds_Calculator_3-way'!B383="","",'True_Odds_Calculator_3-way'!B383)</f>
        <v>4.1399999999999997</v>
      </c>
      <c r="C382" s="4">
        <f>IF('True_Odds_Calculator_3-way'!C383="","",'True_Odds_Calculator_3-way'!C383)</f>
        <v>4.9800000000000004</v>
      </c>
      <c r="D382" s="9">
        <f t="shared" si="78"/>
        <v>0.57544942360156581</v>
      </c>
      <c r="E382" s="9">
        <f t="shared" si="79"/>
        <v>0.23204896944908146</v>
      </c>
      <c r="F382" s="9">
        <f t="shared" si="80"/>
        <v>0.19250160694935239</v>
      </c>
      <c r="G382" s="9">
        <f t="shared" si="81"/>
        <v>1.0539602588015939</v>
      </c>
      <c r="H382" s="9">
        <f t="shared" si="82"/>
        <v>1.737772181161116</v>
      </c>
      <c r="I382" s="9">
        <f t="shared" si="83"/>
        <v>4.3094352126370037</v>
      </c>
      <c r="J382" s="9">
        <f t="shared" si="84"/>
        <v>5.1947618300303446</v>
      </c>
      <c r="K382" s="11">
        <f t="shared" si="85"/>
        <v>0.58823529411764708</v>
      </c>
      <c r="L382" s="11">
        <f t="shared" si="86"/>
        <v>0.24154589371980678</v>
      </c>
      <c r="M382" s="11">
        <f t="shared" si="87"/>
        <v>0.20080321285140559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-0.24959285850420709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0.22311468094600626</v>
      </c>
      <c r="Q382" s="11">
        <f>2*'OddsRatio_working_3-way'!K382*'OddsRatio_working_3-way'!L382*'OddsRatio_working_3-way'!M382</f>
        <v>5.7062578247060416E-2</v>
      </c>
      <c r="R382" s="11">
        <f t="shared" si="88"/>
        <v>0</v>
      </c>
      <c r="S382" s="11">
        <f t="shared" si="89"/>
        <v>-0.89391452256734127</v>
      </c>
      <c r="T382" s="11">
        <f t="shared" si="90"/>
        <v>-0.22862264004279825</v>
      </c>
      <c r="U382" s="11">
        <f>'OddsRatio_working_3-way'!S382-'OddsRatio_working_3-way'!R382^2/3</f>
        <v>-0.89391452256734127</v>
      </c>
      <c r="V382" s="11">
        <f>'OddsRatio_working_3-way'!S382*'OddsRatio_working_3-way'!R382/3-2*'OddsRatio_working_3-way'!R382^3/27-'OddsRatio_working_3-way'!T382</f>
        <v>0.22862264004279825</v>
      </c>
      <c r="W382" s="11">
        <f>'OddsRatio_working_3-way'!V382^2+4*'OddsRatio_working_3-way'!U382^3/27</f>
        <v>-5.3555696411122157E-2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0.16265301100138069</v>
      </c>
      <c r="Y382" s="11">
        <f>IF('OddsRatio_working_3-way'!W382&gt;=0,IF('OddsRatio_working_3-way'!V382+SQRT('OddsRatio_working_3-way'!W382)&gt;0,0,PI()),ACOS('OddsRatio_working_3-way'!V382/(2*'OddsRatio_working_3-way'!X382)))</f>
        <v>0.79148098265813227</v>
      </c>
      <c r="Z382" s="11">
        <f>'OddsRatio_working_3-way'!X382^(1/3)*COS('OddsRatio_working_3-way'!Y382/3)</f>
        <v>0.52698012940079697</v>
      </c>
      <c r="AA382" s="11">
        <f>'OddsRatio_working_3-way'!X382^(1/3)*COS(('OddsRatio_working_3-way'!Y382+2*PI())/3)</f>
        <v>-0.3867685626405295</v>
      </c>
      <c r="AB382" s="11">
        <f>'OddsRatio_working_3-way'!X382^(1/3)*COS(('OddsRatio_working_3-way'!Y382+4*PI())/3)</f>
        <v>-0.1402115667602675</v>
      </c>
      <c r="AC382" s="11">
        <f>'OddsRatio_working_3-way'!X382^(1/3)*SIN('OddsRatio_working_3-way'!Y382/3)</f>
        <v>0.14234974794205471</v>
      </c>
      <c r="AD382" s="11">
        <f>'OddsRatio_working_3-way'!X382^(1/3)*SIN(('OddsRatio_working_3-way'!Y382+2*PI())/3)</f>
        <v>0.38520330537967346</v>
      </c>
      <c r="AE382" s="11">
        <f>'OddsRatio_working_3-way'!X382^(1/3)*SIN(('OddsRatio_working_3-way'!Y382+4*PI())/3)</f>
        <v>-0.52755305332172819</v>
      </c>
      <c r="AF382" s="11">
        <f>-'OddsRatio_working_3-way'!U382/(3*'OddsRatio_working_3-way'!X382^(1/3))*COS(('OddsRatio_working_3-way'!Y382)/3)</f>
        <v>0.52698012940079686</v>
      </c>
      <c r="AG382" s="11">
        <f>-'OddsRatio_working_3-way'!U382/(3*'OddsRatio_working_3-way'!X382^(1/3))*COS(('OddsRatio_working_3-way'!Y382+2*PI())/3)</f>
        <v>-0.38676856264052939</v>
      </c>
      <c r="AH382" s="11">
        <f>-'OddsRatio_working_3-way'!U382/(3*'OddsRatio_working_3-way'!X382^(1/3))*COS(('OddsRatio_working_3-way'!Y382+4*PI())/3)</f>
        <v>-0.14021156676026747</v>
      </c>
      <c r="AI382" s="11">
        <f>'OddsRatio_working_3-way'!U382/(3*'OddsRatio_working_3-way'!X382^(1/3))*SIN(('OddsRatio_working_3-way'!Y382)/3)</f>
        <v>-0.14234974794205468</v>
      </c>
      <c r="AJ382" s="11">
        <f>'OddsRatio_working_3-way'!U382/(3*'OddsRatio_working_3-way'!X382^(1/3))*SIN(('OddsRatio_working_3-way'!Y382+2*PI())/3)</f>
        <v>-0.3852033053796734</v>
      </c>
      <c r="AK382" s="11">
        <f>'OddsRatio_working_3-way'!U382/(3*'OddsRatio_working_3-way'!X382^(1/3))*SIN(('OddsRatio_working_3-way'!Y382+4*PI())/3)</f>
        <v>0.52755305332172808</v>
      </c>
      <c r="AL382" s="11">
        <f>'OddsRatio_working_3-way'!Z382+'OddsRatio_working_3-way'!AF382</f>
        <v>1.0539602588015939</v>
      </c>
      <c r="AM382" s="11">
        <f>'OddsRatio_working_3-way'!AA382+'OddsRatio_working_3-way'!AG382</f>
        <v>-0.77353712528105889</v>
      </c>
      <c r="AN382" s="11">
        <f>'OddsRatio_working_3-way'!AB382+'OddsRatio_working_3-way'!AH382</f>
        <v>-0.28042313352053494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1.0539602588015939</v>
      </c>
      <c r="AS382" s="11">
        <f>IF(('OddsRatio_working_3-way'!X382=0),IF(Q382&gt;0,-Q382^(1/3),(-Q382)^(1/3)),'OddsRatio_working_3-way'!AM382-'OddsRatio_working_3-way'!R382/3)</f>
        <v>-0.77353712528105889</v>
      </c>
      <c r="AT382" s="11">
        <f>IF(('OddsRatio_working_3-way'!X382=0),IF(Q382&gt;0,-Q382^(1/3),(-Q382)^(1/3)),'OddsRatio_working_3-way'!AN382-'OddsRatio_working_3-way'!R382/3)</f>
        <v>-0.28042313352053494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1.32</v>
      </c>
      <c r="B383" s="4">
        <f>IF('True_Odds_Calculator_3-way'!B384="","",'True_Odds_Calculator_3-way'!B384)</f>
        <v>5.58</v>
      </c>
      <c r="C383" s="4">
        <f>IF('True_Odds_Calculator_3-way'!C384="","",'True_Odds_Calculator_3-way'!C384)</f>
        <v>10.58</v>
      </c>
      <c r="D383" s="9">
        <f t="shared" si="78"/>
        <v>0.74341091975793794</v>
      </c>
      <c r="E383" s="9">
        <f t="shared" si="79"/>
        <v>0.16835088251588209</v>
      </c>
      <c r="F383" s="9">
        <f t="shared" si="80"/>
        <v>8.8238197726180231E-2</v>
      </c>
      <c r="G383" s="9">
        <f t="shared" si="81"/>
        <v>1.0785971182902878</v>
      </c>
      <c r="H383" s="9">
        <f t="shared" si="82"/>
        <v>1.3451510778528919</v>
      </c>
      <c r="I383" s="9">
        <f t="shared" si="83"/>
        <v>5.9399748017695169</v>
      </c>
      <c r="J383" s="9">
        <f t="shared" si="84"/>
        <v>11.332960393220956</v>
      </c>
      <c r="K383" s="11">
        <f t="shared" si="85"/>
        <v>0.75757575757575757</v>
      </c>
      <c r="L383" s="11">
        <f t="shared" si="86"/>
        <v>0.17921146953405018</v>
      </c>
      <c r="M383" s="11">
        <f t="shared" si="87"/>
        <v>9.4517958412098299E-2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-0.18017194527957392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0.18581243046149443</v>
      </c>
      <c r="Q383" s="11">
        <f>2*'OddsRatio_working_3-way'!K383*'OddsRatio_working_3-way'!L383*'OddsRatio_working_3-way'!M383</f>
        <v>2.5664700339985417E-2</v>
      </c>
      <c r="R383" s="11">
        <f t="shared" si="88"/>
        <v>0</v>
      </c>
      <c r="S383" s="11">
        <f t="shared" si="89"/>
        <v>-1.0313061235652872</v>
      </c>
      <c r="T383" s="11">
        <f t="shared" si="90"/>
        <v>-0.14244559717752586</v>
      </c>
      <c r="U383" s="11">
        <f>'OddsRatio_working_3-way'!S383-'OddsRatio_working_3-way'!R383^2/3</f>
        <v>-1.0313061235652872</v>
      </c>
      <c r="V383" s="11">
        <f>'OddsRatio_working_3-way'!S383*'OddsRatio_working_3-way'!R383/3-2*'OddsRatio_working_3-way'!R383^3/27-'OddsRatio_working_3-way'!T383</f>
        <v>0.14244559717752586</v>
      </c>
      <c r="W383" s="11">
        <f>'OddsRatio_working_3-way'!V383^2+4*'OddsRatio_working_3-way'!U383^3/27</f>
        <v>-0.14221136637985285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0.20155775508220641</v>
      </c>
      <c r="Y383" s="11">
        <f>IF('OddsRatio_working_3-way'!W383&gt;=0,IF('OddsRatio_working_3-way'!V383+SQRT('OddsRatio_working_3-way'!W383)&gt;0,0,PI()),ACOS('OddsRatio_working_3-way'!V383/(2*'OddsRatio_working_3-way'!X383)))</f>
        <v>1.2096340804863728</v>
      </c>
      <c r="Z383" s="11">
        <f>'OddsRatio_working_3-way'!X383^(1/3)*COS('OddsRatio_working_3-way'!Y383/3)</f>
        <v>0.53929855914514402</v>
      </c>
      <c r="AA383" s="11">
        <f>'OddsRatio_working_3-way'!X383^(1/3)*COS(('OddsRatio_working_3-way'!Y383+2*PI())/3)</f>
        <v>-0.46888363647243142</v>
      </c>
      <c r="AB383" s="11">
        <f>'OddsRatio_working_3-way'!X383^(1/3)*COS(('OddsRatio_working_3-way'!Y383+4*PI())/3)</f>
        <v>-7.0414922672712474E-2</v>
      </c>
      <c r="AC383" s="11">
        <f>'OddsRatio_working_3-way'!X383^(1/3)*SIN('OddsRatio_working_3-way'!Y383/3)</f>
        <v>0.23005601917591173</v>
      </c>
      <c r="AD383" s="11">
        <f>'OddsRatio_working_3-way'!X383^(1/3)*SIN(('OddsRatio_working_3-way'!Y383+2*PI())/3)</f>
        <v>0.35201824285608352</v>
      </c>
      <c r="AE383" s="11">
        <f>'OddsRatio_working_3-way'!X383^(1/3)*SIN(('OddsRatio_working_3-way'!Y383+4*PI())/3)</f>
        <v>-0.58207426203199519</v>
      </c>
      <c r="AF383" s="11">
        <f>-'OddsRatio_working_3-way'!U383/(3*'OddsRatio_working_3-way'!X383^(1/3))*COS(('OddsRatio_working_3-way'!Y383)/3)</f>
        <v>0.5392985591451438</v>
      </c>
      <c r="AG383" s="11">
        <f>-'OddsRatio_working_3-way'!U383/(3*'OddsRatio_working_3-way'!X383^(1/3))*COS(('OddsRatio_working_3-way'!Y383+2*PI())/3)</f>
        <v>-0.46888363647243125</v>
      </c>
      <c r="AH383" s="11">
        <f>-'OddsRatio_working_3-way'!U383/(3*'OddsRatio_working_3-way'!X383^(1/3))*COS(('OddsRatio_working_3-way'!Y383+4*PI())/3)</f>
        <v>-7.0414922672712446E-2</v>
      </c>
      <c r="AI383" s="11">
        <f>'OddsRatio_working_3-way'!U383/(3*'OddsRatio_working_3-way'!X383^(1/3))*SIN(('OddsRatio_working_3-way'!Y383)/3)</f>
        <v>-0.23005601917591165</v>
      </c>
      <c r="AJ383" s="11">
        <f>'OddsRatio_working_3-way'!U383/(3*'OddsRatio_working_3-way'!X383^(1/3))*SIN(('OddsRatio_working_3-way'!Y383+2*PI())/3)</f>
        <v>-0.35201824285608341</v>
      </c>
      <c r="AK383" s="11">
        <f>'OddsRatio_working_3-way'!U383/(3*'OddsRatio_working_3-way'!X383^(1/3))*SIN(('OddsRatio_working_3-way'!Y383+4*PI())/3)</f>
        <v>0.58207426203199497</v>
      </c>
      <c r="AL383" s="11">
        <f>'OddsRatio_working_3-way'!Z383+'OddsRatio_working_3-way'!AF383</f>
        <v>1.0785971182902878</v>
      </c>
      <c r="AM383" s="11">
        <f>'OddsRatio_working_3-way'!AA383+'OddsRatio_working_3-way'!AG383</f>
        <v>-0.93776727294486273</v>
      </c>
      <c r="AN383" s="11">
        <f>'OddsRatio_working_3-way'!AB383+'OddsRatio_working_3-way'!AH383</f>
        <v>-0.14082984534542492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1.0785971182902878</v>
      </c>
      <c r="AS383" s="11">
        <f>IF(('OddsRatio_working_3-way'!X383=0),IF(Q383&gt;0,-Q383^(1/3),(-Q383)^(1/3)),'OddsRatio_working_3-way'!AM383-'OddsRatio_working_3-way'!R383/3)</f>
        <v>-0.93776727294486273</v>
      </c>
      <c r="AT383" s="11">
        <f>IF(('OddsRatio_working_3-way'!X383=0),IF(Q383&gt;0,-Q383^(1/3),(-Q383)^(1/3)),'OddsRatio_working_3-way'!AN383-'OddsRatio_working_3-way'!R383/3)</f>
        <v>-0.14082984534542492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3.2</v>
      </c>
      <c r="B384" s="4">
        <f>IF('True_Odds_Calculator_3-way'!B385="","",'True_Odds_Calculator_3-way'!B385)</f>
        <v>3.35</v>
      </c>
      <c r="C384" s="4">
        <f>IF('True_Odds_Calculator_3-way'!C385="","",'True_Odds_Calculator_3-way'!C385)</f>
        <v>2.2000000000000002</v>
      </c>
      <c r="D384" s="9">
        <f t="shared" si="78"/>
        <v>0.29164649475513776</v>
      </c>
      <c r="E384" s="9">
        <f t="shared" si="79"/>
        <v>0.27820984136917376</v>
      </c>
      <c r="F384" s="9">
        <f t="shared" si="80"/>
        <v>0.43014366387568853</v>
      </c>
      <c r="G384" s="9">
        <f t="shared" si="81"/>
        <v>1.1040038944775279</v>
      </c>
      <c r="H384" s="9">
        <f t="shared" si="82"/>
        <v>3.4288085678505609</v>
      </c>
      <c r="I384" s="9">
        <f t="shared" si="83"/>
        <v>3.5944091520221906</v>
      </c>
      <c r="J384" s="9">
        <f t="shared" si="84"/>
        <v>2.3248046733730336</v>
      </c>
      <c r="K384" s="11">
        <f t="shared" si="85"/>
        <v>0.3125</v>
      </c>
      <c r="L384" s="11">
        <f t="shared" si="86"/>
        <v>0.29850746268656714</v>
      </c>
      <c r="M384" s="11">
        <f t="shared" si="87"/>
        <v>0.45454545454545453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-0.26305970149253732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0.24380936227951153</v>
      </c>
      <c r="Q384" s="11">
        <f>2*'OddsRatio_working_3-way'!K384*'OddsRatio_working_3-way'!L384*'OddsRatio_working_3-way'!M384</f>
        <v>8.4803256445047479E-2</v>
      </c>
      <c r="R384" s="11">
        <f t="shared" si="88"/>
        <v>0</v>
      </c>
      <c r="S384" s="11">
        <f t="shared" si="89"/>
        <v>-0.92682140554480974</v>
      </c>
      <c r="T384" s="11">
        <f t="shared" si="90"/>
        <v>-0.32237266279819465</v>
      </c>
      <c r="U384" s="11">
        <f>'OddsRatio_working_3-way'!S384-'OddsRatio_working_3-way'!R384^2/3</f>
        <v>-0.92682140554480974</v>
      </c>
      <c r="V384" s="11">
        <f>'OddsRatio_working_3-way'!S384*'OddsRatio_working_3-way'!R384/3-2*'OddsRatio_working_3-way'!R384^3/27-'OddsRatio_working_3-way'!T384</f>
        <v>0.32237266279819465</v>
      </c>
      <c r="W384" s="11">
        <f>'OddsRatio_working_3-way'!V384^2+4*'OddsRatio_working_3-way'!U384^3/27</f>
        <v>-1.4022185911997012E-2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0.17171656853052614</v>
      </c>
      <c r="Y384" s="11">
        <f>IF('OddsRatio_working_3-way'!W384&gt;=0,IF('OddsRatio_working_3-way'!V384+SQRT('OddsRatio_working_3-way'!W384)&gt;0,0,PI()),ACOS('OddsRatio_working_3-way'!V384/(2*'OddsRatio_working_3-way'!X384)))</f>
        <v>0.35202436285106198</v>
      </c>
      <c r="Z384" s="11">
        <f>'OddsRatio_working_3-way'!X384^(1/3)*COS('OddsRatio_working_3-way'!Y384/3)</f>
        <v>0.55200194723876406</v>
      </c>
      <c r="AA384" s="11">
        <f>'OddsRatio_working_3-way'!X384^(1/3)*COS(('OddsRatio_working_3-way'!Y384+2*PI())/3)</f>
        <v>-0.33235466976845546</v>
      </c>
      <c r="AB384" s="11">
        <f>'OddsRatio_working_3-way'!X384^(1/3)*COS(('OddsRatio_working_3-way'!Y384+4*PI())/3)</f>
        <v>-0.21964727747030868</v>
      </c>
      <c r="AC384" s="11">
        <f>'OddsRatio_working_3-way'!X384^(1/3)*SIN('OddsRatio_working_3-way'!Y384/3)</f>
        <v>6.5071643282995792E-2</v>
      </c>
      <c r="AD384" s="11">
        <f>'OddsRatio_working_3-way'!X384^(1/3)*SIN(('OddsRatio_working_3-way'!Y384+2*PI())/3)</f>
        <v>0.44551188760574906</v>
      </c>
      <c r="AE384" s="11">
        <f>'OddsRatio_working_3-way'!X384^(1/3)*SIN(('OddsRatio_working_3-way'!Y384+4*PI())/3)</f>
        <v>-0.51058353088874497</v>
      </c>
      <c r="AF384" s="11">
        <f>-'OddsRatio_working_3-way'!U384/(3*'OddsRatio_working_3-way'!X384^(1/3))*COS(('OddsRatio_working_3-way'!Y384)/3)</f>
        <v>0.55200194723876383</v>
      </c>
      <c r="AG384" s="11">
        <f>-'OddsRatio_working_3-way'!U384/(3*'OddsRatio_working_3-way'!X384^(1/3))*COS(('OddsRatio_working_3-way'!Y384+2*PI())/3)</f>
        <v>-0.33235466976845535</v>
      </c>
      <c r="AH384" s="11">
        <f>-'OddsRatio_working_3-way'!U384/(3*'OddsRatio_working_3-way'!X384^(1/3))*COS(('OddsRatio_working_3-way'!Y384+4*PI())/3)</f>
        <v>-0.21964727747030857</v>
      </c>
      <c r="AI384" s="11">
        <f>'OddsRatio_working_3-way'!U384/(3*'OddsRatio_working_3-way'!X384^(1/3))*SIN(('OddsRatio_working_3-way'!Y384)/3)</f>
        <v>-6.5071643282995764E-2</v>
      </c>
      <c r="AJ384" s="11">
        <f>'OddsRatio_working_3-way'!U384/(3*'OddsRatio_working_3-way'!X384^(1/3))*SIN(('OddsRatio_working_3-way'!Y384+2*PI())/3)</f>
        <v>-0.44551188760574889</v>
      </c>
      <c r="AK384" s="11">
        <f>'OddsRatio_working_3-way'!U384/(3*'OddsRatio_working_3-way'!X384^(1/3))*SIN(('OddsRatio_working_3-way'!Y384+4*PI())/3)</f>
        <v>0.51058353088874475</v>
      </c>
      <c r="AL384" s="11">
        <f>'OddsRatio_working_3-way'!Z384+'OddsRatio_working_3-way'!AF384</f>
        <v>1.1040038944775279</v>
      </c>
      <c r="AM384" s="11">
        <f>'OddsRatio_working_3-way'!AA384+'OddsRatio_working_3-way'!AG384</f>
        <v>-0.6647093395369108</v>
      </c>
      <c r="AN384" s="11">
        <f>'OddsRatio_working_3-way'!AB384+'OddsRatio_working_3-way'!AH384</f>
        <v>-0.43929455494061725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1.1040038944775279</v>
      </c>
      <c r="AS384" s="11">
        <f>IF(('OddsRatio_working_3-way'!X384=0),IF(Q384&gt;0,-Q384^(1/3),(-Q384)^(1/3)),'OddsRatio_working_3-way'!AM384-'OddsRatio_working_3-way'!R384/3)</f>
        <v>-0.6647093395369108</v>
      </c>
      <c r="AT384" s="11">
        <f>IF(('OddsRatio_working_3-way'!X384=0),IF(Q384&gt;0,-Q384^(1/3),(-Q384)^(1/3)),'OddsRatio_working_3-way'!AN384-'OddsRatio_working_3-way'!R384/3)</f>
        <v>-0.43929455494061725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3.62</v>
      </c>
      <c r="B385" s="4">
        <f>IF('True_Odds_Calculator_3-way'!B386="","",'True_Odds_Calculator_3-way'!B386)</f>
        <v>3.44</v>
      </c>
      <c r="C385" s="4">
        <f>IF('True_Odds_Calculator_3-way'!C386="","",'True_Odds_Calculator_3-way'!C386)</f>
        <v>2.12</v>
      </c>
      <c r="D385" s="9">
        <f t="shared" si="78"/>
        <v>0.26450967020170857</v>
      </c>
      <c r="E385" s="9">
        <f t="shared" si="79"/>
        <v>0.27858661567146709</v>
      </c>
      <c r="F385" s="9">
        <f t="shared" si="80"/>
        <v>0.45690371412682429</v>
      </c>
      <c r="G385" s="9">
        <f t="shared" si="81"/>
        <v>1.061290121109526</v>
      </c>
      <c r="H385" s="9">
        <f t="shared" si="82"/>
        <v>3.7805801173069575</v>
      </c>
      <c r="I385" s="9">
        <f t="shared" si="83"/>
        <v>3.5895478955072435</v>
      </c>
      <c r="J385" s="9">
        <f t="shared" si="84"/>
        <v>2.1886449356426696</v>
      </c>
      <c r="K385" s="11">
        <f t="shared" si="85"/>
        <v>0.27624309392265195</v>
      </c>
      <c r="L385" s="11">
        <f t="shared" si="86"/>
        <v>0.29069767441860467</v>
      </c>
      <c r="M385" s="11">
        <f t="shared" si="87"/>
        <v>0.47169811320754712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-0.27121035444934416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0.23409147658539775</v>
      </c>
      <c r="Q385" s="11">
        <f>2*'OddsRatio_working_3-way'!K385*'OddsRatio_working_3-way'!L385*'OddsRatio_working_3-way'!M385</f>
        <v>7.5757759412750092E-2</v>
      </c>
      <c r="R385" s="11">
        <f t="shared" si="88"/>
        <v>0</v>
      </c>
      <c r="S385" s="11">
        <f t="shared" si="89"/>
        <v>-0.86313620680408287</v>
      </c>
      <c r="T385" s="11">
        <f t="shared" si="90"/>
        <v>-0.27933210576183914</v>
      </c>
      <c r="U385" s="11">
        <f>'OddsRatio_working_3-way'!S385-'OddsRatio_working_3-way'!R385^2/3</f>
        <v>-0.86313620680408287</v>
      </c>
      <c r="V385" s="11">
        <f>'OddsRatio_working_3-way'!S385*'OddsRatio_working_3-way'!R385/3-2*'OddsRatio_working_3-way'!R385^3/27-'OddsRatio_working_3-way'!T385</f>
        <v>0.27933210576183914</v>
      </c>
      <c r="W385" s="11">
        <f>'OddsRatio_working_3-way'!V385^2+4*'OddsRatio_working_3-way'!U385^3/27</f>
        <v>-1.7238763261060386E-2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0.15432529650903287</v>
      </c>
      <c r="Y385" s="11">
        <f>IF('OddsRatio_working_3-way'!W385&gt;=0,IF('OddsRatio_working_3-way'!V385+SQRT('OddsRatio_working_3-way'!W385)&gt;0,0,PI()),ACOS('OddsRatio_working_3-way'!V385/(2*'OddsRatio_working_3-way'!X385)))</f>
        <v>0.43939132685418691</v>
      </c>
      <c r="Z385" s="11">
        <f>'OddsRatio_working_3-way'!X385^(1/3)*COS('OddsRatio_working_3-way'!Y385/3)</f>
        <v>0.53064506055476302</v>
      </c>
      <c r="AA385" s="11">
        <f>'OddsRatio_working_3-way'!X385^(1/3)*COS(('OddsRatio_working_3-way'!Y385+2*PI())/3)</f>
        <v>-0.33311571933531497</v>
      </c>
      <c r="AB385" s="11">
        <f>'OddsRatio_working_3-way'!X385^(1/3)*COS(('OddsRatio_working_3-way'!Y385+4*PI())/3)</f>
        <v>-0.1975293412194479</v>
      </c>
      <c r="AC385" s="11">
        <f>'OddsRatio_working_3-way'!X385^(1/3)*SIN('OddsRatio_working_3-way'!Y385/3)</f>
        <v>7.8280831903642212E-2</v>
      </c>
      <c r="AD385" s="11">
        <f>'OddsRatio_working_3-way'!X385^(1/3)*SIN(('OddsRatio_working_3-way'!Y385+2*PI())/3)</f>
        <v>0.4204116868813354</v>
      </c>
      <c r="AE385" s="11">
        <f>'OddsRatio_working_3-way'!X385^(1/3)*SIN(('OddsRatio_working_3-way'!Y385+4*PI())/3)</f>
        <v>-0.49869251878497761</v>
      </c>
      <c r="AF385" s="11">
        <f>-'OddsRatio_working_3-way'!U385/(3*'OddsRatio_working_3-way'!X385^(1/3))*COS(('OddsRatio_working_3-way'!Y385)/3)</f>
        <v>0.5306450605547629</v>
      </c>
      <c r="AG385" s="11">
        <f>-'OddsRatio_working_3-way'!U385/(3*'OddsRatio_working_3-way'!X385^(1/3))*COS(('OddsRatio_working_3-way'!Y385+2*PI())/3)</f>
        <v>-0.33311571933531486</v>
      </c>
      <c r="AH385" s="11">
        <f>-'OddsRatio_working_3-way'!U385/(3*'OddsRatio_working_3-way'!X385^(1/3))*COS(('OddsRatio_working_3-way'!Y385+4*PI())/3)</f>
        <v>-0.19752934121944787</v>
      </c>
      <c r="AI385" s="11">
        <f>'OddsRatio_working_3-way'!U385/(3*'OddsRatio_working_3-way'!X385^(1/3))*SIN(('OddsRatio_working_3-way'!Y385)/3)</f>
        <v>-7.8280831903642198E-2</v>
      </c>
      <c r="AJ385" s="11">
        <f>'OddsRatio_working_3-way'!U385/(3*'OddsRatio_working_3-way'!X385^(1/3))*SIN(('OddsRatio_working_3-way'!Y385+2*PI())/3)</f>
        <v>-0.42041168688133529</v>
      </c>
      <c r="AK385" s="11">
        <f>'OddsRatio_working_3-way'!U385/(3*'OddsRatio_working_3-way'!X385^(1/3))*SIN(('OddsRatio_working_3-way'!Y385+4*PI())/3)</f>
        <v>0.4986925187849775</v>
      </c>
      <c r="AL385" s="11">
        <f>'OddsRatio_working_3-way'!Z385+'OddsRatio_working_3-way'!AF385</f>
        <v>1.061290121109526</v>
      </c>
      <c r="AM385" s="11">
        <f>'OddsRatio_working_3-way'!AA385+'OddsRatio_working_3-way'!AG385</f>
        <v>-0.66623143867062984</v>
      </c>
      <c r="AN385" s="11">
        <f>'OddsRatio_working_3-way'!AB385+'OddsRatio_working_3-way'!AH385</f>
        <v>-0.39505868243889575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1.061290121109526</v>
      </c>
      <c r="AS385" s="11">
        <f>IF(('OddsRatio_working_3-way'!X385=0),IF(Q385&gt;0,-Q385^(1/3),(-Q385)^(1/3)),'OddsRatio_working_3-way'!AM385-'OddsRatio_working_3-way'!R385/3)</f>
        <v>-0.66623143867062984</v>
      </c>
      <c r="AT385" s="11">
        <f>IF(('OddsRatio_working_3-way'!X385=0),IF(Q385&gt;0,-Q385^(1/3),(-Q385)^(1/3)),'OddsRatio_working_3-way'!AN385-'OddsRatio_working_3-way'!R385/3)</f>
        <v>-0.39505868243889575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2</v>
      </c>
      <c r="B386" s="4">
        <f>IF('True_Odds_Calculator_3-way'!B387="","",'True_Odds_Calculator_3-way'!B387)</f>
        <v>4.21</v>
      </c>
      <c r="C386" s="4">
        <f>IF('True_Odds_Calculator_3-way'!C387="","",'True_Odds_Calculator_3-way'!C387)</f>
        <v>3.29</v>
      </c>
      <c r="D386" s="9">
        <f t="shared" si="78"/>
        <v>0.48371921798299783</v>
      </c>
      <c r="E386" s="9">
        <f t="shared" si="79"/>
        <v>0.225933497105025</v>
      </c>
      <c r="F386" s="9">
        <f t="shared" si="80"/>
        <v>0.29034728491197692</v>
      </c>
      <c r="G386" s="9">
        <f t="shared" si="81"/>
        <v>1.0673150100791509</v>
      </c>
      <c r="H386" s="9">
        <f t="shared" si="82"/>
        <v>2.0673150100791506</v>
      </c>
      <c r="I386" s="9">
        <f t="shared" si="83"/>
        <v>4.4260811823540749</v>
      </c>
      <c r="J386" s="9">
        <f t="shared" si="84"/>
        <v>3.4441513730812563</v>
      </c>
      <c r="K386" s="11">
        <f t="shared" si="85"/>
        <v>0.5</v>
      </c>
      <c r="L386" s="11">
        <f t="shared" si="86"/>
        <v>0.23752969121140144</v>
      </c>
      <c r="M386" s="11">
        <f t="shared" si="87"/>
        <v>0.303951367781155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-0.26535820776989205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0.23464179223010784</v>
      </c>
      <c r="Q386" s="11">
        <f>2*'OddsRatio_working_3-way'!K386*'OddsRatio_working_3-way'!L386*'OddsRatio_working_3-way'!M386</f>
        <v>7.2197474532340863E-2</v>
      </c>
      <c r="R386" s="11">
        <f t="shared" si="88"/>
        <v>0</v>
      </c>
      <c r="S386" s="11">
        <f t="shared" si="89"/>
        <v>-0.88424546654151259</v>
      </c>
      <c r="T386" s="11">
        <f t="shared" si="90"/>
        <v>-0.27207552816661923</v>
      </c>
      <c r="U386" s="11">
        <f>'OddsRatio_working_3-way'!S386-'OddsRatio_working_3-way'!R386^2/3</f>
        <v>-0.88424546654151259</v>
      </c>
      <c r="V386" s="11">
        <f>'OddsRatio_working_3-way'!S386*'OddsRatio_working_3-way'!R386/3-2*'OddsRatio_working_3-way'!R386^3/27-'OddsRatio_working_3-way'!T386</f>
        <v>0.27207552816661923</v>
      </c>
      <c r="W386" s="11">
        <f>'OddsRatio_working_3-way'!V386^2+4*'OddsRatio_working_3-way'!U386^3/27</f>
        <v>-2.8401977745139875E-2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0.1600211476432761</v>
      </c>
      <c r="Y386" s="11">
        <f>IF('OddsRatio_working_3-way'!W386&gt;=0,IF('OddsRatio_working_3-way'!V386+SQRT('OddsRatio_working_3-way'!W386)&gt;0,0,PI()),ACOS('OddsRatio_working_3-way'!V386/(2*'OddsRatio_working_3-way'!X386)))</f>
        <v>0.55457623833960712</v>
      </c>
      <c r="Z386" s="11">
        <f>'OddsRatio_working_3-way'!X386^(1/3)*COS('OddsRatio_working_3-way'!Y386/3)</f>
        <v>0.53365750503957543</v>
      </c>
      <c r="AA386" s="11">
        <f>'OddsRatio_working_3-way'!X386^(1/3)*COS(('OddsRatio_working_3-way'!Y386+2*PI())/3)</f>
        <v>-0.35324991382637855</v>
      </c>
      <c r="AB386" s="11">
        <f>'OddsRatio_working_3-way'!X386^(1/3)*COS(('OddsRatio_working_3-way'!Y386+4*PI())/3)</f>
        <v>-0.18040759121319699</v>
      </c>
      <c r="AC386" s="11">
        <f>'OddsRatio_working_3-way'!X386^(1/3)*SIN('OddsRatio_working_3-way'!Y386/3)</f>
        <v>9.9790561488080631E-2</v>
      </c>
      <c r="AD386" s="11">
        <f>'OddsRatio_working_3-way'!X386^(1/3)*SIN(('OddsRatio_working_3-way'!Y386+2*PI())/3)</f>
        <v>0.41226567554045418</v>
      </c>
      <c r="AE386" s="11">
        <f>'OddsRatio_working_3-way'!X386^(1/3)*SIN(('OddsRatio_working_3-way'!Y386+4*PI())/3)</f>
        <v>-0.51205623702853464</v>
      </c>
      <c r="AF386" s="11">
        <f>-'OddsRatio_working_3-way'!U386/(3*'OddsRatio_working_3-way'!X386^(1/3))*COS(('OddsRatio_working_3-way'!Y386)/3)</f>
        <v>0.53365750503957543</v>
      </c>
      <c r="AG386" s="11">
        <f>-'OddsRatio_working_3-way'!U386/(3*'OddsRatio_working_3-way'!X386^(1/3))*COS(('OddsRatio_working_3-way'!Y386+2*PI())/3)</f>
        <v>-0.35324991382637855</v>
      </c>
      <c r="AH386" s="11">
        <f>-'OddsRatio_working_3-way'!U386/(3*'OddsRatio_working_3-way'!X386^(1/3))*COS(('OddsRatio_working_3-way'!Y386+4*PI())/3)</f>
        <v>-0.18040759121319699</v>
      </c>
      <c r="AI386" s="11">
        <f>'OddsRatio_working_3-way'!U386/(3*'OddsRatio_working_3-way'!X386^(1/3))*SIN(('OddsRatio_working_3-way'!Y386)/3)</f>
        <v>-9.9790561488080631E-2</v>
      </c>
      <c r="AJ386" s="11">
        <f>'OddsRatio_working_3-way'!U386/(3*'OddsRatio_working_3-way'!X386^(1/3))*SIN(('OddsRatio_working_3-way'!Y386+2*PI())/3)</f>
        <v>-0.41226567554045418</v>
      </c>
      <c r="AK386" s="11">
        <f>'OddsRatio_working_3-way'!U386/(3*'OddsRatio_working_3-way'!X386^(1/3))*SIN(('OddsRatio_working_3-way'!Y386+4*PI())/3)</f>
        <v>0.51205623702853464</v>
      </c>
      <c r="AL386" s="11">
        <f>'OddsRatio_working_3-way'!Z386+'OddsRatio_working_3-way'!AF386</f>
        <v>1.0673150100791509</v>
      </c>
      <c r="AM386" s="11">
        <f>'OddsRatio_working_3-way'!AA386+'OddsRatio_working_3-way'!AG386</f>
        <v>-0.7064998276527571</v>
      </c>
      <c r="AN386" s="11">
        <f>'OddsRatio_working_3-way'!AB386+'OddsRatio_working_3-way'!AH386</f>
        <v>-0.36081518242639399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1.0673150100791509</v>
      </c>
      <c r="AS386" s="11">
        <f>IF(('OddsRatio_working_3-way'!X386=0),IF(Q386&gt;0,-Q386^(1/3),(-Q386)^(1/3)),'OddsRatio_working_3-way'!AM386-'OddsRatio_working_3-way'!R386/3)</f>
        <v>-0.7064998276527571</v>
      </c>
      <c r="AT386" s="11">
        <f>IF(('OddsRatio_working_3-way'!X386=0),IF(Q386&gt;0,-Q386^(1/3),(-Q386)^(1/3)),'OddsRatio_working_3-way'!AN386-'OddsRatio_working_3-way'!R386/3)</f>
        <v>-0.36081518242639399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2.6</v>
      </c>
      <c r="B387" s="4">
        <f>IF('True_Odds_Calculator_3-way'!B388="","",'True_Odds_Calculator_3-way'!B388)</f>
        <v>3.46</v>
      </c>
      <c r="C387" s="4">
        <f>IF('True_Odds_Calculator_3-way'!C388="","",'True_Odds_Calculator_3-way'!C388)</f>
        <v>2.74</v>
      </c>
      <c r="D387" s="9">
        <f t="shared" si="78"/>
        <v>0.37103256373222715</v>
      </c>
      <c r="E387" s="9">
        <f t="shared" si="79"/>
        <v>0.27728935299780949</v>
      </c>
      <c r="F387" s="9">
        <f t="shared" si="80"/>
        <v>0.35167808326996325</v>
      </c>
      <c r="G387" s="9">
        <f t="shared" si="81"/>
        <v>1.0594882662403191</v>
      </c>
      <c r="H387" s="9">
        <f t="shared" si="82"/>
        <v>2.6951812259845105</v>
      </c>
      <c r="I387" s="9">
        <f t="shared" si="83"/>
        <v>3.6063411349511849</v>
      </c>
      <c r="J387" s="9">
        <f t="shared" si="84"/>
        <v>2.8435095832581552</v>
      </c>
      <c r="K387" s="11">
        <f t="shared" si="85"/>
        <v>0.38461538461538458</v>
      </c>
      <c r="L387" s="11">
        <f t="shared" si="86"/>
        <v>0.28901734104046245</v>
      </c>
      <c r="M387" s="11">
        <f t="shared" si="87"/>
        <v>0.36496350364963503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-0.27784611489940381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0.23530328158824848</v>
      </c>
      <c r="Q387" s="11">
        <f>2*'OddsRatio_working_3-way'!K387*'OddsRatio_working_3-way'!L387*'OddsRatio_working_3-way'!M387</f>
        <v>8.1139062616637406E-2</v>
      </c>
      <c r="R387" s="11">
        <f t="shared" si="88"/>
        <v>0</v>
      </c>
      <c r="S387" s="11">
        <f t="shared" si="89"/>
        <v>-0.84688346883468835</v>
      </c>
      <c r="T387" s="11">
        <f t="shared" si="90"/>
        <v>-0.29202878235678909</v>
      </c>
      <c r="U387" s="11">
        <f>'OddsRatio_working_3-way'!S387-'OddsRatio_working_3-way'!R387^2/3</f>
        <v>-0.84688346883468835</v>
      </c>
      <c r="V387" s="11">
        <f>'OddsRatio_working_3-way'!S387*'OddsRatio_working_3-way'!R387/3-2*'OddsRatio_working_3-way'!R387^3/27-'OddsRatio_working_3-way'!T387</f>
        <v>0.29202878235678909</v>
      </c>
      <c r="W387" s="11">
        <f>'OddsRatio_working_3-way'!V387^2+4*'OddsRatio_working_3-way'!U387^3/27</f>
        <v>-4.7035837542679371E-3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0.14998699400202742</v>
      </c>
      <c r="Y387" s="11">
        <f>IF('OddsRatio_working_3-way'!W387&gt;=0,IF('OddsRatio_working_3-way'!V387+SQRT('OddsRatio_working_3-way'!W387)&gt;0,0,PI()),ACOS('OddsRatio_working_3-way'!V387/(2*'OddsRatio_working_3-way'!X387)))</f>
        <v>0.23066889297035642</v>
      </c>
      <c r="Z387" s="11">
        <f>'OddsRatio_working_3-way'!X387^(1/3)*COS('OddsRatio_working_3-way'!Y387/3)</f>
        <v>0.52974413312015955</v>
      </c>
      <c r="AA387" s="11">
        <f>'OddsRatio_working_3-way'!X387^(1/3)*COS(('OddsRatio_working_3-way'!Y387+2*PI())/3)</f>
        <v>-0.3002165467125758</v>
      </c>
      <c r="AB387" s="11">
        <f>'OddsRatio_working_3-way'!X387^(1/3)*COS(('OddsRatio_working_3-way'!Y387+4*PI())/3)</f>
        <v>-0.22952758640758375</v>
      </c>
      <c r="AC387" s="11">
        <f>'OddsRatio_working_3-way'!X387^(1/3)*SIN('OddsRatio_working_3-way'!Y387/3)</f>
        <v>4.08122902608219E-2</v>
      </c>
      <c r="AD387" s="11">
        <f>'OddsRatio_working_3-way'!X387^(1/3)*SIN(('OddsRatio_working_3-way'!Y387+2*PI())/3)</f>
        <v>0.43836573165741249</v>
      </c>
      <c r="AE387" s="11">
        <f>'OddsRatio_working_3-way'!X387^(1/3)*SIN(('OddsRatio_working_3-way'!Y387+4*PI())/3)</f>
        <v>-0.4791780219182345</v>
      </c>
      <c r="AF387" s="11">
        <f>-'OddsRatio_working_3-way'!U387/(3*'OddsRatio_working_3-way'!X387^(1/3))*COS(('OddsRatio_working_3-way'!Y387)/3)</f>
        <v>0.52974413312015955</v>
      </c>
      <c r="AG387" s="11">
        <f>-'OddsRatio_working_3-way'!U387/(3*'OddsRatio_working_3-way'!X387^(1/3))*COS(('OddsRatio_working_3-way'!Y387+2*PI())/3)</f>
        <v>-0.3002165467125758</v>
      </c>
      <c r="AH387" s="11">
        <f>-'OddsRatio_working_3-way'!U387/(3*'OddsRatio_working_3-way'!X387^(1/3))*COS(('OddsRatio_working_3-way'!Y387+4*PI())/3)</f>
        <v>-0.22952758640758375</v>
      </c>
      <c r="AI387" s="11">
        <f>'OddsRatio_working_3-way'!U387/(3*'OddsRatio_working_3-way'!X387^(1/3))*SIN(('OddsRatio_working_3-way'!Y387)/3)</f>
        <v>-4.08122902608219E-2</v>
      </c>
      <c r="AJ387" s="11">
        <f>'OddsRatio_working_3-way'!U387/(3*'OddsRatio_working_3-way'!X387^(1/3))*SIN(('OddsRatio_working_3-way'!Y387+2*PI())/3)</f>
        <v>-0.43836573165741249</v>
      </c>
      <c r="AK387" s="11">
        <f>'OddsRatio_working_3-way'!U387/(3*'OddsRatio_working_3-way'!X387^(1/3))*SIN(('OddsRatio_working_3-way'!Y387+4*PI())/3)</f>
        <v>0.4791780219182345</v>
      </c>
      <c r="AL387" s="11">
        <f>'OddsRatio_working_3-way'!Z387+'OddsRatio_working_3-way'!AF387</f>
        <v>1.0594882662403191</v>
      </c>
      <c r="AM387" s="11">
        <f>'OddsRatio_working_3-way'!AA387+'OddsRatio_working_3-way'!AG387</f>
        <v>-0.60043309342515161</v>
      </c>
      <c r="AN387" s="11">
        <f>'OddsRatio_working_3-way'!AB387+'OddsRatio_working_3-way'!AH387</f>
        <v>-0.4590551728151675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1.0594882662403191</v>
      </c>
      <c r="AS387" s="11">
        <f>IF(('OddsRatio_working_3-way'!X387=0),IF(Q387&gt;0,-Q387^(1/3),(-Q387)^(1/3)),'OddsRatio_working_3-way'!AM387-'OddsRatio_working_3-way'!R387/3)</f>
        <v>-0.60043309342515161</v>
      </c>
      <c r="AT387" s="11">
        <f>IF(('OddsRatio_working_3-way'!X387=0),IF(Q387&gt;0,-Q387^(1/3),(-Q387)^(1/3)),'OddsRatio_working_3-way'!AN387-'OddsRatio_working_3-way'!R387/3)</f>
        <v>-0.4590551728151675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1.25</v>
      </c>
      <c r="B388" s="4">
        <f>IF('True_Odds_Calculator_3-way'!B389="","",'True_Odds_Calculator_3-way'!B389)</f>
        <v>7.04</v>
      </c>
      <c r="C388" s="4">
        <f>IF('True_Odds_Calculator_3-way'!C389="","",'True_Odds_Calculator_3-way'!C389)</f>
        <v>10.99</v>
      </c>
      <c r="D388" s="9">
        <f t="shared" ref="D388:D451" si="91">(K388/(AR388+K388-(AR388*K388)))</f>
        <v>0.78499769682399489</v>
      </c>
      <c r="E388" s="9">
        <f t="shared" ref="E388:E451" si="92">(L388/(AR388+L388-(AR388*L388)))</f>
        <v>0.13128251898353005</v>
      </c>
      <c r="F388" s="9">
        <f t="shared" ref="F388:F451" si="93">(M388/(AR388+M388-(AR388*M388)))</f>
        <v>8.3719784192475138E-2</v>
      </c>
      <c r="G388" s="9">
        <f t="shared" ref="G388:G451" si="94">AR388</f>
        <v>1.0955563515453788</v>
      </c>
      <c r="H388" s="9">
        <f t="shared" ref="H388:H451" si="95">IF(A388="","",1/D388)</f>
        <v>1.2738890878863445</v>
      </c>
      <c r="I388" s="9">
        <f t="shared" ref="I388:I451" si="96">IF(B388="","",1/E388)</f>
        <v>7.6171603633340874</v>
      </c>
      <c r="J388" s="9">
        <f t="shared" ref="J388:J451" si="97">IF(C388="","",1/F388)</f>
        <v>11.944607951938337</v>
      </c>
      <c r="K388" s="11">
        <f t="shared" ref="K388:K451" si="98">1/A388</f>
        <v>0.8</v>
      </c>
      <c r="L388" s="11">
        <f t="shared" ref="L388:L451" si="99">1/B388</f>
        <v>0.14204545454545456</v>
      </c>
      <c r="M388" s="11">
        <f t="shared" ref="M388:M451" si="100">1/C388</f>
        <v>9.0991810737033663E-2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-0.15597754156671351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0.1683348498635123</v>
      </c>
      <c r="Q388" s="11">
        <f>2*'OddsRatio_working_3-way'!K388*'OddsRatio_working_3-way'!L388*'OddsRatio_working_3-way'!M388</f>
        <v>2.067995698568947E-2</v>
      </c>
      <c r="R388" s="11">
        <f t="shared" ref="R388:R451" si="101">O388/N388</f>
        <v>0</v>
      </c>
      <c r="S388" s="11">
        <f t="shared" ref="S388:S451" si="102">P388/N388</f>
        <v>-1.0792249202845232</v>
      </c>
      <c r="T388" s="11">
        <f t="shared" ref="T388:T451" si="103">Q388/N388</f>
        <v>-0.13258291403986772</v>
      </c>
      <c r="U388" s="11">
        <f>'OddsRatio_working_3-way'!S388-'OddsRatio_working_3-way'!R388^2/3</f>
        <v>-1.0792249202845232</v>
      </c>
      <c r="V388" s="11">
        <f>'OddsRatio_working_3-way'!S388*'OddsRatio_working_3-way'!R388/3-2*'OddsRatio_working_3-way'!R388^3/27-'OddsRatio_working_3-way'!T388</f>
        <v>0.13258291403986772</v>
      </c>
      <c r="W388" s="11">
        <f>'OddsRatio_working_3-way'!V388^2+4*'OddsRatio_working_3-way'!U388^3/27</f>
        <v>-0.16864425787052334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0.21576751780899872</v>
      </c>
      <c r="Y388" s="11">
        <f>IF('OddsRatio_working_3-way'!W388&gt;=0,IF('OddsRatio_working_3-way'!V388+SQRT('OddsRatio_working_3-way'!W388)&gt;0,0,PI()),ACOS('OddsRatio_working_3-way'!V388/(2*'OddsRatio_working_3-way'!X388)))</f>
        <v>1.2585095899193885</v>
      </c>
      <c r="Z388" s="11">
        <f>'OddsRatio_working_3-way'!X388^(1/3)*COS('OddsRatio_working_3-way'!Y388/3)</f>
        <v>0.54777817577268939</v>
      </c>
      <c r="AA388" s="11">
        <f>'OddsRatio_working_3-way'!X388^(1/3)*COS(('OddsRatio_working_3-way'!Y388+2*PI())/3)</f>
        <v>-0.48545593945220139</v>
      </c>
      <c r="AB388" s="11">
        <f>'OddsRatio_working_3-way'!X388^(1/3)*COS(('OddsRatio_working_3-way'!Y388+4*PI())/3)</f>
        <v>-6.2322236320487924E-2</v>
      </c>
      <c r="AC388" s="11">
        <f>'OddsRatio_working_3-way'!X388^(1/3)*SIN('OddsRatio_working_3-way'!Y388/3)</f>
        <v>0.24429635740629801</v>
      </c>
      <c r="AD388" s="11">
        <f>'OddsRatio_working_3-way'!X388^(1/3)*SIN(('OddsRatio_working_3-way'!Y388+2*PI())/3)</f>
        <v>0.35224163715469764</v>
      </c>
      <c r="AE388" s="11">
        <f>'OddsRatio_working_3-way'!X388^(1/3)*SIN(('OddsRatio_working_3-way'!Y388+4*PI())/3)</f>
        <v>-0.59653799456099554</v>
      </c>
      <c r="AF388" s="11">
        <f>-'OddsRatio_working_3-way'!U388/(3*'OddsRatio_working_3-way'!X388^(1/3))*COS(('OddsRatio_working_3-way'!Y388)/3)</f>
        <v>0.54777817577268939</v>
      </c>
      <c r="AG388" s="11">
        <f>-'OddsRatio_working_3-way'!U388/(3*'OddsRatio_working_3-way'!X388^(1/3))*COS(('OddsRatio_working_3-way'!Y388+2*PI())/3)</f>
        <v>-0.48545593945220139</v>
      </c>
      <c r="AH388" s="11">
        <f>-'OddsRatio_working_3-way'!U388/(3*'OddsRatio_working_3-way'!X388^(1/3))*COS(('OddsRatio_working_3-way'!Y388+4*PI())/3)</f>
        <v>-6.2322236320487924E-2</v>
      </c>
      <c r="AI388" s="11">
        <f>'OddsRatio_working_3-way'!U388/(3*'OddsRatio_working_3-way'!X388^(1/3))*SIN(('OddsRatio_working_3-way'!Y388)/3)</f>
        <v>-0.24429635740629801</v>
      </c>
      <c r="AJ388" s="11">
        <f>'OddsRatio_working_3-way'!U388/(3*'OddsRatio_working_3-way'!X388^(1/3))*SIN(('OddsRatio_working_3-way'!Y388+2*PI())/3)</f>
        <v>-0.35224163715469764</v>
      </c>
      <c r="AK388" s="11">
        <f>'OddsRatio_working_3-way'!U388/(3*'OddsRatio_working_3-way'!X388^(1/3))*SIN(('OddsRatio_working_3-way'!Y388+4*PI())/3)</f>
        <v>0.59653799456099554</v>
      </c>
      <c r="AL388" s="11">
        <f>'OddsRatio_working_3-way'!Z388+'OddsRatio_working_3-way'!AF388</f>
        <v>1.0955563515453788</v>
      </c>
      <c r="AM388" s="11">
        <f>'OddsRatio_working_3-way'!AA388+'OddsRatio_working_3-way'!AG388</f>
        <v>-0.97091187890440278</v>
      </c>
      <c r="AN388" s="11">
        <f>'OddsRatio_working_3-way'!AB388+'OddsRatio_working_3-way'!AH388</f>
        <v>-0.12464447264097585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1.0955563515453788</v>
      </c>
      <c r="AS388" s="11">
        <f>IF(('OddsRatio_working_3-way'!X388=0),IF(Q388&gt;0,-Q388^(1/3),(-Q388)^(1/3)),'OddsRatio_working_3-way'!AM388-'OddsRatio_working_3-way'!R388/3)</f>
        <v>-0.97091187890440278</v>
      </c>
      <c r="AT388" s="11">
        <f>IF(('OddsRatio_working_3-way'!X388=0),IF(Q388&gt;0,-Q388^(1/3),(-Q388)^(1/3)),'OddsRatio_working_3-way'!AN388-'OddsRatio_working_3-way'!R388/3)</f>
        <v>-0.12464447264097585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1.89</v>
      </c>
      <c r="B389" s="4">
        <f>IF('True_Odds_Calculator_3-way'!B390="","",'True_Odds_Calculator_3-way'!B390)</f>
        <v>3.81</v>
      </c>
      <c r="C389" s="4">
        <f>IF('True_Odds_Calculator_3-way'!C390="","",'True_Odds_Calculator_3-way'!C390)</f>
        <v>4.3099999999999996</v>
      </c>
      <c r="D389" s="9">
        <f t="shared" si="91"/>
        <v>0.51957548981259316</v>
      </c>
      <c r="E389" s="9">
        <f t="shared" si="92"/>
        <v>0.2551414387637651</v>
      </c>
      <c r="F389" s="9">
        <f t="shared" si="93"/>
        <v>0.22528307142364173</v>
      </c>
      <c r="G389" s="9">
        <f t="shared" si="94"/>
        <v>1.0389304942579014</v>
      </c>
      <c r="H389" s="9">
        <f t="shared" si="95"/>
        <v>1.9246481398895321</v>
      </c>
      <c r="I389" s="9">
        <f t="shared" si="96"/>
        <v>3.9193946888647035</v>
      </c>
      <c r="J389" s="9">
        <f t="shared" si="97"/>
        <v>4.4388599359936531</v>
      </c>
      <c r="K389" s="11">
        <f t="shared" si="98"/>
        <v>0.52910052910052918</v>
      </c>
      <c r="L389" s="11">
        <f t="shared" si="99"/>
        <v>0.26246719160104987</v>
      </c>
      <c r="M389" s="11">
        <f t="shared" si="100"/>
        <v>0.23201856148491881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-0.26672287902656155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0.22586761599373428</v>
      </c>
      <c r="Q389" s="11">
        <f>2*'OddsRatio_working_3-way'!K389*'OddsRatio_working_3-way'!L389*'OddsRatio_working_3-way'!M389</f>
        <v>6.4441545219325047E-2</v>
      </c>
      <c r="R389" s="11">
        <f t="shared" si="101"/>
        <v>0</v>
      </c>
      <c r="S389" s="11">
        <f t="shared" si="102"/>
        <v>-0.84682505234671412</v>
      </c>
      <c r="T389" s="11">
        <f t="shared" si="103"/>
        <v>-0.24160486514884855</v>
      </c>
      <c r="U389" s="11">
        <f>'OddsRatio_working_3-way'!S389-'OddsRatio_working_3-way'!R389^2/3</f>
        <v>-0.84682505234671412</v>
      </c>
      <c r="V389" s="11">
        <f>'OddsRatio_working_3-way'!S389*'OddsRatio_working_3-way'!R389/3-2*'OddsRatio_working_3-way'!R389^3/27-'OddsRatio_working_3-way'!T389</f>
        <v>0.24160486514884855</v>
      </c>
      <c r="W389" s="11">
        <f>'OddsRatio_working_3-way'!V389^2+4*'OddsRatio_working_3-way'!U389^3/27</f>
        <v>-3.1592863018367348E-2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0.14997147552281453</v>
      </c>
      <c r="Y389" s="11">
        <f>IF('OddsRatio_working_3-way'!W389&gt;=0,IF('OddsRatio_working_3-way'!V389+SQRT('OddsRatio_working_3-way'!W389)&gt;0,0,PI()),ACOS('OddsRatio_working_3-way'!V389/(2*'OddsRatio_working_3-way'!X389)))</f>
        <v>0.63427299372121626</v>
      </c>
      <c r="Z389" s="11">
        <f>'OddsRatio_working_3-way'!X389^(1/3)*COS('OddsRatio_working_3-way'!Y389/3)</f>
        <v>0.5194652471289507</v>
      </c>
      <c r="AA389" s="11">
        <f>'OddsRatio_working_3-way'!X389^(1/3)*COS(('OddsRatio_working_3-way'!Y389+2*PI())/3)</f>
        <v>-0.35628911405383679</v>
      </c>
      <c r="AB389" s="11">
        <f>'OddsRatio_working_3-way'!X389^(1/3)*COS(('OddsRatio_working_3-way'!Y389+4*PI())/3)</f>
        <v>-0.163176133075114</v>
      </c>
      <c r="AC389" s="11">
        <f>'OddsRatio_working_3-way'!X389^(1/3)*SIN('OddsRatio_working_3-way'!Y389/3)</f>
        <v>0.11149383155207668</v>
      </c>
      <c r="AD389" s="11">
        <f>'OddsRatio_working_3-way'!X389^(1/3)*SIN(('OddsRatio_working_3-way'!Y389+2*PI())/3)</f>
        <v>0.39412318462079432</v>
      </c>
      <c r="AE389" s="11">
        <f>'OddsRatio_working_3-way'!X389^(1/3)*SIN(('OddsRatio_working_3-way'!Y389+4*PI())/3)</f>
        <v>-0.50561701617287114</v>
      </c>
      <c r="AF389" s="11">
        <f>-'OddsRatio_working_3-way'!U389/(3*'OddsRatio_working_3-way'!X389^(1/3))*COS(('OddsRatio_working_3-way'!Y389)/3)</f>
        <v>0.51946524712895081</v>
      </c>
      <c r="AG389" s="11">
        <f>-'OddsRatio_working_3-way'!U389/(3*'OddsRatio_working_3-way'!X389^(1/3))*COS(('OddsRatio_working_3-way'!Y389+2*PI())/3)</f>
        <v>-0.3562891140538369</v>
      </c>
      <c r="AH389" s="11">
        <f>-'OddsRatio_working_3-way'!U389/(3*'OddsRatio_working_3-way'!X389^(1/3))*COS(('OddsRatio_working_3-way'!Y389+4*PI())/3)</f>
        <v>-0.16317613307511403</v>
      </c>
      <c r="AI389" s="11">
        <f>'OddsRatio_working_3-way'!U389/(3*'OddsRatio_working_3-way'!X389^(1/3))*SIN(('OddsRatio_working_3-way'!Y389)/3)</f>
        <v>-0.11149383155207669</v>
      </c>
      <c r="AJ389" s="11">
        <f>'OddsRatio_working_3-way'!U389/(3*'OddsRatio_working_3-way'!X389^(1/3))*SIN(('OddsRatio_working_3-way'!Y389+2*PI())/3)</f>
        <v>-0.39412318462079443</v>
      </c>
      <c r="AK389" s="11">
        <f>'OddsRatio_working_3-way'!U389/(3*'OddsRatio_working_3-way'!X389^(1/3))*SIN(('OddsRatio_working_3-way'!Y389+4*PI())/3)</f>
        <v>0.50561701617287114</v>
      </c>
      <c r="AL389" s="11">
        <f>'OddsRatio_working_3-way'!Z389+'OddsRatio_working_3-way'!AF389</f>
        <v>1.0389304942579014</v>
      </c>
      <c r="AM389" s="11">
        <f>'OddsRatio_working_3-way'!AA389+'OddsRatio_working_3-way'!AG389</f>
        <v>-0.71257822810767368</v>
      </c>
      <c r="AN389" s="11">
        <f>'OddsRatio_working_3-way'!AB389+'OddsRatio_working_3-way'!AH389</f>
        <v>-0.32635226615022805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1.0389304942579014</v>
      </c>
      <c r="AS389" s="11">
        <f>IF(('OddsRatio_working_3-way'!X389=0),IF(Q389&gt;0,-Q389^(1/3),(-Q389)^(1/3)),'OddsRatio_working_3-way'!AM389-'OddsRatio_working_3-way'!R389/3)</f>
        <v>-0.71257822810767368</v>
      </c>
      <c r="AT389" s="11">
        <f>IF(('OddsRatio_working_3-way'!X389=0),IF(Q389&gt;0,-Q389^(1/3),(-Q389)^(1/3)),'OddsRatio_working_3-way'!AN389-'OddsRatio_working_3-way'!R389/3)</f>
        <v>-0.32635226615022805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7.45</v>
      </c>
      <c r="B390" s="4">
        <f>IF('True_Odds_Calculator_3-way'!B391="","",'True_Odds_Calculator_3-way'!B391)</f>
        <v>4.99</v>
      </c>
      <c r="C390" s="4">
        <f>IF('True_Odds_Calculator_3-way'!C391="","",'True_Odds_Calculator_3-way'!C391)</f>
        <v>1.45</v>
      </c>
      <c r="D390" s="9">
        <f t="shared" si="91"/>
        <v>0.12854963720134882</v>
      </c>
      <c r="E390" s="9">
        <f t="shared" si="92"/>
        <v>0.19254539449967409</v>
      </c>
      <c r="F390" s="9">
        <f t="shared" si="93"/>
        <v>0.67890496829897695</v>
      </c>
      <c r="G390" s="9">
        <f t="shared" si="94"/>
        <v>1.051022673584163</v>
      </c>
      <c r="H390" s="9">
        <f t="shared" si="95"/>
        <v>7.7790962446178522</v>
      </c>
      <c r="I390" s="9">
        <f t="shared" si="96"/>
        <v>5.1935804676008113</v>
      </c>
      <c r="J390" s="9">
        <f t="shared" si="97"/>
        <v>1.4729602031128735</v>
      </c>
      <c r="K390" s="11">
        <f t="shared" si="98"/>
        <v>0.13422818791946309</v>
      </c>
      <c r="L390" s="11">
        <f t="shared" si="99"/>
        <v>0.20040080160320639</v>
      </c>
      <c r="M390" s="11">
        <f t="shared" si="100"/>
        <v>0.68965517241379315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-0.21484255249680095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0.20202404345835853</v>
      </c>
      <c r="Q390" s="11">
        <f>2*'OddsRatio_working_3-way'!K390*'OddsRatio_working_3-way'!L390*'OddsRatio_working_3-way'!M390</f>
        <v>3.710267097490514E-2</v>
      </c>
      <c r="R390" s="11">
        <f t="shared" si="101"/>
        <v>0</v>
      </c>
      <c r="S390" s="11">
        <f t="shared" si="102"/>
        <v>-0.94033533446018203</v>
      </c>
      <c r="T390" s="11">
        <f t="shared" si="103"/>
        <v>-0.17269703112216378</v>
      </c>
      <c r="U390" s="11">
        <f>'OddsRatio_working_3-way'!S390-'OddsRatio_working_3-way'!R390^2/3</f>
        <v>-0.94033533446018203</v>
      </c>
      <c r="V390" s="11">
        <f>'OddsRatio_working_3-way'!S390*'OddsRatio_working_3-way'!R390/3-2*'OddsRatio_working_3-way'!R390^3/27-'OddsRatio_working_3-way'!T390</f>
        <v>0.17269703112216378</v>
      </c>
      <c r="W390" s="11">
        <f>'OddsRatio_working_3-way'!V390^2+4*'OddsRatio_working_3-way'!U390^3/27</f>
        <v>-9.3356953475887156E-2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0.17548590971520817</v>
      </c>
      <c r="Y390" s="11">
        <f>IF('OddsRatio_working_3-way'!W390&gt;=0,IF('OddsRatio_working_3-way'!V390+SQRT('OddsRatio_working_3-way'!W390)&gt;0,0,PI()),ACOS('OddsRatio_working_3-way'!V390/(2*'OddsRatio_working_3-way'!X390)))</f>
        <v>1.0563489395763765</v>
      </c>
      <c r="Z390" s="11">
        <f>'OddsRatio_working_3-way'!X390^(1/3)*COS('OddsRatio_working_3-way'!Y390/3)</f>
        <v>0.52551133679208151</v>
      </c>
      <c r="AA390" s="11">
        <f>'OddsRatio_working_3-way'!X390^(1/3)*COS(('OddsRatio_working_3-way'!Y390+2*PI())/3)</f>
        <v>-0.4299747157330443</v>
      </c>
      <c r="AB390" s="11">
        <f>'OddsRatio_working_3-way'!X390^(1/3)*COS(('OddsRatio_working_3-way'!Y390+4*PI())/3)</f>
        <v>-9.5536621059037138E-2</v>
      </c>
      <c r="AC390" s="11">
        <f>'OddsRatio_working_3-way'!X390^(1/3)*SIN('OddsRatio_working_3-way'!Y390/3)</f>
        <v>0.19308792398730354</v>
      </c>
      <c r="AD390" s="11">
        <f>'OddsRatio_working_3-way'!X390^(1/3)*SIN(('OddsRatio_working_3-way'!Y390+2*PI())/3)</f>
        <v>0.35856220564501079</v>
      </c>
      <c r="AE390" s="11">
        <f>'OddsRatio_working_3-way'!X390^(1/3)*SIN(('OddsRatio_working_3-way'!Y390+4*PI())/3)</f>
        <v>-0.55165012963231441</v>
      </c>
      <c r="AF390" s="11">
        <f>-'OddsRatio_working_3-way'!U390/(3*'OddsRatio_working_3-way'!X390^(1/3))*COS(('OddsRatio_working_3-way'!Y390)/3)</f>
        <v>0.52551133679208151</v>
      </c>
      <c r="AG390" s="11">
        <f>-'OddsRatio_working_3-way'!U390/(3*'OddsRatio_working_3-way'!X390^(1/3))*COS(('OddsRatio_working_3-way'!Y390+2*PI())/3)</f>
        <v>-0.4299747157330443</v>
      </c>
      <c r="AH390" s="11">
        <f>-'OddsRatio_working_3-way'!U390/(3*'OddsRatio_working_3-way'!X390^(1/3))*COS(('OddsRatio_working_3-way'!Y390+4*PI())/3)</f>
        <v>-9.5536621059037138E-2</v>
      </c>
      <c r="AI390" s="11">
        <f>'OddsRatio_working_3-way'!U390/(3*'OddsRatio_working_3-way'!X390^(1/3))*SIN(('OddsRatio_working_3-way'!Y390)/3)</f>
        <v>-0.19308792398730354</v>
      </c>
      <c r="AJ390" s="11">
        <f>'OddsRatio_working_3-way'!U390/(3*'OddsRatio_working_3-way'!X390^(1/3))*SIN(('OddsRatio_working_3-way'!Y390+2*PI())/3)</f>
        <v>-0.35856220564501079</v>
      </c>
      <c r="AK390" s="11">
        <f>'OddsRatio_working_3-way'!U390/(3*'OddsRatio_working_3-way'!X390^(1/3))*SIN(('OddsRatio_working_3-way'!Y390+4*PI())/3)</f>
        <v>0.55165012963231441</v>
      </c>
      <c r="AL390" s="11">
        <f>'OddsRatio_working_3-way'!Z390+'OddsRatio_working_3-way'!AF390</f>
        <v>1.051022673584163</v>
      </c>
      <c r="AM390" s="11">
        <f>'OddsRatio_working_3-way'!AA390+'OddsRatio_working_3-way'!AG390</f>
        <v>-0.8599494314660886</v>
      </c>
      <c r="AN390" s="11">
        <f>'OddsRatio_working_3-way'!AB390+'OddsRatio_working_3-way'!AH390</f>
        <v>-0.19107324211807428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1.051022673584163</v>
      </c>
      <c r="AS390" s="11">
        <f>IF(('OddsRatio_working_3-way'!X390=0),IF(Q390&gt;0,-Q390^(1/3),(-Q390)^(1/3)),'OddsRatio_working_3-way'!AM390-'OddsRatio_working_3-way'!R390/3)</f>
        <v>-0.8599494314660886</v>
      </c>
      <c r="AT390" s="11">
        <f>IF(('OddsRatio_working_3-way'!X390=0),IF(Q390&gt;0,-Q390^(1/3),(-Q390)^(1/3)),'OddsRatio_working_3-way'!AN390-'OddsRatio_working_3-way'!R390/3)</f>
        <v>-0.19107324211807428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4.45</v>
      </c>
      <c r="B391" s="4">
        <f>IF('True_Odds_Calculator_3-way'!B392="","",'True_Odds_Calculator_3-way'!B392)</f>
        <v>3.78</v>
      </c>
      <c r="C391" s="4">
        <f>IF('True_Odds_Calculator_3-way'!C392="","",'True_Odds_Calculator_3-way'!C392)</f>
        <v>1.87</v>
      </c>
      <c r="D391" s="9">
        <f t="shared" si="91"/>
        <v>0.21797677219494863</v>
      </c>
      <c r="E391" s="9">
        <f t="shared" si="92"/>
        <v>0.25700903734337971</v>
      </c>
      <c r="F391" s="9">
        <f t="shared" si="93"/>
        <v>0.52501419046167186</v>
      </c>
      <c r="G391" s="9">
        <f t="shared" si="94"/>
        <v>1.0398970361899682</v>
      </c>
      <c r="H391" s="9">
        <f t="shared" si="95"/>
        <v>4.5876447748553915</v>
      </c>
      <c r="I391" s="9">
        <f t="shared" si="96"/>
        <v>3.890913760608111</v>
      </c>
      <c r="J391" s="9">
        <f t="shared" si="97"/>
        <v>1.9047104214852721</v>
      </c>
      <c r="K391" s="11">
        <f t="shared" si="98"/>
        <v>0.2247191011235955</v>
      </c>
      <c r="L391" s="11">
        <f t="shared" si="99"/>
        <v>0.26455026455026459</v>
      </c>
      <c r="M391" s="11">
        <f t="shared" si="100"/>
        <v>0.53475935828876997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-0.26527097049238502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0.22571734402534133</v>
      </c>
      <c r="Q391" s="11">
        <f>2*'OddsRatio_working_3-way'!K391*'OddsRatio_working_3-way'!L391*'OddsRatio_working_3-way'!M391</f>
        <v>6.3582350429673626E-2</v>
      </c>
      <c r="R391" s="11">
        <f t="shared" si="101"/>
        <v>0</v>
      </c>
      <c r="S391" s="11">
        <f t="shared" si="102"/>
        <v>-0.85089349809507653</v>
      </c>
      <c r="T391" s="11">
        <f t="shared" si="103"/>
        <v>-0.23968830932255683</v>
      </c>
      <c r="U391" s="11">
        <f>'OddsRatio_working_3-way'!S391-'OddsRatio_working_3-way'!R391^2/3</f>
        <v>-0.85089349809507653</v>
      </c>
      <c r="V391" s="11">
        <f>'OddsRatio_working_3-way'!S391*'OddsRatio_working_3-way'!R391/3-2*'OddsRatio_working_3-way'!R391^3/27-'OddsRatio_working_3-way'!T391</f>
        <v>0.23968830932255683</v>
      </c>
      <c r="W391" s="11">
        <f>'OddsRatio_working_3-way'!V391^2+4*'OddsRatio_working_3-way'!U391^3/27</f>
        <v>-3.3818209722012771E-2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0.15105354625754278</v>
      </c>
      <c r="Y391" s="11">
        <f>IF('OddsRatio_working_3-way'!W391&gt;=0,IF('OddsRatio_working_3-way'!V391+SQRT('OddsRatio_working_3-way'!W391)&gt;0,0,PI()),ACOS('OddsRatio_working_3-way'!V391/(2*'OddsRatio_working_3-way'!X391)))</f>
        <v>0.65444062226385735</v>
      </c>
      <c r="Z391" s="11">
        <f>'OddsRatio_working_3-way'!X391^(1/3)*COS('OddsRatio_working_3-way'!Y391/3)</f>
        <v>0.5199485180949841</v>
      </c>
      <c r="AA391" s="11">
        <f>'OddsRatio_working_3-way'!X391^(1/3)*COS(('OddsRatio_working_3-way'!Y391+2*PI())/3)</f>
        <v>-0.35979173458104591</v>
      </c>
      <c r="AB391" s="11">
        <f>'OddsRatio_working_3-way'!X391^(1/3)*COS(('OddsRatio_working_3-way'!Y391+4*PI())/3)</f>
        <v>-0.16015678351393806</v>
      </c>
      <c r="AC391" s="11">
        <f>'OddsRatio_working_3-way'!X391^(1/3)*SIN('OddsRatio_working_3-way'!Y391/3)</f>
        <v>0.11525929273825243</v>
      </c>
      <c r="AD391" s="11">
        <f>'OddsRatio_working_3-way'!X391^(1/3)*SIN(('OddsRatio_working_3-way'!Y391+2*PI())/3)</f>
        <v>0.39265897896120294</v>
      </c>
      <c r="AE391" s="11">
        <f>'OddsRatio_working_3-way'!X391^(1/3)*SIN(('OddsRatio_working_3-way'!Y391+4*PI())/3)</f>
        <v>-0.50791827169945536</v>
      </c>
      <c r="AF391" s="11">
        <f>-'OddsRatio_working_3-way'!U391/(3*'OddsRatio_working_3-way'!X391^(1/3))*COS(('OddsRatio_working_3-way'!Y391)/3)</f>
        <v>0.5199485180949841</v>
      </c>
      <c r="AG391" s="11">
        <f>-'OddsRatio_working_3-way'!U391/(3*'OddsRatio_working_3-way'!X391^(1/3))*COS(('OddsRatio_working_3-way'!Y391+2*PI())/3)</f>
        <v>-0.35979173458104591</v>
      </c>
      <c r="AH391" s="11">
        <f>-'OddsRatio_working_3-way'!U391/(3*'OddsRatio_working_3-way'!X391^(1/3))*COS(('OddsRatio_working_3-way'!Y391+4*PI())/3)</f>
        <v>-0.16015678351393806</v>
      </c>
      <c r="AI391" s="11">
        <f>'OddsRatio_working_3-way'!U391/(3*'OddsRatio_working_3-way'!X391^(1/3))*SIN(('OddsRatio_working_3-way'!Y391)/3)</f>
        <v>-0.11525929273825243</v>
      </c>
      <c r="AJ391" s="11">
        <f>'OddsRatio_working_3-way'!U391/(3*'OddsRatio_working_3-way'!X391^(1/3))*SIN(('OddsRatio_working_3-way'!Y391+2*PI())/3)</f>
        <v>-0.39265897896120294</v>
      </c>
      <c r="AK391" s="11">
        <f>'OddsRatio_working_3-way'!U391/(3*'OddsRatio_working_3-way'!X391^(1/3))*SIN(('OddsRatio_working_3-way'!Y391+4*PI())/3)</f>
        <v>0.50791827169945536</v>
      </c>
      <c r="AL391" s="11">
        <f>'OddsRatio_working_3-way'!Z391+'OddsRatio_working_3-way'!AF391</f>
        <v>1.0398970361899682</v>
      </c>
      <c r="AM391" s="11">
        <f>'OddsRatio_working_3-way'!AA391+'OddsRatio_working_3-way'!AG391</f>
        <v>-0.71958346916209182</v>
      </c>
      <c r="AN391" s="11">
        <f>'OddsRatio_working_3-way'!AB391+'OddsRatio_working_3-way'!AH391</f>
        <v>-0.32031356702787611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1.0398970361899682</v>
      </c>
      <c r="AS391" s="11">
        <f>IF(('OddsRatio_working_3-way'!X391=0),IF(Q391&gt;0,-Q391^(1/3),(-Q391)^(1/3)),'OddsRatio_working_3-way'!AM391-'OddsRatio_working_3-way'!R391/3)</f>
        <v>-0.71958346916209182</v>
      </c>
      <c r="AT391" s="11">
        <f>IF(('OddsRatio_working_3-way'!X391=0),IF(Q391&gt;0,-Q391^(1/3),(-Q391)^(1/3)),'OddsRatio_working_3-way'!AN391-'OddsRatio_working_3-way'!R391/3)</f>
        <v>-0.32031356702787611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7.56</v>
      </c>
      <c r="B392" s="4">
        <f>IF('True_Odds_Calculator_3-way'!B393="","",'True_Odds_Calculator_3-way'!B393)</f>
        <v>4.76</v>
      </c>
      <c r="C392" s="4">
        <f>IF('True_Odds_Calculator_3-way'!C393="","",'True_Odds_Calculator_3-way'!C393)</f>
        <v>1.46</v>
      </c>
      <c r="D392" s="9">
        <f t="shared" si="91"/>
        <v>0.12605871559646983</v>
      </c>
      <c r="E392" s="9">
        <f t="shared" si="92"/>
        <v>0.20105818897312491</v>
      </c>
      <c r="F392" s="9">
        <f t="shared" si="93"/>
        <v>0.67288309543040536</v>
      </c>
      <c r="G392" s="9">
        <f t="shared" si="94"/>
        <v>1.0568309865641818</v>
      </c>
      <c r="H392" s="9">
        <f t="shared" si="95"/>
        <v>7.9328112718610324</v>
      </c>
      <c r="I392" s="9">
        <f t="shared" si="96"/>
        <v>4.9736845094813233</v>
      </c>
      <c r="J392" s="9">
        <f t="shared" si="97"/>
        <v>1.4861422538195233</v>
      </c>
      <c r="K392" s="11">
        <f t="shared" si="98"/>
        <v>0.1322751322751323</v>
      </c>
      <c r="L392" s="11">
        <f t="shared" si="99"/>
        <v>0.21008403361344538</v>
      </c>
      <c r="M392" s="11">
        <f t="shared" si="100"/>
        <v>0.68493150684931503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-0.21595731138726415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0.20518100695377087</v>
      </c>
      <c r="Q392" s="11">
        <f>2*'OddsRatio_working_3-way'!K392*'OddsRatio_working_3-way'!L392*'OddsRatio_working_3-way'!M392</f>
        <v>3.806697717138606E-2</v>
      </c>
      <c r="R392" s="11">
        <f t="shared" si="101"/>
        <v>0</v>
      </c>
      <c r="S392" s="11">
        <f t="shared" si="102"/>
        <v>-0.95009983980505874</v>
      </c>
      <c r="T392" s="11">
        <f t="shared" si="103"/>
        <v>-0.17627084226438938</v>
      </c>
      <c r="U392" s="11">
        <f>'OddsRatio_working_3-way'!S392-'OddsRatio_working_3-way'!R392^2/3</f>
        <v>-0.95009983980505874</v>
      </c>
      <c r="V392" s="11">
        <f>'OddsRatio_working_3-way'!S392*'OddsRatio_working_3-way'!R392/3-2*'OddsRatio_working_3-way'!R392^3/27-'OddsRatio_working_3-way'!T392</f>
        <v>0.17627084226438938</v>
      </c>
      <c r="W392" s="11">
        <f>'OddsRatio_working_3-way'!V392^2+4*'OddsRatio_working_3-way'!U392^3/27</f>
        <v>-9.5987159749914425E-2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0.1782263796289088</v>
      </c>
      <c r="Y392" s="11">
        <f>IF('OddsRatio_working_3-way'!W392&gt;=0,IF('OddsRatio_working_3-way'!V392+SQRT('OddsRatio_working_3-way'!W392)&gt;0,0,PI()),ACOS('OddsRatio_working_3-way'!V392/(2*'OddsRatio_working_3-way'!X392)))</f>
        <v>1.0535208596409047</v>
      </c>
      <c r="Z392" s="11">
        <f>'OddsRatio_working_3-way'!X392^(1/3)*COS('OddsRatio_working_3-way'!Y392/3)</f>
        <v>0.52841549328209092</v>
      </c>
      <c r="AA392" s="11">
        <f>'OddsRatio_working_3-way'!X392^(1/3)*COS(('OddsRatio_working_3-way'!Y392+2*PI())/3)</f>
        <v>-0.4318614367162959</v>
      </c>
      <c r="AB392" s="11">
        <f>'OddsRatio_working_3-way'!X392^(1/3)*COS(('OddsRatio_working_3-way'!Y392+4*PI())/3)</f>
        <v>-9.6554056565795146E-2</v>
      </c>
      <c r="AC392" s="11">
        <f>'OddsRatio_working_3-way'!X392^(1/3)*SIN('OddsRatio_working_3-way'!Y392/3)</f>
        <v>0.19358980619115976</v>
      </c>
      <c r="AD392" s="11">
        <f>'OddsRatio_working_3-way'!X392^(1/3)*SIN(('OddsRatio_working_3-way'!Y392+2*PI())/3)</f>
        <v>0.36082633783999613</v>
      </c>
      <c r="AE392" s="11">
        <f>'OddsRatio_working_3-way'!X392^(1/3)*SIN(('OddsRatio_working_3-way'!Y392+4*PI())/3)</f>
        <v>-0.55441614403115602</v>
      </c>
      <c r="AF392" s="11">
        <f>-'OddsRatio_working_3-way'!U392/(3*'OddsRatio_working_3-way'!X392^(1/3))*COS(('OddsRatio_working_3-way'!Y392)/3)</f>
        <v>0.52841549328209092</v>
      </c>
      <c r="AG392" s="11">
        <f>-'OddsRatio_working_3-way'!U392/(3*'OddsRatio_working_3-way'!X392^(1/3))*COS(('OddsRatio_working_3-way'!Y392+2*PI())/3)</f>
        <v>-0.4318614367162959</v>
      </c>
      <c r="AH392" s="11">
        <f>-'OddsRatio_working_3-way'!U392/(3*'OddsRatio_working_3-way'!X392^(1/3))*COS(('OddsRatio_working_3-way'!Y392+4*PI())/3)</f>
        <v>-9.6554056565795146E-2</v>
      </c>
      <c r="AI392" s="11">
        <f>'OddsRatio_working_3-way'!U392/(3*'OddsRatio_working_3-way'!X392^(1/3))*SIN(('OddsRatio_working_3-way'!Y392)/3)</f>
        <v>-0.19358980619115976</v>
      </c>
      <c r="AJ392" s="11">
        <f>'OddsRatio_working_3-way'!U392/(3*'OddsRatio_working_3-way'!X392^(1/3))*SIN(('OddsRatio_working_3-way'!Y392+2*PI())/3)</f>
        <v>-0.36082633783999613</v>
      </c>
      <c r="AK392" s="11">
        <f>'OddsRatio_working_3-way'!U392/(3*'OddsRatio_working_3-way'!X392^(1/3))*SIN(('OddsRatio_working_3-way'!Y392+4*PI())/3)</f>
        <v>0.55441614403115602</v>
      </c>
      <c r="AL392" s="11">
        <f>'OddsRatio_working_3-way'!Z392+'OddsRatio_working_3-way'!AF392</f>
        <v>1.0568309865641818</v>
      </c>
      <c r="AM392" s="11">
        <f>'OddsRatio_working_3-way'!AA392+'OddsRatio_working_3-way'!AG392</f>
        <v>-0.8637228734325918</v>
      </c>
      <c r="AN392" s="11">
        <f>'OddsRatio_working_3-way'!AB392+'OddsRatio_working_3-way'!AH392</f>
        <v>-0.19310811313159029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1.0568309865641818</v>
      </c>
      <c r="AS392" s="11">
        <f>IF(('OddsRatio_working_3-way'!X392=0),IF(Q392&gt;0,-Q392^(1/3),(-Q392)^(1/3)),'OddsRatio_working_3-way'!AM392-'OddsRatio_working_3-way'!R392/3)</f>
        <v>-0.8637228734325918</v>
      </c>
      <c r="AT392" s="11">
        <f>IF(('OddsRatio_working_3-way'!X392=0),IF(Q392&gt;0,-Q392^(1/3),(-Q392)^(1/3)),'OddsRatio_working_3-way'!AN392-'OddsRatio_working_3-way'!R392/3)</f>
        <v>-0.19310811313159029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3.36</v>
      </c>
      <c r="B393" s="4">
        <f>IF('True_Odds_Calculator_3-way'!B394="","",'True_Odds_Calculator_3-way'!B394)</f>
        <v>3.44</v>
      </c>
      <c r="C393" s="4">
        <f>IF('True_Odds_Calculator_3-way'!C394="","",'True_Odds_Calculator_3-way'!C394)</f>
        <v>2.2799999999999998</v>
      </c>
      <c r="D393" s="9">
        <f t="shared" si="91"/>
        <v>0.28913113428290699</v>
      </c>
      <c r="E393" s="9">
        <f t="shared" si="92"/>
        <v>0.28232781053923189</v>
      </c>
      <c r="F393" s="9">
        <f t="shared" si="93"/>
        <v>0.42854105517786112</v>
      </c>
      <c r="G393" s="9">
        <f t="shared" si="94"/>
        <v>1.0417958682091757</v>
      </c>
      <c r="H393" s="9">
        <f t="shared" si="95"/>
        <v>3.4586382489736547</v>
      </c>
      <c r="I393" s="9">
        <f t="shared" si="96"/>
        <v>3.5419819184303889</v>
      </c>
      <c r="J393" s="9">
        <f t="shared" si="97"/>
        <v>2.3334987113077448</v>
      </c>
      <c r="K393" s="11">
        <f t="shared" si="98"/>
        <v>0.29761904761904762</v>
      </c>
      <c r="L393" s="11">
        <f t="shared" si="99"/>
        <v>0.29069767441860467</v>
      </c>
      <c r="M393" s="11">
        <f t="shared" si="100"/>
        <v>0.43859649122807021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-0.27969147675390027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0.23071244001476565</v>
      </c>
      <c r="Q393" s="11">
        <f>2*'OddsRatio_working_3-way'!K393*'OddsRatio_working_3-way'!L393*'OddsRatio_working_3-way'!M393</f>
        <v>7.5892250004857109E-2</v>
      </c>
      <c r="R393" s="11">
        <f t="shared" si="101"/>
        <v>0</v>
      </c>
      <c r="S393" s="11">
        <f t="shared" si="102"/>
        <v>-0.82488191164212299</v>
      </c>
      <c r="T393" s="11">
        <f t="shared" si="103"/>
        <v>-0.27134273409280357</v>
      </c>
      <c r="U393" s="11">
        <f>'OddsRatio_working_3-way'!S393-'OddsRatio_working_3-way'!R393^2/3</f>
        <v>-0.82488191164212299</v>
      </c>
      <c r="V393" s="11">
        <f>'OddsRatio_working_3-way'!S393*'OddsRatio_working_3-way'!R393/3-2*'OddsRatio_working_3-way'!R393^3/27-'OddsRatio_working_3-way'!T393</f>
        <v>0.27134273409280357</v>
      </c>
      <c r="W393" s="11">
        <f>'OddsRatio_working_3-way'!V393^2+4*'OddsRatio_working_3-way'!U393^3/27</f>
        <v>-9.5249040396557794E-3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0.14418025470276233</v>
      </c>
      <c r="Y393" s="11">
        <f>IF('OddsRatio_working_3-way'!W393&gt;=0,IF('OddsRatio_working_3-way'!V393+SQRT('OddsRatio_working_3-way'!W393)&gt;0,0,PI()),ACOS('OddsRatio_working_3-way'!V393/(2*'OddsRatio_working_3-way'!X393)))</f>
        <v>0.3452691990008665</v>
      </c>
      <c r="Z393" s="11">
        <f>'OddsRatio_working_3-way'!X393^(1/3)*COS('OddsRatio_working_3-way'!Y393/3)</f>
        <v>0.52089793410458785</v>
      </c>
      <c r="AA393" s="11">
        <f>'OddsRatio_working_3-way'!X393^(1/3)*COS(('OddsRatio_working_3-way'!Y393+2*PI())/3)</f>
        <v>-0.31259764483716279</v>
      </c>
      <c r="AB393" s="11">
        <f>'OddsRatio_working_3-way'!X393^(1/3)*COS(('OddsRatio_working_3-way'!Y393+4*PI())/3)</f>
        <v>-0.20830028926742514</v>
      </c>
      <c r="AC393" s="11">
        <f>'OddsRatio_working_3-way'!X393^(1/3)*SIN('OddsRatio_working_3-way'!Y393/3)</f>
        <v>6.0216106313954181E-2</v>
      </c>
      <c r="AD393" s="11">
        <f>'OddsRatio_working_3-way'!X393^(1/3)*SIN(('OddsRatio_working_3-way'!Y393+2*PI())/3)</f>
        <v>0.42100279055642847</v>
      </c>
      <c r="AE393" s="11">
        <f>'OddsRatio_working_3-way'!X393^(1/3)*SIN(('OddsRatio_working_3-way'!Y393+4*PI())/3)</f>
        <v>-0.48121889687038266</v>
      </c>
      <c r="AF393" s="11">
        <f>-'OddsRatio_working_3-way'!U393/(3*'OddsRatio_working_3-way'!X393^(1/3))*COS(('OddsRatio_working_3-way'!Y393)/3)</f>
        <v>0.52089793410458785</v>
      </c>
      <c r="AG393" s="11">
        <f>-'OddsRatio_working_3-way'!U393/(3*'OddsRatio_working_3-way'!X393^(1/3))*COS(('OddsRatio_working_3-way'!Y393+2*PI())/3)</f>
        <v>-0.31259764483716279</v>
      </c>
      <c r="AH393" s="11">
        <f>-'OddsRatio_working_3-way'!U393/(3*'OddsRatio_working_3-way'!X393^(1/3))*COS(('OddsRatio_working_3-way'!Y393+4*PI())/3)</f>
        <v>-0.20830028926742514</v>
      </c>
      <c r="AI393" s="11">
        <f>'OddsRatio_working_3-way'!U393/(3*'OddsRatio_working_3-way'!X393^(1/3))*SIN(('OddsRatio_working_3-way'!Y393)/3)</f>
        <v>-6.0216106313954181E-2</v>
      </c>
      <c r="AJ393" s="11">
        <f>'OddsRatio_working_3-way'!U393/(3*'OddsRatio_working_3-way'!X393^(1/3))*SIN(('OddsRatio_working_3-way'!Y393+2*PI())/3)</f>
        <v>-0.42100279055642847</v>
      </c>
      <c r="AK393" s="11">
        <f>'OddsRatio_working_3-way'!U393/(3*'OddsRatio_working_3-way'!X393^(1/3))*SIN(('OddsRatio_working_3-way'!Y393+4*PI())/3)</f>
        <v>0.48121889687038266</v>
      </c>
      <c r="AL393" s="11">
        <f>'OddsRatio_working_3-way'!Z393+'OddsRatio_working_3-way'!AF393</f>
        <v>1.0417958682091757</v>
      </c>
      <c r="AM393" s="11">
        <f>'OddsRatio_working_3-way'!AA393+'OddsRatio_working_3-way'!AG393</f>
        <v>-0.62519528967432558</v>
      </c>
      <c r="AN393" s="11">
        <f>'OddsRatio_working_3-way'!AB393+'OddsRatio_working_3-way'!AH393</f>
        <v>-0.41660057853485027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1.0417958682091757</v>
      </c>
      <c r="AS393" s="11">
        <f>IF(('OddsRatio_working_3-way'!X393=0),IF(Q393&gt;0,-Q393^(1/3),(-Q393)^(1/3)),'OddsRatio_working_3-way'!AM393-'OddsRatio_working_3-way'!R393/3)</f>
        <v>-0.62519528967432558</v>
      </c>
      <c r="AT393" s="11">
        <f>IF(('OddsRatio_working_3-way'!X393=0),IF(Q393&gt;0,-Q393^(1/3),(-Q393)^(1/3)),'OddsRatio_working_3-way'!AN393-'OddsRatio_working_3-way'!R393/3)</f>
        <v>-0.41660057853485027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2.2799999999999998</v>
      </c>
      <c r="B394" s="4">
        <f>IF('True_Odds_Calculator_3-way'!B395="","",'True_Odds_Calculator_3-way'!B395)</f>
        <v>3.46</v>
      </c>
      <c r="C394" s="4">
        <f>IF('True_Odds_Calculator_3-way'!C395="","",'True_Odds_Calculator_3-way'!C395)</f>
        <v>3.32</v>
      </c>
      <c r="D394" s="9">
        <f t="shared" si="91"/>
        <v>0.42783855084162092</v>
      </c>
      <c r="E394" s="9">
        <f t="shared" si="92"/>
        <v>0.28009779414646996</v>
      </c>
      <c r="F394" s="9">
        <f t="shared" si="93"/>
        <v>0.29206365501190917</v>
      </c>
      <c r="G394" s="9">
        <f t="shared" si="94"/>
        <v>1.0447892815541451</v>
      </c>
      <c r="H394" s="9">
        <f t="shared" si="95"/>
        <v>2.3373302803893057</v>
      </c>
      <c r="I394" s="9">
        <f t="shared" si="96"/>
        <v>3.5701816326231959</v>
      </c>
      <c r="J394" s="9">
        <f t="shared" si="97"/>
        <v>3.4239111332056158</v>
      </c>
      <c r="K394" s="11">
        <f t="shared" si="98"/>
        <v>0.43859649122807021</v>
      </c>
      <c r="L394" s="11">
        <f t="shared" si="99"/>
        <v>0.28901734104046245</v>
      </c>
      <c r="M394" s="11">
        <f t="shared" si="100"/>
        <v>0.30120481927710846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-0.27892281019422993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0.23137881614685088</v>
      </c>
      <c r="Q394" s="11">
        <f>2*'OddsRatio_working_3-way'!K394*'OddsRatio_working_3-way'!L394*'OddsRatio_working_3-way'!M394</f>
        <v>7.6362645593020112E-2</v>
      </c>
      <c r="R394" s="11">
        <f t="shared" si="101"/>
        <v>0</v>
      </c>
      <c r="S394" s="11">
        <f t="shared" si="102"/>
        <v>-0.829544259882254</v>
      </c>
      <c r="T394" s="11">
        <f t="shared" si="103"/>
        <v>-0.27377698345948986</v>
      </c>
      <c r="U394" s="11">
        <f>'OddsRatio_working_3-way'!S394-'OddsRatio_working_3-way'!R394^2/3</f>
        <v>-0.829544259882254</v>
      </c>
      <c r="V394" s="11">
        <f>'OddsRatio_working_3-way'!S394*'OddsRatio_working_3-way'!R394/3-2*'OddsRatio_working_3-way'!R394^3/27-'OddsRatio_working_3-way'!T394</f>
        <v>0.27377698345948986</v>
      </c>
      <c r="W394" s="11">
        <f>'OddsRatio_working_3-way'!V394^2+4*'OddsRatio_working_3-way'!U394^3/27</f>
        <v>-9.6158876203621124E-3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0.14540437088731195</v>
      </c>
      <c r="Y394" s="11">
        <f>IF('OddsRatio_working_3-way'!W394&gt;=0,IF('OddsRatio_working_3-way'!V394+SQRT('OddsRatio_working_3-way'!W394)&gt;0,0,PI()),ACOS('OddsRatio_working_3-way'!V394/(2*'OddsRatio_working_3-way'!X394)))</f>
        <v>0.34394084276739623</v>
      </c>
      <c r="Z394" s="11">
        <f>'OddsRatio_working_3-way'!X394^(1/3)*COS('OddsRatio_working_3-way'!Y394/3)</f>
        <v>0.52239464077707254</v>
      </c>
      <c r="AA394" s="11">
        <f>'OddsRatio_working_3-way'!X394^(1/3)*COS(('OddsRatio_working_3-way'!Y394+2*PI())/3)</f>
        <v>-0.31329285221333419</v>
      </c>
      <c r="AB394" s="11">
        <f>'OddsRatio_working_3-way'!X394^(1/3)*COS(('OddsRatio_working_3-way'!Y394+4*PI())/3)</f>
        <v>-0.20910178856373848</v>
      </c>
      <c r="AC394" s="11">
        <f>'OddsRatio_working_3-way'!X394^(1/3)*SIN('OddsRatio_working_3-way'!Y394/3)</f>
        <v>6.0154738645247674E-2</v>
      </c>
      <c r="AD394" s="11">
        <f>'OddsRatio_working_3-way'!X394^(1/3)*SIN(('OddsRatio_working_3-way'!Y394+2*PI())/3)</f>
        <v>0.42232966039116732</v>
      </c>
      <c r="AE394" s="11">
        <f>'OddsRatio_working_3-way'!X394^(1/3)*SIN(('OddsRatio_working_3-way'!Y394+4*PI())/3)</f>
        <v>-0.48248439903641477</v>
      </c>
      <c r="AF394" s="11">
        <f>-'OddsRatio_working_3-way'!U394/(3*'OddsRatio_working_3-way'!X394^(1/3))*COS(('OddsRatio_working_3-way'!Y394)/3)</f>
        <v>0.52239464077707243</v>
      </c>
      <c r="AG394" s="11">
        <f>-'OddsRatio_working_3-way'!U394/(3*'OddsRatio_working_3-way'!X394^(1/3))*COS(('OddsRatio_working_3-way'!Y394+2*PI())/3)</f>
        <v>-0.31329285221333408</v>
      </c>
      <c r="AH394" s="11">
        <f>-'OddsRatio_working_3-way'!U394/(3*'OddsRatio_working_3-way'!X394^(1/3))*COS(('OddsRatio_working_3-way'!Y394+4*PI())/3)</f>
        <v>-0.20910178856373846</v>
      </c>
      <c r="AI394" s="11">
        <f>'OddsRatio_working_3-way'!U394/(3*'OddsRatio_working_3-way'!X394^(1/3))*SIN(('OddsRatio_working_3-way'!Y394)/3)</f>
        <v>-6.015473864524766E-2</v>
      </c>
      <c r="AJ394" s="11">
        <f>'OddsRatio_working_3-way'!U394/(3*'OddsRatio_working_3-way'!X394^(1/3))*SIN(('OddsRatio_working_3-way'!Y394+2*PI())/3)</f>
        <v>-0.42232966039116721</v>
      </c>
      <c r="AK394" s="11">
        <f>'OddsRatio_working_3-way'!U394/(3*'OddsRatio_working_3-way'!X394^(1/3))*SIN(('OddsRatio_working_3-way'!Y394+4*PI())/3)</f>
        <v>0.48248439903641471</v>
      </c>
      <c r="AL394" s="11">
        <f>'OddsRatio_working_3-way'!Z394+'OddsRatio_working_3-way'!AF394</f>
        <v>1.0447892815541451</v>
      </c>
      <c r="AM394" s="11">
        <f>'OddsRatio_working_3-way'!AA394+'OddsRatio_working_3-way'!AG394</f>
        <v>-0.62658570442666828</v>
      </c>
      <c r="AN394" s="11">
        <f>'OddsRatio_working_3-way'!AB394+'OddsRatio_working_3-way'!AH394</f>
        <v>-0.41820357712747691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1.0447892815541451</v>
      </c>
      <c r="AS394" s="11">
        <f>IF(('OddsRatio_working_3-way'!X394=0),IF(Q394&gt;0,-Q394^(1/3),(-Q394)^(1/3)),'OddsRatio_working_3-way'!AM394-'OddsRatio_working_3-way'!R394/3)</f>
        <v>-0.62658570442666828</v>
      </c>
      <c r="AT394" s="11">
        <f>IF(('OddsRatio_working_3-way'!X394=0),IF(Q394&gt;0,-Q394^(1/3),(-Q394)^(1/3)),'OddsRatio_working_3-way'!AN394-'OddsRatio_working_3-way'!R394/3)</f>
        <v>-0.41820357712747691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1.95</v>
      </c>
      <c r="B395" s="4">
        <f>IF('True_Odds_Calculator_3-way'!B396="","",'True_Odds_Calculator_3-way'!B396)</f>
        <v>3.65</v>
      </c>
      <c r="C395" s="4">
        <f>IF('True_Odds_Calculator_3-way'!C396="","",'True_Odds_Calculator_3-way'!C396)</f>
        <v>4.1100000000000003</v>
      </c>
      <c r="D395" s="9">
        <f t="shared" si="91"/>
        <v>0.50085000561016224</v>
      </c>
      <c r="E395" s="9">
        <f t="shared" si="92"/>
        <v>0.26454987912670963</v>
      </c>
      <c r="F395" s="9">
        <f t="shared" si="93"/>
        <v>0.23460011526312796</v>
      </c>
      <c r="G395" s="9">
        <f t="shared" si="94"/>
        <v>1.0490586819222434</v>
      </c>
      <c r="H395" s="9">
        <f t="shared" si="95"/>
        <v>1.9966057478261312</v>
      </c>
      <c r="I395" s="9">
        <f t="shared" si="96"/>
        <v>3.7800055070939456</v>
      </c>
      <c r="J395" s="9">
        <f t="shared" si="97"/>
        <v>4.2625725007781776</v>
      </c>
      <c r="K395" s="11">
        <f t="shared" si="98"/>
        <v>0.51282051282051289</v>
      </c>
      <c r="L395" s="11">
        <f t="shared" si="99"/>
        <v>0.27397260273972601</v>
      </c>
      <c r="M395" s="11">
        <f t="shared" si="100"/>
        <v>0.24330900243309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-0.26764588498415098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0.22937877152455693</v>
      </c>
      <c r="Q395" s="11">
        <f>2*'OddsRatio_working_3-way'!K395*'OddsRatio_working_3-way'!L395*'OddsRatio_working_3-way'!M395</f>
        <v>6.8369231452923077E-2</v>
      </c>
      <c r="R395" s="11">
        <f t="shared" si="101"/>
        <v>0</v>
      </c>
      <c r="S395" s="11">
        <f t="shared" si="102"/>
        <v>-0.85702334462620233</v>
      </c>
      <c r="T395" s="11">
        <f t="shared" si="103"/>
        <v>-0.25544660048471007</v>
      </c>
      <c r="U395" s="11">
        <f>'OddsRatio_working_3-way'!S395-'OddsRatio_working_3-way'!R395^2/3</f>
        <v>-0.85702334462620233</v>
      </c>
      <c r="V395" s="11">
        <f>'OddsRatio_working_3-way'!S395*'OddsRatio_working_3-way'!R395/3-2*'OddsRatio_working_3-way'!R395^3/27-'OddsRatio_working_3-way'!T395</f>
        <v>0.25544660048471007</v>
      </c>
      <c r="W395" s="11">
        <f>'OddsRatio_working_3-way'!V395^2+4*'OddsRatio_working_3-way'!U395^3/27</f>
        <v>-2.8002475887952127E-2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0.15268876971403891</v>
      </c>
      <c r="Y395" s="11">
        <f>IF('OddsRatio_working_3-way'!W395&gt;=0,IF('OddsRatio_working_3-way'!V395+SQRT('OddsRatio_working_3-way'!W395)&gt;0,0,PI()),ACOS('OddsRatio_working_3-way'!V395/(2*'OddsRatio_working_3-way'!X395)))</f>
        <v>0.57994206862644782</v>
      </c>
      <c r="Z395" s="11">
        <f>'OddsRatio_working_3-way'!X395^(1/3)*COS('OddsRatio_working_3-way'!Y395/3)</f>
        <v>0.5245293409611218</v>
      </c>
      <c r="AA395" s="11">
        <f>'OddsRatio_working_3-way'!X395^(1/3)*COS(('OddsRatio_working_3-way'!Y395+2*PI())/3)</f>
        <v>-0.35118915535238382</v>
      </c>
      <c r="AB395" s="11">
        <f>'OddsRatio_working_3-way'!X395^(1/3)*COS(('OddsRatio_working_3-way'!Y395+4*PI())/3)</f>
        <v>-0.17334018560873818</v>
      </c>
      <c r="AC395" s="11">
        <f>'OddsRatio_working_3-way'!X395^(1/3)*SIN('OddsRatio_working_3-way'!Y395/3)</f>
        <v>0.10268115055659148</v>
      </c>
      <c r="AD395" s="11">
        <f>'OddsRatio_working_3-way'!X395^(1/3)*SIN(('OddsRatio_working_3-way'!Y395+2*PI())/3)</f>
        <v>0.40291515902434527</v>
      </c>
      <c r="AE395" s="11">
        <f>'OddsRatio_working_3-way'!X395^(1/3)*SIN(('OddsRatio_working_3-way'!Y395+4*PI())/3)</f>
        <v>-0.50559630958093671</v>
      </c>
      <c r="AF395" s="11">
        <f>-'OddsRatio_working_3-way'!U395/(3*'OddsRatio_working_3-way'!X395^(1/3))*COS(('OddsRatio_working_3-way'!Y395)/3)</f>
        <v>0.52452934096112158</v>
      </c>
      <c r="AG395" s="11">
        <f>-'OddsRatio_working_3-way'!U395/(3*'OddsRatio_working_3-way'!X395^(1/3))*COS(('OddsRatio_working_3-way'!Y395+2*PI())/3)</f>
        <v>-0.35118915535238365</v>
      </c>
      <c r="AH395" s="11">
        <f>-'OddsRatio_working_3-way'!U395/(3*'OddsRatio_working_3-way'!X395^(1/3))*COS(('OddsRatio_working_3-way'!Y395+4*PI())/3)</f>
        <v>-0.1733401856087381</v>
      </c>
      <c r="AI395" s="11">
        <f>'OddsRatio_working_3-way'!U395/(3*'OddsRatio_working_3-way'!X395^(1/3))*SIN(('OddsRatio_working_3-way'!Y395)/3)</f>
        <v>-0.10268115055659144</v>
      </c>
      <c r="AJ395" s="11">
        <f>'OddsRatio_working_3-way'!U395/(3*'OddsRatio_working_3-way'!X395^(1/3))*SIN(('OddsRatio_working_3-way'!Y395+2*PI())/3)</f>
        <v>-0.4029151590243451</v>
      </c>
      <c r="AK395" s="11">
        <f>'OddsRatio_working_3-way'!U395/(3*'OddsRatio_working_3-way'!X395^(1/3))*SIN(('OddsRatio_working_3-way'!Y395+4*PI())/3)</f>
        <v>0.50559630958093649</v>
      </c>
      <c r="AL395" s="11">
        <f>'OddsRatio_working_3-way'!Z395+'OddsRatio_working_3-way'!AF395</f>
        <v>1.0490586819222434</v>
      </c>
      <c r="AM395" s="11">
        <f>'OddsRatio_working_3-way'!AA395+'OddsRatio_working_3-way'!AG395</f>
        <v>-0.70237831070476742</v>
      </c>
      <c r="AN395" s="11">
        <f>'OddsRatio_working_3-way'!AB395+'OddsRatio_working_3-way'!AH395</f>
        <v>-0.3466803712174763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1.0490586819222434</v>
      </c>
      <c r="AS395" s="11">
        <f>IF(('OddsRatio_working_3-way'!X395=0),IF(Q395&gt;0,-Q395^(1/3),(-Q395)^(1/3)),'OddsRatio_working_3-way'!AM395-'OddsRatio_working_3-way'!R395/3)</f>
        <v>-0.70237831070476742</v>
      </c>
      <c r="AT395" s="11">
        <f>IF(('OddsRatio_working_3-way'!X395=0),IF(Q395&gt;0,-Q395^(1/3),(-Q395)^(1/3)),'OddsRatio_working_3-way'!AN395-'OddsRatio_working_3-way'!R395/3)</f>
        <v>-0.3466803712174763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1.67</v>
      </c>
      <c r="B396" s="4">
        <f>IF('True_Odds_Calculator_3-way'!B397="","",'True_Odds_Calculator_3-way'!B397)</f>
        <v>3.61</v>
      </c>
      <c r="C396" s="4">
        <f>IF('True_Odds_Calculator_3-way'!C397="","",'True_Odds_Calculator_3-way'!C397)</f>
        <v>6.73</v>
      </c>
      <c r="D396" s="9">
        <f t="shared" si="91"/>
        <v>0.58836947128962058</v>
      </c>
      <c r="E396" s="9">
        <f t="shared" si="92"/>
        <v>0.26843076203044952</v>
      </c>
      <c r="F396" s="9">
        <f t="shared" si="93"/>
        <v>0.14319976667993004</v>
      </c>
      <c r="G396" s="9">
        <f t="shared" si="94"/>
        <v>1.0441974871702795</v>
      </c>
      <c r="H396" s="9">
        <f t="shared" si="95"/>
        <v>1.6996123164040871</v>
      </c>
      <c r="I396" s="9">
        <f t="shared" si="96"/>
        <v>3.7253554415144294</v>
      </c>
      <c r="J396" s="9">
        <f t="shared" si="97"/>
        <v>6.9832516014856996</v>
      </c>
      <c r="K396" s="11">
        <f t="shared" si="98"/>
        <v>0.5988023952095809</v>
      </c>
      <c r="L396" s="11">
        <f t="shared" si="99"/>
        <v>0.2770083102493075</v>
      </c>
      <c r="M396" s="11">
        <f t="shared" si="100"/>
        <v>0.14858841010401189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-0.24696260342214982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0.22206803706224348</v>
      </c>
      <c r="Q396" s="11">
        <f>2*'OddsRatio_working_3-way'!K396*'OddsRatio_working_3-way'!L396*'OddsRatio_working_3-way'!M396</f>
        <v>4.9293681922806545E-2</v>
      </c>
      <c r="R396" s="11">
        <f t="shared" si="101"/>
        <v>0</v>
      </c>
      <c r="S396" s="11">
        <f t="shared" si="102"/>
        <v>-0.8991970200550875</v>
      </c>
      <c r="T396" s="11">
        <f t="shared" si="103"/>
        <v>-0.19959978247615706</v>
      </c>
      <c r="U396" s="11">
        <f>'OddsRatio_working_3-way'!S396-'OddsRatio_working_3-way'!R396^2/3</f>
        <v>-0.8991970200550875</v>
      </c>
      <c r="V396" s="11">
        <f>'OddsRatio_working_3-way'!S396*'OddsRatio_working_3-way'!R396/3-2*'OddsRatio_working_3-way'!R396^3/27-'OddsRatio_working_3-way'!T396</f>
        <v>0.19959978247615706</v>
      </c>
      <c r="W396" s="11">
        <f>'OddsRatio_working_3-way'!V396^2+4*'OddsRatio_working_3-way'!U396^3/27</f>
        <v>-6.787111188931641E-2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0.16409691119415198</v>
      </c>
      <c r="Y396" s="11">
        <f>IF('OddsRatio_working_3-way'!W396&gt;=0,IF('OddsRatio_working_3-way'!V396+SQRT('OddsRatio_working_3-way'!W396)&gt;0,0,PI()),ACOS('OddsRatio_working_3-way'!V396/(2*'OddsRatio_working_3-way'!X396)))</f>
        <v>0.91703488876676176</v>
      </c>
      <c r="Z396" s="11">
        <f>'OddsRatio_working_3-way'!X396^(1/3)*COS('OddsRatio_working_3-way'!Y396/3)</f>
        <v>0.52209874358513975</v>
      </c>
      <c r="AA396" s="11">
        <f>'OddsRatio_working_3-way'!X396^(1/3)*COS(('OddsRatio_working_3-way'!Y396+2*PI())/3)</f>
        <v>-0.40373409933509891</v>
      </c>
      <c r="AB396" s="11">
        <f>'OddsRatio_working_3-way'!X396^(1/3)*COS(('OddsRatio_working_3-way'!Y396+4*PI())/3)</f>
        <v>-0.11836464425004095</v>
      </c>
      <c r="AC396" s="11">
        <f>'OddsRatio_working_3-way'!X396^(1/3)*SIN('OddsRatio_working_3-way'!Y396/3)</f>
        <v>0.1647581317118551</v>
      </c>
      <c r="AD396" s="11">
        <f>'OddsRatio_working_3-way'!X396^(1/3)*SIN(('OddsRatio_working_3-way'!Y396+2*PI())/3)</f>
        <v>0.36977170937274118</v>
      </c>
      <c r="AE396" s="11">
        <f>'OddsRatio_working_3-way'!X396^(1/3)*SIN(('OddsRatio_working_3-way'!Y396+4*PI())/3)</f>
        <v>-0.53452984108459634</v>
      </c>
      <c r="AF396" s="11">
        <f>-'OddsRatio_working_3-way'!U396/(3*'OddsRatio_working_3-way'!X396^(1/3))*COS(('OddsRatio_working_3-way'!Y396)/3)</f>
        <v>0.52209874358513975</v>
      </c>
      <c r="AG396" s="11">
        <f>-'OddsRatio_working_3-way'!U396/(3*'OddsRatio_working_3-way'!X396^(1/3))*COS(('OddsRatio_working_3-way'!Y396+2*PI())/3)</f>
        <v>-0.40373409933509891</v>
      </c>
      <c r="AH396" s="11">
        <f>-'OddsRatio_working_3-way'!U396/(3*'OddsRatio_working_3-way'!X396^(1/3))*COS(('OddsRatio_working_3-way'!Y396+4*PI())/3)</f>
        <v>-0.11836464425004095</v>
      </c>
      <c r="AI396" s="11">
        <f>'OddsRatio_working_3-way'!U396/(3*'OddsRatio_working_3-way'!X396^(1/3))*SIN(('OddsRatio_working_3-way'!Y396)/3)</f>
        <v>-0.1647581317118551</v>
      </c>
      <c r="AJ396" s="11">
        <f>'OddsRatio_working_3-way'!U396/(3*'OddsRatio_working_3-way'!X396^(1/3))*SIN(('OddsRatio_working_3-way'!Y396+2*PI())/3)</f>
        <v>-0.36977170937274118</v>
      </c>
      <c r="AK396" s="11">
        <f>'OddsRatio_working_3-way'!U396/(3*'OddsRatio_working_3-way'!X396^(1/3))*SIN(('OddsRatio_working_3-way'!Y396+4*PI())/3)</f>
        <v>0.53452984108459634</v>
      </c>
      <c r="AL396" s="11">
        <f>'OddsRatio_working_3-way'!Z396+'OddsRatio_working_3-way'!AF396</f>
        <v>1.0441974871702795</v>
      </c>
      <c r="AM396" s="11">
        <f>'OddsRatio_working_3-way'!AA396+'OddsRatio_working_3-way'!AG396</f>
        <v>-0.80746819867019781</v>
      </c>
      <c r="AN396" s="11">
        <f>'OddsRatio_working_3-way'!AB396+'OddsRatio_working_3-way'!AH396</f>
        <v>-0.2367292885000819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1.0441974871702795</v>
      </c>
      <c r="AS396" s="11">
        <f>IF(('OddsRatio_working_3-way'!X396=0),IF(Q396&gt;0,-Q396^(1/3),(-Q396)^(1/3)),'OddsRatio_working_3-way'!AM396-'OddsRatio_working_3-way'!R396/3)</f>
        <v>-0.80746819867019781</v>
      </c>
      <c r="AT396" s="11">
        <f>IF(('OddsRatio_working_3-way'!X396=0),IF(Q396&gt;0,-Q396^(1/3),(-Q396)^(1/3)),'OddsRatio_working_3-way'!AN396-'OddsRatio_working_3-way'!R396/3)</f>
        <v>-0.2367292885000819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1.71</v>
      </c>
      <c r="B397" s="4">
        <f>IF('True_Odds_Calculator_3-way'!B398="","",'True_Odds_Calculator_3-way'!B398)</f>
        <v>3.72</v>
      </c>
      <c r="C397" s="4">
        <f>IF('True_Odds_Calculator_3-way'!C398="","",'True_Odds_Calculator_3-way'!C398)</f>
        <v>5.66</v>
      </c>
      <c r="D397" s="9">
        <f t="shared" si="91"/>
        <v>0.57208339079820802</v>
      </c>
      <c r="E397" s="9">
        <f t="shared" si="92"/>
        <v>0.2586943530142351</v>
      </c>
      <c r="F397" s="9">
        <f t="shared" si="93"/>
        <v>0.16922225618755687</v>
      </c>
      <c r="G397" s="9">
        <f t="shared" si="94"/>
        <v>1.0535167761802402</v>
      </c>
      <c r="H397" s="9">
        <f t="shared" si="95"/>
        <v>1.7479969110879707</v>
      </c>
      <c r="I397" s="9">
        <f t="shared" si="96"/>
        <v>3.865565631210254</v>
      </c>
      <c r="J397" s="9">
        <f t="shared" si="97"/>
        <v>5.9093881769999195</v>
      </c>
      <c r="K397" s="11">
        <f t="shared" si="98"/>
        <v>0.58479532163742687</v>
      </c>
      <c r="L397" s="11">
        <f t="shared" si="99"/>
        <v>0.26881720430107525</v>
      </c>
      <c r="M397" s="11">
        <f t="shared" si="100"/>
        <v>0.17667844522968199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-0.24995261689185033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0.22469480945546866</v>
      </c>
      <c r="Q397" s="11">
        <f>2*'OddsRatio_working_3-way'!K397*'OddsRatio_working_3-way'!L397*'OddsRatio_working_3-way'!M397</f>
        <v>5.55487786045658E-2</v>
      </c>
      <c r="R397" s="11">
        <f t="shared" si="101"/>
        <v>0</v>
      </c>
      <c r="S397" s="11">
        <f t="shared" si="102"/>
        <v>-0.89894961792974448</v>
      </c>
      <c r="T397" s="11">
        <f t="shared" si="103"/>
        <v>-0.22223723558213709</v>
      </c>
      <c r="U397" s="11">
        <f>'OddsRatio_working_3-way'!S397-'OddsRatio_working_3-way'!R397^2/3</f>
        <v>-0.89894961792974448</v>
      </c>
      <c r="V397" s="11">
        <f>'OddsRatio_working_3-way'!S397*'OddsRatio_working_3-way'!R397/3-2*'OddsRatio_working_3-way'!R397^3/27-'OddsRatio_working_3-way'!T397</f>
        <v>0.22223723558213709</v>
      </c>
      <c r="W397" s="11">
        <f>'OddsRatio_working_3-way'!V397^2+4*'OddsRatio_working_3-way'!U397^3/27</f>
        <v>-5.8232914724827826E-2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0.16402919222200826</v>
      </c>
      <c r="Y397" s="11">
        <f>IF('OddsRatio_working_3-way'!W397&gt;=0,IF('OddsRatio_working_3-way'!V397+SQRT('OddsRatio_working_3-way'!W397)&gt;0,0,PI()),ACOS('OddsRatio_working_3-way'!V397/(2*'OddsRatio_working_3-way'!X397)))</f>
        <v>0.82653047586420059</v>
      </c>
      <c r="Z397" s="11">
        <f>'OddsRatio_working_3-way'!X397^(1/3)*COS('OddsRatio_working_3-way'!Y397/3)</f>
        <v>0.52675838809012021</v>
      </c>
      <c r="AA397" s="11">
        <f>'OddsRatio_working_3-way'!X397^(1/3)*COS(('OddsRatio_working_3-way'!Y397+2*PI())/3)</f>
        <v>-0.39234277384555993</v>
      </c>
      <c r="AB397" s="11">
        <f>'OddsRatio_working_3-way'!X397^(1/3)*COS(('OddsRatio_working_3-way'!Y397+4*PI())/3)</f>
        <v>-0.13441561424456</v>
      </c>
      <c r="AC397" s="11">
        <f>'OddsRatio_working_3-way'!X397^(1/3)*SIN('OddsRatio_working_3-way'!Y397/3)</f>
        <v>0.14891431502695279</v>
      </c>
      <c r="AD397" s="11">
        <f>'OddsRatio_working_3-way'!X397^(1/3)*SIN(('OddsRatio_working_3-way'!Y397+2*PI())/3)</f>
        <v>0.38172898822911011</v>
      </c>
      <c r="AE397" s="11">
        <f>'OddsRatio_working_3-way'!X397^(1/3)*SIN(('OddsRatio_working_3-way'!Y397+4*PI())/3)</f>
        <v>-0.53064330325606279</v>
      </c>
      <c r="AF397" s="11">
        <f>-'OddsRatio_working_3-way'!U397/(3*'OddsRatio_working_3-way'!X397^(1/3))*COS(('OddsRatio_working_3-way'!Y397)/3)</f>
        <v>0.5267583880901201</v>
      </c>
      <c r="AG397" s="11">
        <f>-'OddsRatio_working_3-way'!U397/(3*'OddsRatio_working_3-way'!X397^(1/3))*COS(('OddsRatio_working_3-way'!Y397+2*PI())/3)</f>
        <v>-0.39234277384555982</v>
      </c>
      <c r="AH397" s="11">
        <f>-'OddsRatio_working_3-way'!U397/(3*'OddsRatio_working_3-way'!X397^(1/3))*COS(('OddsRatio_working_3-way'!Y397+4*PI())/3)</f>
        <v>-0.13441561424455997</v>
      </c>
      <c r="AI397" s="11">
        <f>'OddsRatio_working_3-way'!U397/(3*'OddsRatio_working_3-way'!X397^(1/3))*SIN(('OddsRatio_working_3-way'!Y397)/3)</f>
        <v>-0.14891431502695276</v>
      </c>
      <c r="AJ397" s="11">
        <f>'OddsRatio_working_3-way'!U397/(3*'OddsRatio_working_3-way'!X397^(1/3))*SIN(('OddsRatio_working_3-way'!Y397+2*PI())/3)</f>
        <v>-0.38172898822911</v>
      </c>
      <c r="AK397" s="11">
        <f>'OddsRatio_working_3-way'!U397/(3*'OddsRatio_working_3-way'!X397^(1/3))*SIN(('OddsRatio_working_3-way'!Y397+4*PI())/3)</f>
        <v>0.53064330325606268</v>
      </c>
      <c r="AL397" s="11">
        <f>'OddsRatio_working_3-way'!Z397+'OddsRatio_working_3-way'!AF397</f>
        <v>1.0535167761802402</v>
      </c>
      <c r="AM397" s="11">
        <f>'OddsRatio_working_3-way'!AA397+'OddsRatio_working_3-way'!AG397</f>
        <v>-0.78468554769111976</v>
      </c>
      <c r="AN397" s="11">
        <f>'OddsRatio_working_3-way'!AB397+'OddsRatio_working_3-way'!AH397</f>
        <v>-0.26883122848912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1.0535167761802402</v>
      </c>
      <c r="AS397" s="11">
        <f>IF(('OddsRatio_working_3-way'!X397=0),IF(Q397&gt;0,-Q397^(1/3),(-Q397)^(1/3)),'OddsRatio_working_3-way'!AM397-'OddsRatio_working_3-way'!R397/3)</f>
        <v>-0.78468554769111976</v>
      </c>
      <c r="AT397" s="11">
        <f>IF(('OddsRatio_working_3-way'!X397=0),IF(Q397&gt;0,-Q397^(1/3),(-Q397)^(1/3)),'OddsRatio_working_3-way'!AN397-'OddsRatio_working_3-way'!R397/3)</f>
        <v>-0.26883122848912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1.66</v>
      </c>
      <c r="B398" s="4">
        <f>IF('True_Odds_Calculator_3-way'!B399="","",'True_Odds_Calculator_3-way'!B399)</f>
        <v>3.89</v>
      </c>
      <c r="C398" s="4">
        <f>IF('True_Odds_Calculator_3-way'!C399="","",'True_Odds_Calculator_3-way'!C399)</f>
        <v>5.83</v>
      </c>
      <c r="D398" s="9">
        <f t="shared" si="91"/>
        <v>0.58928391425079851</v>
      </c>
      <c r="E398" s="9">
        <f t="shared" si="92"/>
        <v>0.24679748434569607</v>
      </c>
      <c r="F398" s="9">
        <f t="shared" si="93"/>
        <v>0.16391860140350531</v>
      </c>
      <c r="G398" s="9">
        <f t="shared" si="94"/>
        <v>1.0560225462987158</v>
      </c>
      <c r="H398" s="9">
        <f t="shared" si="95"/>
        <v>1.6969748805571523</v>
      </c>
      <c r="I398" s="9">
        <f t="shared" si="96"/>
        <v>4.0519051588032893</v>
      </c>
      <c r="J398" s="9">
        <f t="shared" si="97"/>
        <v>6.1005888986227985</v>
      </c>
      <c r="K398" s="11">
        <f t="shared" si="98"/>
        <v>0.60240963855421692</v>
      </c>
      <c r="L398" s="11">
        <f t="shared" si="99"/>
        <v>0.25706940874035988</v>
      </c>
      <c r="M398" s="11">
        <f t="shared" si="100"/>
        <v>0.17152658662092624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-0.24471616884183178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0.22259621455746303</v>
      </c>
      <c r="Q398" s="11">
        <f>2*'OddsRatio_working_3-way'!K398*'OddsRatio_working_3-way'!L398*'OddsRatio_working_3-way'!M398</f>
        <v>5.312558819987185E-2</v>
      </c>
      <c r="R398" s="11">
        <f t="shared" si="101"/>
        <v>0</v>
      </c>
      <c r="S398" s="11">
        <f t="shared" si="102"/>
        <v>-0.90960975570573921</v>
      </c>
      <c r="T398" s="11">
        <f t="shared" si="103"/>
        <v>-0.2170906338199855</v>
      </c>
      <c r="U398" s="11">
        <f>'OddsRatio_working_3-way'!S398-'OddsRatio_working_3-way'!R398^2/3</f>
        <v>-0.90960975570573921</v>
      </c>
      <c r="V398" s="11">
        <f>'OddsRatio_working_3-way'!S398*'OddsRatio_working_3-way'!R398/3-2*'OddsRatio_working_3-way'!R398^3/27-'OddsRatio_working_3-way'!T398</f>
        <v>0.2170906338199855</v>
      </c>
      <c r="W398" s="11">
        <f>'OddsRatio_working_3-way'!V398^2+4*'OddsRatio_working_3-way'!U398^3/27</f>
        <v>-6.4368239195592591E-2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0.16695551989074486</v>
      </c>
      <c r="Y398" s="11">
        <f>IF('OddsRatio_working_3-way'!W398&gt;=0,IF('OddsRatio_working_3-way'!V398+SQRT('OddsRatio_working_3-way'!W398)&gt;0,0,PI()),ACOS('OddsRatio_working_3-way'!V398/(2*'OddsRatio_working_3-way'!X398)))</f>
        <v>0.86302090744861781</v>
      </c>
      <c r="Z398" s="11">
        <f>'OddsRatio_working_3-way'!X398^(1/3)*COS('OddsRatio_working_3-way'!Y398/3)</f>
        <v>0.52801127314935792</v>
      </c>
      <c r="AA398" s="11">
        <f>'OddsRatio_working_3-way'!X398^(1/3)*COS(('OddsRatio_working_3-way'!Y398+2*PI())/3)</f>
        <v>-0.39930349500869261</v>
      </c>
      <c r="AB398" s="11">
        <f>'OddsRatio_working_3-way'!X398^(1/3)*COS(('OddsRatio_working_3-way'!Y398+4*PI())/3)</f>
        <v>-0.12870777814066528</v>
      </c>
      <c r="AC398" s="11">
        <f>'OddsRatio_working_3-way'!X398^(1/3)*SIN('OddsRatio_working_3-way'!Y398/3)</f>
        <v>0.15622850997531523</v>
      </c>
      <c r="AD398" s="11">
        <f>'OddsRatio_working_3-way'!X398^(1/3)*SIN(('OddsRatio_working_3-way'!Y398+2*PI())/3)</f>
        <v>0.37915692104425064</v>
      </c>
      <c r="AE398" s="11">
        <f>'OddsRatio_working_3-way'!X398^(1/3)*SIN(('OddsRatio_working_3-way'!Y398+4*PI())/3)</f>
        <v>-0.53538543101956593</v>
      </c>
      <c r="AF398" s="11">
        <f>-'OddsRatio_working_3-way'!U398/(3*'OddsRatio_working_3-way'!X398^(1/3))*COS(('OddsRatio_working_3-way'!Y398)/3)</f>
        <v>0.52801127314935792</v>
      </c>
      <c r="AG398" s="11">
        <f>-'OddsRatio_working_3-way'!U398/(3*'OddsRatio_working_3-way'!X398^(1/3))*COS(('OddsRatio_working_3-way'!Y398+2*PI())/3)</f>
        <v>-0.39930349500869261</v>
      </c>
      <c r="AH398" s="11">
        <f>-'OddsRatio_working_3-way'!U398/(3*'OddsRatio_working_3-way'!X398^(1/3))*COS(('OddsRatio_working_3-way'!Y398+4*PI())/3)</f>
        <v>-0.12870777814066528</v>
      </c>
      <c r="AI398" s="11">
        <f>'OddsRatio_working_3-way'!U398/(3*'OddsRatio_working_3-way'!X398^(1/3))*SIN(('OddsRatio_working_3-way'!Y398)/3)</f>
        <v>-0.15622850997531523</v>
      </c>
      <c r="AJ398" s="11">
        <f>'OddsRatio_working_3-way'!U398/(3*'OddsRatio_working_3-way'!X398^(1/3))*SIN(('OddsRatio_working_3-way'!Y398+2*PI())/3)</f>
        <v>-0.37915692104425064</v>
      </c>
      <c r="AK398" s="11">
        <f>'OddsRatio_working_3-way'!U398/(3*'OddsRatio_working_3-way'!X398^(1/3))*SIN(('OddsRatio_working_3-way'!Y398+4*PI())/3)</f>
        <v>0.53538543101956593</v>
      </c>
      <c r="AL398" s="11">
        <f>'OddsRatio_working_3-way'!Z398+'OddsRatio_working_3-way'!AF398</f>
        <v>1.0560225462987158</v>
      </c>
      <c r="AM398" s="11">
        <f>'OddsRatio_working_3-way'!AA398+'OddsRatio_working_3-way'!AG398</f>
        <v>-0.79860699001738522</v>
      </c>
      <c r="AN398" s="11">
        <f>'OddsRatio_working_3-way'!AB398+'OddsRatio_working_3-way'!AH398</f>
        <v>-0.25741555628133056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1.0560225462987158</v>
      </c>
      <c r="AS398" s="11">
        <f>IF(('OddsRatio_working_3-way'!X398=0),IF(Q398&gt;0,-Q398^(1/3),(-Q398)^(1/3)),'OddsRatio_working_3-way'!AM398-'OddsRatio_working_3-way'!R398/3)</f>
        <v>-0.79860699001738522</v>
      </c>
      <c r="AT398" s="11">
        <f>IF(('OddsRatio_working_3-way'!X398=0),IF(Q398&gt;0,-Q398^(1/3),(-Q398)^(1/3)),'OddsRatio_working_3-way'!AN398-'OddsRatio_working_3-way'!R398/3)</f>
        <v>-0.25741555628133056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2.4700000000000002</v>
      </c>
      <c r="B399" s="4">
        <f>IF('True_Odds_Calculator_3-way'!B400="","",'True_Odds_Calculator_3-way'!B400)</f>
        <v>3.46</v>
      </c>
      <c r="C399" s="4">
        <f>IF('True_Odds_Calculator_3-way'!C400="","",'True_Odds_Calculator_3-way'!C400)</f>
        <v>3</v>
      </c>
      <c r="D399" s="9">
        <f t="shared" si="91"/>
        <v>0.39502993458635371</v>
      </c>
      <c r="E399" s="9">
        <f t="shared" si="92"/>
        <v>0.28067489388816547</v>
      </c>
      <c r="F399" s="9">
        <f t="shared" si="93"/>
        <v>0.32429517152548099</v>
      </c>
      <c r="G399" s="9">
        <f t="shared" si="94"/>
        <v>1.0418052561436713</v>
      </c>
      <c r="H399" s="9">
        <f t="shared" si="95"/>
        <v>2.5314537265311969</v>
      </c>
      <c r="I399" s="9">
        <f t="shared" si="96"/>
        <v>3.5628409301134312</v>
      </c>
      <c r="J399" s="9">
        <f t="shared" si="97"/>
        <v>3.0836105122873425</v>
      </c>
      <c r="K399" s="11">
        <f t="shared" si="98"/>
        <v>0.40485829959514169</v>
      </c>
      <c r="L399" s="11">
        <f t="shared" si="99"/>
        <v>0.28901734104046245</v>
      </c>
      <c r="M399" s="11">
        <f t="shared" si="100"/>
        <v>0.33333333333333331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-0.28209028574103123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0.23129188021186803</v>
      </c>
      <c r="Q399" s="11">
        <f>2*'OddsRatio_working_3-way'!K399*'OddsRatio_working_3-way'!L399*'OddsRatio_working_3-way'!M399</f>
        <v>7.8007379498100521E-2</v>
      </c>
      <c r="R399" s="11">
        <f t="shared" si="101"/>
        <v>0</v>
      </c>
      <c r="S399" s="11">
        <f t="shared" si="102"/>
        <v>-0.8199214645207672</v>
      </c>
      <c r="T399" s="11">
        <f t="shared" si="103"/>
        <v>-0.27653337757867363</v>
      </c>
      <c r="U399" s="11">
        <f>'OddsRatio_working_3-way'!S399-'OddsRatio_working_3-way'!R399^2/3</f>
        <v>-0.8199214645207672</v>
      </c>
      <c r="V399" s="11">
        <f>'OddsRatio_working_3-way'!S399*'OddsRatio_working_3-way'!R399/3-2*'OddsRatio_working_3-way'!R399^3/27-'OddsRatio_working_3-way'!T399</f>
        <v>0.27653337757867363</v>
      </c>
      <c r="W399" s="11">
        <f>'OddsRatio_working_3-way'!V399^2+4*'OddsRatio_working_3-way'!U399^3/27</f>
        <v>-5.1899715891748771E-3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0.14288166476515116</v>
      </c>
      <c r="Y399" s="11">
        <f>IF('OddsRatio_working_3-way'!W399&gt;=0,IF('OddsRatio_working_3-way'!V399+SQRT('OddsRatio_working_3-way'!W399)&gt;0,0,PI()),ACOS('OddsRatio_working_3-way'!V399/(2*'OddsRatio_working_3-way'!X399)))</f>
        <v>0.25485162301237785</v>
      </c>
      <c r="Z399" s="11">
        <f>'OddsRatio_working_3-way'!X399^(1/3)*COS('OddsRatio_working_3-way'!Y399/3)</f>
        <v>0.52090262807183563</v>
      </c>
      <c r="AA399" s="11">
        <f>'OddsRatio_working_3-way'!X399^(1/3)*COS(('OddsRatio_working_3-way'!Y399+2*PI())/3)</f>
        <v>-0.29886622235395188</v>
      </c>
      <c r="AB399" s="11">
        <f>'OddsRatio_working_3-way'!X399^(1/3)*COS(('OddsRatio_working_3-way'!Y399+4*PI())/3)</f>
        <v>-0.22203640571788383</v>
      </c>
      <c r="AC399" s="11">
        <f>'OddsRatio_working_3-way'!X399^(1/3)*SIN('OddsRatio_working_3-way'!Y399/3)</f>
        <v>4.4357715316623615E-2</v>
      </c>
      <c r="AD399" s="11">
        <f>'OddsRatio_working_3-way'!X399^(1/3)*SIN(('OddsRatio_working_3-way'!Y399+2*PI())/3)</f>
        <v>0.42893605114997491</v>
      </c>
      <c r="AE399" s="11">
        <f>'OddsRatio_working_3-way'!X399^(1/3)*SIN(('OddsRatio_working_3-way'!Y399+4*PI())/3)</f>
        <v>-0.47329376646659838</v>
      </c>
      <c r="AF399" s="11">
        <f>-'OddsRatio_working_3-way'!U399/(3*'OddsRatio_working_3-way'!X399^(1/3))*COS(('OddsRatio_working_3-way'!Y399)/3)</f>
        <v>0.52090262807183563</v>
      </c>
      <c r="AG399" s="11">
        <f>-'OddsRatio_working_3-way'!U399/(3*'OddsRatio_working_3-way'!X399^(1/3))*COS(('OddsRatio_working_3-way'!Y399+2*PI())/3)</f>
        <v>-0.29886622235395188</v>
      </c>
      <c r="AH399" s="11">
        <f>-'OddsRatio_working_3-way'!U399/(3*'OddsRatio_working_3-way'!X399^(1/3))*COS(('OddsRatio_working_3-way'!Y399+4*PI())/3)</f>
        <v>-0.22203640571788383</v>
      </c>
      <c r="AI399" s="11">
        <f>'OddsRatio_working_3-way'!U399/(3*'OddsRatio_working_3-way'!X399^(1/3))*SIN(('OddsRatio_working_3-way'!Y399)/3)</f>
        <v>-4.4357715316623615E-2</v>
      </c>
      <c r="AJ399" s="11">
        <f>'OddsRatio_working_3-way'!U399/(3*'OddsRatio_working_3-way'!X399^(1/3))*SIN(('OddsRatio_working_3-way'!Y399+2*PI())/3)</f>
        <v>-0.42893605114997491</v>
      </c>
      <c r="AK399" s="11">
        <f>'OddsRatio_working_3-way'!U399/(3*'OddsRatio_working_3-way'!X399^(1/3))*SIN(('OddsRatio_working_3-way'!Y399+4*PI())/3)</f>
        <v>0.47329376646659838</v>
      </c>
      <c r="AL399" s="11">
        <f>'OddsRatio_working_3-way'!Z399+'OddsRatio_working_3-way'!AF399</f>
        <v>1.0418052561436713</v>
      </c>
      <c r="AM399" s="11">
        <f>'OddsRatio_working_3-way'!AA399+'OddsRatio_working_3-way'!AG399</f>
        <v>-0.59773244470790377</v>
      </c>
      <c r="AN399" s="11">
        <f>'OddsRatio_working_3-way'!AB399+'OddsRatio_working_3-way'!AH399</f>
        <v>-0.44407281143576766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1.0418052561436713</v>
      </c>
      <c r="AS399" s="11">
        <f>IF(('OddsRatio_working_3-way'!X399=0),IF(Q399&gt;0,-Q399^(1/3),(-Q399)^(1/3)),'OddsRatio_working_3-way'!AM399-'OddsRatio_working_3-way'!R399/3)</f>
        <v>-0.59773244470790377</v>
      </c>
      <c r="AT399" s="11">
        <f>IF(('OddsRatio_working_3-way'!X399=0),IF(Q399&gt;0,-Q399^(1/3),(-Q399)^(1/3)),'OddsRatio_working_3-way'!AN399-'OddsRatio_working_3-way'!R399/3)</f>
        <v>-0.44407281143576766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1.77</v>
      </c>
      <c r="B400" s="4">
        <f>IF('True_Odds_Calculator_3-way'!B401="","",'True_Odds_Calculator_3-way'!B401)</f>
        <v>3.65</v>
      </c>
      <c r="C400" s="4">
        <f>IF('True_Odds_Calculator_3-way'!C401="","",'True_Odds_Calculator_3-way'!C401)</f>
        <v>5.25</v>
      </c>
      <c r="D400" s="9">
        <f t="shared" si="91"/>
        <v>0.55278293533324796</v>
      </c>
      <c r="E400" s="9">
        <f t="shared" si="92"/>
        <v>0.2642483825423258</v>
      </c>
      <c r="F400" s="9">
        <f t="shared" si="93"/>
        <v>0.18296868212442641</v>
      </c>
      <c r="G400" s="9">
        <f t="shared" si="94"/>
        <v>1.0506861655089892</v>
      </c>
      <c r="H400" s="9">
        <f t="shared" si="95"/>
        <v>1.8090283474419213</v>
      </c>
      <c r="I400" s="9">
        <f t="shared" si="96"/>
        <v>3.7843183385988208</v>
      </c>
      <c r="J400" s="9">
        <f t="shared" si="97"/>
        <v>5.4654162034132039</v>
      </c>
      <c r="K400" s="11">
        <f t="shared" si="98"/>
        <v>0.56497175141242939</v>
      </c>
      <c r="L400" s="11">
        <f t="shared" si="99"/>
        <v>0.27397260273972601</v>
      </c>
      <c r="M400" s="11">
        <f t="shared" si="100"/>
        <v>0.19047619047619047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-0.25568196476020943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0.22613611654707544</v>
      </c>
      <c r="Q400" s="11">
        <f>2*'OddsRatio_working_3-way'!K400*'OddsRatio_working_3-way'!L400*'OddsRatio_working_3-way'!M400</f>
        <v>5.8966392841479906E-2</v>
      </c>
      <c r="R400" s="11">
        <f t="shared" si="101"/>
        <v>0</v>
      </c>
      <c r="S400" s="11">
        <f t="shared" si="102"/>
        <v>-0.88444297101344838</v>
      </c>
      <c r="T400" s="11">
        <f t="shared" si="103"/>
        <v>-0.23062398201132944</v>
      </c>
      <c r="U400" s="11">
        <f>'OddsRatio_working_3-way'!S400-'OddsRatio_working_3-way'!R400^2/3</f>
        <v>-0.88444297101344838</v>
      </c>
      <c r="V400" s="11">
        <f>'OddsRatio_working_3-way'!S400*'OddsRatio_working_3-way'!R400/3-2*'OddsRatio_working_3-way'!R400^3/27-'OddsRatio_working_3-way'!T400</f>
        <v>0.23062398201132944</v>
      </c>
      <c r="W400" s="11">
        <f>'OddsRatio_working_3-way'!V400^2+4*'OddsRatio_working_3-way'!U400^3/27</f>
        <v>-4.9308299149388876E-2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0.16007476396058726</v>
      </c>
      <c r="Y400" s="11">
        <f>IF('OddsRatio_working_3-way'!W400&gt;=0,IF('OddsRatio_working_3-way'!V400+SQRT('OddsRatio_working_3-way'!W400)&gt;0,0,PI()),ACOS('OddsRatio_working_3-way'!V400/(2*'OddsRatio_working_3-way'!X400)))</f>
        <v>0.76647030682523376</v>
      </c>
      <c r="Z400" s="11">
        <f>'OddsRatio_working_3-way'!X400^(1/3)*COS('OddsRatio_working_3-way'!Y400/3)</f>
        <v>0.52534308275449459</v>
      </c>
      <c r="AA400" s="11">
        <f>'OddsRatio_working_3-way'!X400^(1/3)*COS(('OddsRatio_working_3-way'!Y400+2*PI())/3)</f>
        <v>-0.38150641338401664</v>
      </c>
      <c r="AB400" s="11">
        <f>'OddsRatio_working_3-way'!X400^(1/3)*COS(('OddsRatio_working_3-way'!Y400+4*PI())/3)</f>
        <v>-0.14383666937047815</v>
      </c>
      <c r="AC400" s="11">
        <f>'OddsRatio_working_3-way'!X400^(1/3)*SIN('OddsRatio_working_3-way'!Y400/3)</f>
        <v>0.13721869068444592</v>
      </c>
      <c r="AD400" s="11">
        <f>'OddsRatio_working_3-way'!X400^(1/3)*SIN(('OddsRatio_working_3-way'!Y400+2*PI())/3)</f>
        <v>0.38635111002559996</v>
      </c>
      <c r="AE400" s="11">
        <f>'OddsRatio_working_3-way'!X400^(1/3)*SIN(('OddsRatio_working_3-way'!Y400+4*PI())/3)</f>
        <v>-0.52356980071004589</v>
      </c>
      <c r="AF400" s="11">
        <f>-'OddsRatio_working_3-way'!U400/(3*'OddsRatio_working_3-way'!X400^(1/3))*COS(('OddsRatio_working_3-way'!Y400)/3)</f>
        <v>0.52534308275449459</v>
      </c>
      <c r="AG400" s="11">
        <f>-'OddsRatio_working_3-way'!U400/(3*'OddsRatio_working_3-way'!X400^(1/3))*COS(('OddsRatio_working_3-way'!Y400+2*PI())/3)</f>
        <v>-0.38150641338401664</v>
      </c>
      <c r="AH400" s="11">
        <f>-'OddsRatio_working_3-way'!U400/(3*'OddsRatio_working_3-way'!X400^(1/3))*COS(('OddsRatio_working_3-way'!Y400+4*PI())/3)</f>
        <v>-0.14383666937047815</v>
      </c>
      <c r="AI400" s="11">
        <f>'OddsRatio_working_3-way'!U400/(3*'OddsRatio_working_3-way'!X400^(1/3))*SIN(('OddsRatio_working_3-way'!Y400)/3)</f>
        <v>-0.13721869068444592</v>
      </c>
      <c r="AJ400" s="11">
        <f>'OddsRatio_working_3-way'!U400/(3*'OddsRatio_working_3-way'!X400^(1/3))*SIN(('OddsRatio_working_3-way'!Y400+2*PI())/3)</f>
        <v>-0.38635111002559996</v>
      </c>
      <c r="AK400" s="11">
        <f>'OddsRatio_working_3-way'!U400/(3*'OddsRatio_working_3-way'!X400^(1/3))*SIN(('OddsRatio_working_3-way'!Y400+4*PI())/3)</f>
        <v>0.52356980071004589</v>
      </c>
      <c r="AL400" s="11">
        <f>'OddsRatio_working_3-way'!Z400+'OddsRatio_working_3-way'!AF400</f>
        <v>1.0506861655089892</v>
      </c>
      <c r="AM400" s="11">
        <f>'OddsRatio_working_3-way'!AA400+'OddsRatio_working_3-way'!AG400</f>
        <v>-0.76301282676803328</v>
      </c>
      <c r="AN400" s="11">
        <f>'OddsRatio_working_3-way'!AB400+'OddsRatio_working_3-way'!AH400</f>
        <v>-0.2876733387409563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1.0506861655089892</v>
      </c>
      <c r="AS400" s="11">
        <f>IF(('OddsRatio_working_3-way'!X400=0),IF(Q400&gt;0,-Q400^(1/3),(-Q400)^(1/3)),'OddsRatio_working_3-way'!AM400-'OddsRatio_working_3-way'!R400/3)</f>
        <v>-0.76301282676803328</v>
      </c>
      <c r="AT400" s="11">
        <f>IF(('OddsRatio_working_3-way'!X400=0),IF(Q400&gt;0,-Q400^(1/3),(-Q400)^(1/3)),'OddsRatio_working_3-way'!AN400-'OddsRatio_working_3-way'!R400/3)</f>
        <v>-0.2876733387409563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3.05</v>
      </c>
      <c r="B401" s="4">
        <f>IF('True_Odds_Calculator_3-way'!B402="","",'True_Odds_Calculator_3-way'!B402)</f>
        <v>3.09</v>
      </c>
      <c r="C401" s="4">
        <f>IF('True_Odds_Calculator_3-way'!C402="","",'True_Odds_Calculator_3-way'!C402)</f>
        <v>2.67</v>
      </c>
      <c r="D401" s="9">
        <f t="shared" si="91"/>
        <v>0.31935846278274049</v>
      </c>
      <c r="E401" s="9">
        <f t="shared" si="92"/>
        <v>0.31517271370286437</v>
      </c>
      <c r="F401" s="9">
        <f t="shared" si="93"/>
        <v>0.36546882351439514</v>
      </c>
      <c r="G401" s="9">
        <f t="shared" si="94"/>
        <v>1.0396476084088404</v>
      </c>
      <c r="H401" s="9">
        <f t="shared" si="95"/>
        <v>3.1312775972381224</v>
      </c>
      <c r="I401" s="9">
        <f t="shared" si="96"/>
        <v>3.1728635015744757</v>
      </c>
      <c r="J401" s="9">
        <f t="shared" si="97"/>
        <v>2.7362115060427632</v>
      </c>
      <c r="K401" s="11">
        <f t="shared" si="98"/>
        <v>0.32786885245901642</v>
      </c>
      <c r="L401" s="11">
        <f t="shared" si="99"/>
        <v>0.3236245954692557</v>
      </c>
      <c r="M401" s="11">
        <f t="shared" si="100"/>
        <v>0.37453183520599254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-0.28434594430048532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0.23089075946170265</v>
      </c>
      <c r="Q401" s="11">
        <f>2*'OddsRatio_working_3-way'!K401*'OddsRatio_working_3-way'!L401*'OddsRatio_working_3-way'!M401</f>
        <v>7.9480467973047392E-2</v>
      </c>
      <c r="R401" s="11">
        <f t="shared" si="101"/>
        <v>0</v>
      </c>
      <c r="S401" s="11">
        <f t="shared" si="102"/>
        <v>-0.81200651561854742</v>
      </c>
      <c r="T401" s="11">
        <f t="shared" si="103"/>
        <v>-0.27952031518710757</v>
      </c>
      <c r="U401" s="11">
        <f>'OddsRatio_working_3-way'!S401-'OddsRatio_working_3-way'!R401^2/3</f>
        <v>-0.81200651561854742</v>
      </c>
      <c r="V401" s="11">
        <f>'OddsRatio_working_3-way'!S401*'OddsRatio_working_3-way'!R401/3-2*'OddsRatio_working_3-way'!R401^3/27-'OddsRatio_working_3-way'!T401</f>
        <v>0.27952031518710757</v>
      </c>
      <c r="W401" s="11">
        <f>'OddsRatio_working_3-way'!V401^2+4*'OddsRatio_working_3-way'!U401^3/27</f>
        <v>-1.1869439466486442E-3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0.14081774617297763</v>
      </c>
      <c r="Y401" s="11">
        <f>IF('OddsRatio_working_3-way'!W401&gt;=0,IF('OddsRatio_working_3-way'!V401+SQRT('OddsRatio_working_3-way'!W401)&gt;0,0,PI()),ACOS('OddsRatio_working_3-way'!V401/(2*'OddsRatio_working_3-way'!X401)))</f>
        <v>0.12263568539568315</v>
      </c>
      <c r="Z401" s="11">
        <f>'OddsRatio_working_3-way'!X401^(1/3)*COS('OddsRatio_working_3-way'!Y401/3)</f>
        <v>0.5198238042044202</v>
      </c>
      <c r="AA401" s="11">
        <f>'OddsRatio_working_3-way'!X401^(1/3)*COS(('OddsRatio_working_3-way'!Y401+2*PI())/3)</f>
        <v>-0.27832489592370185</v>
      </c>
      <c r="AB401" s="11">
        <f>'OddsRatio_working_3-way'!X401^(1/3)*COS(('OddsRatio_working_3-way'!Y401+4*PI())/3)</f>
        <v>-0.24149890828071863</v>
      </c>
      <c r="AC401" s="11">
        <f>'OddsRatio_working_3-way'!X401^(1/3)*SIN('OddsRatio_working_3-way'!Y401/3)</f>
        <v>2.1261493878850443E-2</v>
      </c>
      <c r="AD401" s="11">
        <f>'OddsRatio_working_3-way'!X401^(1/3)*SIN(('OddsRatio_working_3-way'!Y401+2*PI())/3)</f>
        <v>0.43954987299347076</v>
      </c>
      <c r="AE401" s="11">
        <f>'OddsRatio_working_3-way'!X401^(1/3)*SIN(('OddsRatio_working_3-way'!Y401+4*PI())/3)</f>
        <v>-0.46081136687232099</v>
      </c>
      <c r="AF401" s="11">
        <f>-'OddsRatio_working_3-way'!U401/(3*'OddsRatio_working_3-way'!X401^(1/3))*COS(('OddsRatio_working_3-way'!Y401)/3)</f>
        <v>0.5198238042044202</v>
      </c>
      <c r="AG401" s="11">
        <f>-'OddsRatio_working_3-way'!U401/(3*'OddsRatio_working_3-way'!X401^(1/3))*COS(('OddsRatio_working_3-way'!Y401+2*PI())/3)</f>
        <v>-0.27832489592370185</v>
      </c>
      <c r="AH401" s="11">
        <f>-'OddsRatio_working_3-way'!U401/(3*'OddsRatio_working_3-way'!X401^(1/3))*COS(('OddsRatio_working_3-way'!Y401+4*PI())/3)</f>
        <v>-0.24149890828071863</v>
      </c>
      <c r="AI401" s="11">
        <f>'OddsRatio_working_3-way'!U401/(3*'OddsRatio_working_3-way'!X401^(1/3))*SIN(('OddsRatio_working_3-way'!Y401)/3)</f>
        <v>-2.1261493878850443E-2</v>
      </c>
      <c r="AJ401" s="11">
        <f>'OddsRatio_working_3-way'!U401/(3*'OddsRatio_working_3-way'!X401^(1/3))*SIN(('OddsRatio_working_3-way'!Y401+2*PI())/3)</f>
        <v>-0.43954987299347076</v>
      </c>
      <c r="AK401" s="11">
        <f>'OddsRatio_working_3-way'!U401/(3*'OddsRatio_working_3-way'!X401^(1/3))*SIN(('OddsRatio_working_3-way'!Y401+4*PI())/3)</f>
        <v>0.46081136687232099</v>
      </c>
      <c r="AL401" s="11">
        <f>'OddsRatio_working_3-way'!Z401+'OddsRatio_working_3-way'!AF401</f>
        <v>1.0396476084088404</v>
      </c>
      <c r="AM401" s="11">
        <f>'OddsRatio_working_3-way'!AA401+'OddsRatio_working_3-way'!AG401</f>
        <v>-0.55664979184740371</v>
      </c>
      <c r="AN401" s="11">
        <f>'OddsRatio_working_3-way'!AB401+'OddsRatio_working_3-way'!AH401</f>
        <v>-0.48299781656143725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1.0396476084088404</v>
      </c>
      <c r="AS401" s="11">
        <f>IF(('OddsRatio_working_3-way'!X401=0),IF(Q401&gt;0,-Q401^(1/3),(-Q401)^(1/3)),'OddsRatio_working_3-way'!AM401-'OddsRatio_working_3-way'!R401/3)</f>
        <v>-0.55664979184740371</v>
      </c>
      <c r="AT401" s="11">
        <f>IF(('OddsRatio_working_3-way'!X401=0),IF(Q401&gt;0,-Q401^(1/3),(-Q401)^(1/3)),'OddsRatio_working_3-way'!AN401-'OddsRatio_working_3-way'!R401/3)</f>
        <v>-0.48299781656143725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1.59</v>
      </c>
      <c r="B402" s="4">
        <f>IF('True_Odds_Calculator_3-way'!B403="","",'True_Odds_Calculator_3-way'!B403)</f>
        <v>4.07</v>
      </c>
      <c r="C402" s="4">
        <f>IF('True_Odds_Calculator_3-way'!C403="","",'True_Odds_Calculator_3-way'!C403)</f>
        <v>6.41</v>
      </c>
      <c r="D402" s="9">
        <f t="shared" si="91"/>
        <v>0.61576395168393572</v>
      </c>
      <c r="E402" s="9">
        <f t="shared" si="92"/>
        <v>0.23546533153296478</v>
      </c>
      <c r="F402" s="9">
        <f t="shared" si="93"/>
        <v>0.14877071678309958</v>
      </c>
      <c r="G402" s="9">
        <f t="shared" si="94"/>
        <v>1.0576253087531029</v>
      </c>
      <c r="H402" s="9">
        <f t="shared" si="95"/>
        <v>1.6239989321643304</v>
      </c>
      <c r="I402" s="9">
        <f t="shared" si="96"/>
        <v>4.2469096978720264</v>
      </c>
      <c r="J402" s="9">
        <f t="shared" si="97"/>
        <v>6.7217529203542856</v>
      </c>
      <c r="K402" s="11">
        <f t="shared" si="98"/>
        <v>0.62893081761006286</v>
      </c>
      <c r="L402" s="11">
        <f t="shared" si="99"/>
        <v>0.24570024570024568</v>
      </c>
      <c r="M402" s="11">
        <f t="shared" si="100"/>
        <v>0.15600624024960999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-0.23623165315097139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0.21865414971705255</v>
      </c>
      <c r="Q402" s="11">
        <f>2*'OddsRatio_working_3-way'!K402*'OddsRatio_working_3-way'!L402*'OddsRatio_working_3-way'!M402</f>
        <v>4.8214806993837393E-2</v>
      </c>
      <c r="R402" s="11">
        <f t="shared" si="101"/>
        <v>0</v>
      </c>
      <c r="S402" s="11">
        <f t="shared" si="102"/>
        <v>-0.92559209064720305</v>
      </c>
      <c r="T402" s="11">
        <f t="shared" si="103"/>
        <v>-0.20409968922760821</v>
      </c>
      <c r="U402" s="11">
        <f>'OddsRatio_working_3-way'!S402-'OddsRatio_working_3-way'!R402^2/3</f>
        <v>-0.92559209064720305</v>
      </c>
      <c r="V402" s="11">
        <f>'OddsRatio_working_3-way'!S402*'OddsRatio_working_3-way'!R402/3-2*'OddsRatio_working_3-way'!R402^3/27-'OddsRatio_working_3-way'!T402</f>
        <v>0.20409968922760821</v>
      </c>
      <c r="W402" s="11">
        <f>'OddsRatio_working_3-way'!V402^2+4*'OddsRatio_working_3-way'!U402^3/27</f>
        <v>-7.5820934742091908E-2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0.171375040397441</v>
      </c>
      <c r="Y402" s="11">
        <f>IF('OddsRatio_working_3-way'!W402&gt;=0,IF('OddsRatio_working_3-way'!V402+SQRT('OddsRatio_working_3-way'!W402)&gt;0,0,PI()),ACOS('OddsRatio_working_3-way'!V402/(2*'OddsRatio_working_3-way'!X402)))</f>
        <v>0.93293742703235527</v>
      </c>
      <c r="Z402" s="11">
        <f>'OddsRatio_working_3-way'!X402^(1/3)*COS('OddsRatio_working_3-way'!Y402/3)</f>
        <v>0.52881265437655156</v>
      </c>
      <c r="AA402" s="11">
        <f>'OddsRatio_working_3-way'!X402^(1/3)*COS(('OddsRatio_working_3-way'!Y402+2*PI())/3)</f>
        <v>-0.41159975465777998</v>
      </c>
      <c r="AB402" s="11">
        <f>'OddsRatio_working_3-way'!X402^(1/3)*COS(('OddsRatio_working_3-way'!Y402+4*PI())/3)</f>
        <v>-0.11721289971877172</v>
      </c>
      <c r="AC402" s="11">
        <f>'OddsRatio_working_3-way'!X402^(1/3)*SIN('OddsRatio_working_3-way'!Y402/3)</f>
        <v>0.16996432994492397</v>
      </c>
      <c r="AD402" s="11">
        <f>'OddsRatio_working_3-way'!X402^(1/3)*SIN(('OddsRatio_working_3-way'!Y402+2*PI())/3)</f>
        <v>0.37298302756031199</v>
      </c>
      <c r="AE402" s="11">
        <f>'OddsRatio_working_3-way'!X402^(1/3)*SIN(('OddsRatio_working_3-way'!Y402+4*PI())/3)</f>
        <v>-0.54294735750523571</v>
      </c>
      <c r="AF402" s="11">
        <f>-'OddsRatio_working_3-way'!U402/(3*'OddsRatio_working_3-way'!X402^(1/3))*COS(('OddsRatio_working_3-way'!Y402)/3)</f>
        <v>0.52881265437655145</v>
      </c>
      <c r="AG402" s="11">
        <f>-'OddsRatio_working_3-way'!U402/(3*'OddsRatio_working_3-way'!X402^(1/3))*COS(('OddsRatio_working_3-way'!Y402+2*PI())/3)</f>
        <v>-0.41159975465777987</v>
      </c>
      <c r="AH402" s="11">
        <f>-'OddsRatio_working_3-way'!U402/(3*'OddsRatio_working_3-way'!X402^(1/3))*COS(('OddsRatio_working_3-way'!Y402+4*PI())/3)</f>
        <v>-0.11721289971877169</v>
      </c>
      <c r="AI402" s="11">
        <f>'OddsRatio_working_3-way'!U402/(3*'OddsRatio_working_3-way'!X402^(1/3))*SIN(('OddsRatio_working_3-way'!Y402)/3)</f>
        <v>-0.16996432994492391</v>
      </c>
      <c r="AJ402" s="11">
        <f>'OddsRatio_working_3-way'!U402/(3*'OddsRatio_working_3-way'!X402^(1/3))*SIN(('OddsRatio_working_3-way'!Y402+2*PI())/3)</f>
        <v>-0.37298302756031187</v>
      </c>
      <c r="AK402" s="11">
        <f>'OddsRatio_working_3-way'!U402/(3*'OddsRatio_working_3-way'!X402^(1/3))*SIN(('OddsRatio_working_3-way'!Y402+4*PI())/3)</f>
        <v>0.54294735750523559</v>
      </c>
      <c r="AL402" s="11">
        <f>'OddsRatio_working_3-way'!Z402+'OddsRatio_working_3-way'!AF402</f>
        <v>1.0576253087531029</v>
      </c>
      <c r="AM402" s="11">
        <f>'OddsRatio_working_3-way'!AA402+'OddsRatio_working_3-way'!AG402</f>
        <v>-0.82319950931555985</v>
      </c>
      <c r="AN402" s="11">
        <f>'OddsRatio_working_3-way'!AB402+'OddsRatio_working_3-way'!AH402</f>
        <v>-0.23442579943754341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1.0576253087531029</v>
      </c>
      <c r="AS402" s="11">
        <f>IF(('OddsRatio_working_3-way'!X402=0),IF(Q402&gt;0,-Q402^(1/3),(-Q402)^(1/3)),'OddsRatio_working_3-way'!AM402-'OddsRatio_working_3-way'!R402/3)</f>
        <v>-0.82319950931555985</v>
      </c>
      <c r="AT402" s="11">
        <f>IF(('OddsRatio_working_3-way'!X402=0),IF(Q402&gt;0,-Q402^(1/3),(-Q402)^(1/3)),'OddsRatio_working_3-way'!AN402-'OddsRatio_working_3-way'!R402/3)</f>
        <v>-0.23442579943754341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2.44</v>
      </c>
      <c r="B403" s="4">
        <f>IF('True_Odds_Calculator_3-way'!B404="","",'True_Odds_Calculator_3-way'!B404)</f>
        <v>3.23</v>
      </c>
      <c r="C403" s="4">
        <f>IF('True_Odds_Calculator_3-way'!C404="","",'True_Odds_Calculator_3-way'!C404)</f>
        <v>3.25</v>
      </c>
      <c r="D403" s="9">
        <f t="shared" si="91"/>
        <v>0.39999786929806203</v>
      </c>
      <c r="E403" s="9">
        <f t="shared" si="92"/>
        <v>0.30093857117711381</v>
      </c>
      <c r="F403" s="9">
        <f t="shared" si="93"/>
        <v>0.29906355952482427</v>
      </c>
      <c r="G403" s="9">
        <f t="shared" si="94"/>
        <v>1.0416759145542005</v>
      </c>
      <c r="H403" s="9">
        <f t="shared" si="95"/>
        <v>2.5000133169580483</v>
      </c>
      <c r="I403" s="9">
        <f t="shared" si="96"/>
        <v>3.3229372894558669</v>
      </c>
      <c r="J403" s="9">
        <f t="shared" si="97"/>
        <v>3.3437708077469508</v>
      </c>
      <c r="K403" s="11">
        <f t="shared" si="98"/>
        <v>0.4098360655737705</v>
      </c>
      <c r="L403" s="11">
        <f t="shared" si="99"/>
        <v>0.30959752321981426</v>
      </c>
      <c r="M403" s="11">
        <f t="shared" si="100"/>
        <v>0.30769230769230771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-0.28208121371599015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0.23112450661554865</v>
      </c>
      <c r="Q403" s="11">
        <f>2*'OddsRatio_working_3-way'!K403*'OddsRatio_working_3-way'!L403*'OddsRatio_working_3-way'!M403</f>
        <v>7.8082603586333996E-2</v>
      </c>
      <c r="R403" s="11">
        <f t="shared" si="101"/>
        <v>0</v>
      </c>
      <c r="S403" s="11">
        <f t="shared" si="102"/>
        <v>-0.81935448153684343</v>
      </c>
      <c r="T403" s="11">
        <f t="shared" si="103"/>
        <v>-0.27680894646514981</v>
      </c>
      <c r="U403" s="11">
        <f>'OddsRatio_working_3-way'!S403-'OddsRatio_working_3-way'!R403^2/3</f>
        <v>-0.81935448153684343</v>
      </c>
      <c r="V403" s="11">
        <f>'OddsRatio_working_3-way'!S403*'OddsRatio_working_3-way'!R403/3-2*'OddsRatio_working_3-way'!R403^3/27-'OddsRatio_working_3-way'!T403</f>
        <v>0.27680894646514981</v>
      </c>
      <c r="W403" s="11">
        <f>'OddsRatio_working_3-way'!V403^2+4*'OddsRatio_working_3-way'!U403^3/27</f>
        <v>-4.8681975204966643E-3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0.14273348447687637</v>
      </c>
      <c r="Y403" s="11">
        <f>IF('OddsRatio_working_3-way'!W403&gt;=0,IF('OddsRatio_working_3-way'!V403+SQRT('OddsRatio_working_3-way'!W403)&gt;0,0,PI()),ACOS('OddsRatio_working_3-way'!V403/(2*'OddsRatio_working_3-way'!X403)))</f>
        <v>0.24691656734520651</v>
      </c>
      <c r="Z403" s="11">
        <f>'OddsRatio_working_3-way'!X403^(1/3)*COS('OddsRatio_working_3-way'!Y403/3)</f>
        <v>0.52083795727710036</v>
      </c>
      <c r="AA403" s="11">
        <f>'OddsRatio_working_3-way'!X403^(1/3)*COS(('OddsRatio_working_3-way'!Y403+2*PI())/3)</f>
        <v>-0.29762767491742986</v>
      </c>
      <c r="AB403" s="11">
        <f>'OddsRatio_working_3-way'!X403^(1/3)*COS(('OddsRatio_working_3-way'!Y403+4*PI())/3)</f>
        <v>-0.22321028235967039</v>
      </c>
      <c r="AC403" s="11">
        <f>'OddsRatio_working_3-way'!X403^(1/3)*SIN('OddsRatio_working_3-way'!Y403/3)</f>
        <v>4.2964901625612548E-2</v>
      </c>
      <c r="AD403" s="11">
        <f>'OddsRatio_working_3-way'!X403^(1/3)*SIN(('OddsRatio_working_3-way'!Y403+2*PI())/3)</f>
        <v>0.4295764514443568</v>
      </c>
      <c r="AE403" s="11">
        <f>'OddsRatio_working_3-way'!X403^(1/3)*SIN(('OddsRatio_working_3-way'!Y403+4*PI())/3)</f>
        <v>-0.47254135306996931</v>
      </c>
      <c r="AF403" s="11">
        <f>-'OddsRatio_working_3-way'!U403/(3*'OddsRatio_working_3-way'!X403^(1/3))*COS(('OddsRatio_working_3-way'!Y403)/3)</f>
        <v>0.52083795727710025</v>
      </c>
      <c r="AG403" s="11">
        <f>-'OddsRatio_working_3-way'!U403/(3*'OddsRatio_working_3-way'!X403^(1/3))*COS(('OddsRatio_working_3-way'!Y403+2*PI())/3)</f>
        <v>-0.29762767491742975</v>
      </c>
      <c r="AH403" s="11">
        <f>-'OddsRatio_working_3-way'!U403/(3*'OddsRatio_working_3-way'!X403^(1/3))*COS(('OddsRatio_working_3-way'!Y403+4*PI())/3)</f>
        <v>-0.22321028235967033</v>
      </c>
      <c r="AI403" s="11">
        <f>'OddsRatio_working_3-way'!U403/(3*'OddsRatio_working_3-way'!X403^(1/3))*SIN(('OddsRatio_working_3-way'!Y403)/3)</f>
        <v>-4.2964901625612534E-2</v>
      </c>
      <c r="AJ403" s="11">
        <f>'OddsRatio_working_3-way'!U403/(3*'OddsRatio_working_3-way'!X403^(1/3))*SIN(('OddsRatio_working_3-way'!Y403+2*PI())/3)</f>
        <v>-0.42957645144435674</v>
      </c>
      <c r="AK403" s="11">
        <f>'OddsRatio_working_3-way'!U403/(3*'OddsRatio_working_3-way'!X403^(1/3))*SIN(('OddsRatio_working_3-way'!Y403+4*PI())/3)</f>
        <v>0.47254135306996919</v>
      </c>
      <c r="AL403" s="11">
        <f>'OddsRatio_working_3-way'!Z403+'OddsRatio_working_3-way'!AF403</f>
        <v>1.0416759145542005</v>
      </c>
      <c r="AM403" s="11">
        <f>'OddsRatio_working_3-way'!AA403+'OddsRatio_working_3-way'!AG403</f>
        <v>-0.59525534983485962</v>
      </c>
      <c r="AN403" s="11">
        <f>'OddsRatio_working_3-way'!AB403+'OddsRatio_working_3-way'!AH403</f>
        <v>-0.44642056471934072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1.0416759145542005</v>
      </c>
      <c r="AS403" s="11">
        <f>IF(('OddsRatio_working_3-way'!X403=0),IF(Q403&gt;0,-Q403^(1/3),(-Q403)^(1/3)),'OddsRatio_working_3-way'!AM403-'OddsRatio_working_3-way'!R403/3)</f>
        <v>-0.59525534983485962</v>
      </c>
      <c r="AT403" s="11">
        <f>IF(('OddsRatio_working_3-way'!X403=0),IF(Q403&gt;0,-Q403^(1/3),(-Q403)^(1/3)),'OddsRatio_working_3-way'!AN403-'OddsRatio_working_3-way'!R403/3)</f>
        <v>-0.44642056471934072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2.17</v>
      </c>
      <c r="B404" s="4">
        <f>IF('True_Odds_Calculator_3-way'!B405="","",'True_Odds_Calculator_3-way'!B405)</f>
        <v>3.35</v>
      </c>
      <c r="C404" s="4">
        <f>IF('True_Odds_Calculator_3-way'!C405="","",'True_Odds_Calculator_3-way'!C405)</f>
        <v>3.71</v>
      </c>
      <c r="D404" s="9">
        <f t="shared" si="91"/>
        <v>0.44981764017448117</v>
      </c>
      <c r="E404" s="9">
        <f t="shared" si="92"/>
        <v>0.28929323120264278</v>
      </c>
      <c r="F404" s="9">
        <f t="shared" si="93"/>
        <v>0.26088912862287594</v>
      </c>
      <c r="G404" s="9">
        <f t="shared" si="94"/>
        <v>1.0454043843229464</v>
      </c>
      <c r="H404" s="9">
        <f t="shared" si="95"/>
        <v>2.2231231296578473</v>
      </c>
      <c r="I404" s="9">
        <f t="shared" si="96"/>
        <v>3.4567003031589243</v>
      </c>
      <c r="J404" s="9">
        <f t="shared" si="97"/>
        <v>3.8330458815151851</v>
      </c>
      <c r="K404" s="11">
        <f t="shared" si="98"/>
        <v>0.46082949308755761</v>
      </c>
      <c r="L404" s="11">
        <f t="shared" si="99"/>
        <v>0.29850746268656714</v>
      </c>
      <c r="M404" s="11">
        <f t="shared" si="100"/>
        <v>0.26954177897574122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-0.27627689369367892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0.2309987321024648</v>
      </c>
      <c r="Q404" s="11">
        <f>2*'OddsRatio_working_3-way'!K404*'OddsRatio_working_3-way'!L404*'OddsRatio_working_3-way'!M404</f>
        <v>7.4156896341080178E-2</v>
      </c>
      <c r="R404" s="11">
        <f t="shared" si="101"/>
        <v>0</v>
      </c>
      <c r="S404" s="11">
        <f t="shared" si="102"/>
        <v>-0.83611310744858702</v>
      </c>
      <c r="T404" s="11">
        <f t="shared" si="103"/>
        <v>-0.26841512277643237</v>
      </c>
      <c r="U404" s="11">
        <f>'OddsRatio_working_3-way'!S404-'OddsRatio_working_3-way'!R404^2/3</f>
        <v>-0.83611310744858702</v>
      </c>
      <c r="V404" s="11">
        <f>'OddsRatio_working_3-way'!S404*'OddsRatio_working_3-way'!R404/3-2*'OddsRatio_working_3-way'!R404^3/27-'OddsRatio_working_3-way'!T404</f>
        <v>0.26841512277643237</v>
      </c>
      <c r="W404" s="11">
        <f>'OddsRatio_working_3-way'!V404^2+4*'OddsRatio_working_3-way'!U404^3/27</f>
        <v>-1.4548023956348841E-2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0.14713488887024392</v>
      </c>
      <c r="Y404" s="11">
        <f>IF('OddsRatio_working_3-way'!W404&gt;=0,IF('OddsRatio_working_3-way'!V404+SQRT('OddsRatio_working_3-way'!W404)&gt;0,0,PI()),ACOS('OddsRatio_working_3-way'!V404/(2*'OddsRatio_working_3-way'!X404)))</f>
        <v>0.42232210111111312</v>
      </c>
      <c r="Z404" s="11">
        <f>'OddsRatio_working_3-way'!X404^(1/3)*COS('OddsRatio_working_3-way'!Y404/3)</f>
        <v>0.52270219216147329</v>
      </c>
      <c r="AA404" s="11">
        <f>'OddsRatio_working_3-way'!X404^(1/3)*COS(('OddsRatio_working_3-way'!Y404+2*PI())/3)</f>
        <v>-0.32550006796914288</v>
      </c>
      <c r="AB404" s="11">
        <f>'OddsRatio_working_3-way'!X404^(1/3)*COS(('OddsRatio_working_3-way'!Y404+4*PI())/3)</f>
        <v>-0.1972021241923303</v>
      </c>
      <c r="AC404" s="11">
        <f>'OddsRatio_working_3-way'!X404^(1/3)*SIN('OddsRatio_working_3-way'!Y404/3)</f>
        <v>7.4072852376018086E-2</v>
      </c>
      <c r="AD404" s="11">
        <f>'OddsRatio_working_3-way'!X404^(1/3)*SIN(('OddsRatio_working_3-way'!Y404+2*PI())/3)</f>
        <v>0.41563695083764207</v>
      </c>
      <c r="AE404" s="11">
        <f>'OddsRatio_working_3-way'!X404^(1/3)*SIN(('OddsRatio_working_3-way'!Y404+4*PI())/3)</f>
        <v>-0.4897098032136602</v>
      </c>
      <c r="AF404" s="11">
        <f>-'OddsRatio_working_3-way'!U404/(3*'OddsRatio_working_3-way'!X404^(1/3))*COS(('OddsRatio_working_3-way'!Y404)/3)</f>
        <v>0.52270219216147318</v>
      </c>
      <c r="AG404" s="11">
        <f>-'OddsRatio_working_3-way'!U404/(3*'OddsRatio_working_3-way'!X404^(1/3))*COS(('OddsRatio_working_3-way'!Y404+2*PI())/3)</f>
        <v>-0.32550006796914277</v>
      </c>
      <c r="AH404" s="11">
        <f>-'OddsRatio_working_3-way'!U404/(3*'OddsRatio_working_3-way'!X404^(1/3))*COS(('OddsRatio_working_3-way'!Y404+4*PI())/3)</f>
        <v>-0.19720212419233024</v>
      </c>
      <c r="AI404" s="11">
        <f>'OddsRatio_working_3-way'!U404/(3*'OddsRatio_working_3-way'!X404^(1/3))*SIN(('OddsRatio_working_3-way'!Y404)/3)</f>
        <v>-7.4072852376018072E-2</v>
      </c>
      <c r="AJ404" s="11">
        <f>'OddsRatio_working_3-way'!U404/(3*'OddsRatio_working_3-way'!X404^(1/3))*SIN(('OddsRatio_working_3-way'!Y404+2*PI())/3)</f>
        <v>-0.41563695083764196</v>
      </c>
      <c r="AK404" s="11">
        <f>'OddsRatio_working_3-way'!U404/(3*'OddsRatio_working_3-way'!X404^(1/3))*SIN(('OddsRatio_working_3-way'!Y404+4*PI())/3)</f>
        <v>0.48970980321366014</v>
      </c>
      <c r="AL404" s="11">
        <f>'OddsRatio_working_3-way'!Z404+'OddsRatio_working_3-way'!AF404</f>
        <v>1.0454043843229464</v>
      </c>
      <c r="AM404" s="11">
        <f>'OddsRatio_working_3-way'!AA404+'OddsRatio_working_3-way'!AG404</f>
        <v>-0.65100013593828565</v>
      </c>
      <c r="AN404" s="11">
        <f>'OddsRatio_working_3-way'!AB404+'OddsRatio_working_3-way'!AH404</f>
        <v>-0.39440424838466054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1.0454043843229464</v>
      </c>
      <c r="AS404" s="11">
        <f>IF(('OddsRatio_working_3-way'!X404=0),IF(Q404&gt;0,-Q404^(1/3),(-Q404)^(1/3)),'OddsRatio_working_3-way'!AM404-'OddsRatio_working_3-way'!R404/3)</f>
        <v>-0.65100013593828565</v>
      </c>
      <c r="AT404" s="11">
        <f>IF(('OddsRatio_working_3-way'!X404=0),IF(Q404&gt;0,-Q404^(1/3),(-Q404)^(1/3)),'OddsRatio_working_3-way'!AN404-'OddsRatio_working_3-way'!R404/3)</f>
        <v>-0.39440424838466054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2.31</v>
      </c>
      <c r="B405" s="4">
        <f>IF('True_Odds_Calculator_3-way'!B406="","",'True_Odds_Calculator_3-way'!B406)</f>
        <v>3.2</v>
      </c>
      <c r="C405" s="4">
        <f>IF('True_Odds_Calculator_3-way'!C406="","",'True_Odds_Calculator_3-way'!C406)</f>
        <v>3.54</v>
      </c>
      <c r="D405" s="9">
        <f t="shared" si="91"/>
        <v>0.42253809484961746</v>
      </c>
      <c r="E405" s="9">
        <f t="shared" si="92"/>
        <v>0.30347740154175129</v>
      </c>
      <c r="F405" s="9">
        <f t="shared" si="93"/>
        <v>0.27398450360863114</v>
      </c>
      <c r="G405" s="9">
        <f t="shared" si="94"/>
        <v>1.0432446683310257</v>
      </c>
      <c r="H405" s="9">
        <f t="shared" si="95"/>
        <v>2.3666505155136437</v>
      </c>
      <c r="I405" s="9">
        <f t="shared" si="96"/>
        <v>3.2951382703282563</v>
      </c>
      <c r="J405" s="9">
        <f t="shared" si="97"/>
        <v>3.6498414575608051</v>
      </c>
      <c r="K405" s="11">
        <f t="shared" si="98"/>
        <v>0.4329004329004329</v>
      </c>
      <c r="L405" s="11">
        <f t="shared" si="99"/>
        <v>0.3125</v>
      </c>
      <c r="M405" s="11">
        <f t="shared" si="100"/>
        <v>0.2824858757062147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-0.27974509012644599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0.23120123755716976</v>
      </c>
      <c r="Q405" s="11">
        <f>2*'OddsRatio_working_3-way'!K405*'OddsRatio_working_3-way'!L405*'OddsRatio_working_3-way'!M405</f>
        <v>7.6430161175923883E-2</v>
      </c>
      <c r="R405" s="11">
        <f t="shared" si="101"/>
        <v>0</v>
      </c>
      <c r="S405" s="11">
        <f t="shared" si="102"/>
        <v>-0.82647111859109235</v>
      </c>
      <c r="T405" s="11">
        <f t="shared" si="103"/>
        <v>-0.27321359292267511</v>
      </c>
      <c r="U405" s="11">
        <f>'OddsRatio_working_3-way'!S405-'OddsRatio_working_3-way'!R405^2/3</f>
        <v>-0.82647111859109235</v>
      </c>
      <c r="V405" s="11">
        <f>'OddsRatio_working_3-way'!S405*'OddsRatio_working_3-way'!R405/3-2*'OddsRatio_working_3-way'!R405^3/27-'OddsRatio_working_3-way'!T405</f>
        <v>0.27321359292267511</v>
      </c>
      <c r="W405" s="11">
        <f>'OddsRatio_working_3-way'!V405^2+4*'OddsRatio_working_3-way'!U405^3/27</f>
        <v>-8.9876400240593013E-3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0.14459711907726286</v>
      </c>
      <c r="Y405" s="11">
        <f>IF('OddsRatio_working_3-way'!W405&gt;=0,IF('OddsRatio_working_3-way'!V405+SQRT('OddsRatio_working_3-way'!W405)&gt;0,0,PI()),ACOS('OddsRatio_working_3-way'!V405/(2*'OddsRatio_working_3-way'!X405)))</f>
        <v>0.33399334049277929</v>
      </c>
      <c r="Z405" s="11">
        <f>'OddsRatio_working_3-way'!X405^(1/3)*COS('OddsRatio_working_3-way'!Y405/3)</f>
        <v>0.52162233416551285</v>
      </c>
      <c r="AA405" s="11">
        <f>'OddsRatio_working_3-way'!X405^(1/3)*COS(('OddsRatio_working_3-way'!Y405+2*PI())/3)</f>
        <v>-0.31131250392213805</v>
      </c>
      <c r="AB405" s="11">
        <f>'OddsRatio_working_3-way'!X405^(1/3)*COS(('OddsRatio_working_3-way'!Y405+4*PI())/3)</f>
        <v>-0.21030983024337488</v>
      </c>
      <c r="AC405" s="11">
        <f>'OddsRatio_working_3-way'!X405^(1/3)*SIN('OddsRatio_working_3-way'!Y405/3)</f>
        <v>5.8313920837305862E-2</v>
      </c>
      <c r="AD405" s="11">
        <f>'OddsRatio_working_3-way'!X405^(1/3)*SIN(('OddsRatio_working_3-way'!Y405+2*PI())/3)</f>
        <v>0.42258123215001669</v>
      </c>
      <c r="AE405" s="11">
        <f>'OddsRatio_working_3-way'!X405^(1/3)*SIN(('OddsRatio_working_3-way'!Y405+4*PI())/3)</f>
        <v>-0.48089515298732255</v>
      </c>
      <c r="AF405" s="11">
        <f>-'OddsRatio_working_3-way'!U405/(3*'OddsRatio_working_3-way'!X405^(1/3))*COS(('OddsRatio_working_3-way'!Y405)/3)</f>
        <v>0.52162233416551274</v>
      </c>
      <c r="AG405" s="11">
        <f>-'OddsRatio_working_3-way'!U405/(3*'OddsRatio_working_3-way'!X405^(1/3))*COS(('OddsRatio_working_3-way'!Y405+2*PI())/3)</f>
        <v>-0.311312503922138</v>
      </c>
      <c r="AH405" s="11">
        <f>-'OddsRatio_working_3-way'!U405/(3*'OddsRatio_working_3-way'!X405^(1/3))*COS(('OddsRatio_working_3-way'!Y405+4*PI())/3)</f>
        <v>-0.21030983024337485</v>
      </c>
      <c r="AI405" s="11">
        <f>'OddsRatio_working_3-way'!U405/(3*'OddsRatio_working_3-way'!X405^(1/3))*SIN(('OddsRatio_working_3-way'!Y405)/3)</f>
        <v>-5.8313920837305848E-2</v>
      </c>
      <c r="AJ405" s="11">
        <f>'OddsRatio_working_3-way'!U405/(3*'OddsRatio_working_3-way'!X405^(1/3))*SIN(('OddsRatio_working_3-way'!Y405+2*PI())/3)</f>
        <v>-0.42258123215001658</v>
      </c>
      <c r="AK405" s="11">
        <f>'OddsRatio_working_3-way'!U405/(3*'OddsRatio_working_3-way'!X405^(1/3))*SIN(('OddsRatio_working_3-way'!Y405+4*PI())/3)</f>
        <v>0.48089515298732244</v>
      </c>
      <c r="AL405" s="11">
        <f>'OddsRatio_working_3-way'!Z405+'OddsRatio_working_3-way'!AF405</f>
        <v>1.0432446683310257</v>
      </c>
      <c r="AM405" s="11">
        <f>'OddsRatio_working_3-way'!AA405+'OddsRatio_working_3-way'!AG405</f>
        <v>-0.6226250078442761</v>
      </c>
      <c r="AN405" s="11">
        <f>'OddsRatio_working_3-way'!AB405+'OddsRatio_working_3-way'!AH405</f>
        <v>-0.4206196604867497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1.0432446683310257</v>
      </c>
      <c r="AS405" s="11">
        <f>IF(('OddsRatio_working_3-way'!X405=0),IF(Q405&gt;0,-Q405^(1/3),(-Q405)^(1/3)),'OddsRatio_working_3-way'!AM405-'OddsRatio_working_3-way'!R405/3)</f>
        <v>-0.6226250078442761</v>
      </c>
      <c r="AT405" s="11">
        <f>IF(('OddsRatio_working_3-way'!X405=0),IF(Q405&gt;0,-Q405^(1/3),(-Q405)^(1/3)),'OddsRatio_working_3-way'!AN405-'OddsRatio_working_3-way'!R405/3)</f>
        <v>-0.4206196604867497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1.54</v>
      </c>
      <c r="B406" s="4">
        <f>IF('True_Odds_Calculator_3-way'!B407="","",'True_Odds_Calculator_3-way'!B407)</f>
        <v>4.1900000000000004</v>
      </c>
      <c r="C406" s="4">
        <f>IF('True_Odds_Calculator_3-way'!C407="","",'True_Odds_Calculator_3-way'!C407)</f>
        <v>6.97</v>
      </c>
      <c r="D406" s="9">
        <f t="shared" si="91"/>
        <v>0.63567645744031387</v>
      </c>
      <c r="E406" s="9">
        <f t="shared" si="92"/>
        <v>0.22801395097820609</v>
      </c>
      <c r="F406" s="9">
        <f t="shared" si="93"/>
        <v>0.13630959158148007</v>
      </c>
      <c r="G406" s="9">
        <f t="shared" si="94"/>
        <v>1.0613468834115651</v>
      </c>
      <c r="H406" s="9">
        <f t="shared" si="95"/>
        <v>1.5731273170422453</v>
      </c>
      <c r="I406" s="9">
        <f t="shared" si="96"/>
        <v>4.385696558082893</v>
      </c>
      <c r="J406" s="9">
        <f t="shared" si="97"/>
        <v>7.3362408939670445</v>
      </c>
      <c r="K406" s="11">
        <f t="shared" si="98"/>
        <v>0.64935064935064934</v>
      </c>
      <c r="L406" s="11">
        <f t="shared" si="99"/>
        <v>0.2386634844868735</v>
      </c>
      <c r="M406" s="11">
        <f t="shared" si="100"/>
        <v>0.14347202295552366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-0.22866055438998478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0.21567718790388052</v>
      </c>
      <c r="Q406" s="11">
        <f>2*'OddsRatio_working_3-way'!K406*'OddsRatio_working_3-way'!L406*'OddsRatio_working_3-way'!M406</f>
        <v>4.4469523279150623E-2</v>
      </c>
      <c r="R406" s="11">
        <f t="shared" si="101"/>
        <v>0</v>
      </c>
      <c r="S406" s="11">
        <f t="shared" si="102"/>
        <v>-0.9432199116251555</v>
      </c>
      <c r="T406" s="11">
        <f t="shared" si="103"/>
        <v>-0.19447833229384651</v>
      </c>
      <c r="U406" s="11">
        <f>'OddsRatio_working_3-way'!S406-'OddsRatio_working_3-way'!R406^2/3</f>
        <v>-0.9432199116251555</v>
      </c>
      <c r="V406" s="11">
        <f>'OddsRatio_working_3-way'!S406*'OddsRatio_working_3-way'!R406/3-2*'OddsRatio_working_3-way'!R406^3/27-'OddsRatio_working_3-way'!T406</f>
        <v>0.19447833229384651</v>
      </c>
      <c r="W406" s="11">
        <f>'OddsRatio_working_3-way'!V406^2+4*'OddsRatio_working_3-way'!U406^3/27</f>
        <v>-8.649649121672652E-2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0.17629401078065748</v>
      </c>
      <c r="Y406" s="11">
        <f>IF('OddsRatio_working_3-way'!W406&gt;=0,IF('OddsRatio_working_3-way'!V406+SQRT('OddsRatio_working_3-way'!W406)&gt;0,0,PI()),ACOS('OddsRatio_working_3-way'!V406/(2*'OddsRatio_working_3-way'!X406)))</f>
        <v>0.98654643906777029</v>
      </c>
      <c r="Z406" s="11">
        <f>'OddsRatio_working_3-way'!X406^(1/3)*COS('OddsRatio_working_3-way'!Y406/3)</f>
        <v>0.53067344170578257</v>
      </c>
      <c r="AA406" s="11">
        <f>'OddsRatio_working_3-way'!X406^(1/3)*COS(('OddsRatio_working_3-way'!Y406+2*PI())/3)</f>
        <v>-0.42216226598949674</v>
      </c>
      <c r="AB406" s="11">
        <f>'OddsRatio_working_3-way'!X406^(1/3)*COS(('OddsRatio_working_3-way'!Y406+4*PI())/3)</f>
        <v>-0.10851117571628589</v>
      </c>
      <c r="AC406" s="11">
        <f>'OddsRatio_working_3-way'!X406^(1/3)*SIN('OddsRatio_working_3-way'!Y406/3)</f>
        <v>0.18108654140085798</v>
      </c>
      <c r="AD406" s="11">
        <f>'OddsRatio_working_3-way'!X406^(1/3)*SIN(('OddsRatio_working_3-way'!Y406+2*PI())/3)</f>
        <v>0.36903341093049907</v>
      </c>
      <c r="AE406" s="11">
        <f>'OddsRatio_working_3-way'!X406^(1/3)*SIN(('OddsRatio_working_3-way'!Y406+4*PI())/3)</f>
        <v>-0.55011995233135702</v>
      </c>
      <c r="AF406" s="11">
        <f>-'OddsRatio_working_3-way'!U406/(3*'OddsRatio_working_3-way'!X406^(1/3))*COS(('OddsRatio_working_3-way'!Y406)/3)</f>
        <v>0.53067344170578246</v>
      </c>
      <c r="AG406" s="11">
        <f>-'OddsRatio_working_3-way'!U406/(3*'OddsRatio_working_3-way'!X406^(1/3))*COS(('OddsRatio_working_3-way'!Y406+2*PI())/3)</f>
        <v>-0.42216226598949669</v>
      </c>
      <c r="AH406" s="11">
        <f>-'OddsRatio_working_3-way'!U406/(3*'OddsRatio_working_3-way'!X406^(1/3))*COS(('OddsRatio_working_3-way'!Y406+4*PI())/3)</f>
        <v>-0.10851117571628588</v>
      </c>
      <c r="AI406" s="11">
        <f>'OddsRatio_working_3-way'!U406/(3*'OddsRatio_working_3-way'!X406^(1/3))*SIN(('OddsRatio_working_3-way'!Y406)/3)</f>
        <v>-0.18108654140085792</v>
      </c>
      <c r="AJ406" s="11">
        <f>'OddsRatio_working_3-way'!U406/(3*'OddsRatio_working_3-way'!X406^(1/3))*SIN(('OddsRatio_working_3-way'!Y406+2*PI())/3)</f>
        <v>-0.36903341093049902</v>
      </c>
      <c r="AK406" s="11">
        <f>'OddsRatio_working_3-way'!U406/(3*'OddsRatio_working_3-way'!X406^(1/3))*SIN(('OddsRatio_working_3-way'!Y406+4*PI())/3)</f>
        <v>0.55011995233135691</v>
      </c>
      <c r="AL406" s="11">
        <f>'OddsRatio_working_3-way'!Z406+'OddsRatio_working_3-way'!AF406</f>
        <v>1.0613468834115651</v>
      </c>
      <c r="AM406" s="11">
        <f>'OddsRatio_working_3-way'!AA406+'OddsRatio_working_3-way'!AG406</f>
        <v>-0.84432453197899338</v>
      </c>
      <c r="AN406" s="11">
        <f>'OddsRatio_working_3-way'!AB406+'OddsRatio_working_3-way'!AH406</f>
        <v>-0.21702235143257176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1.0613468834115651</v>
      </c>
      <c r="AS406" s="11">
        <f>IF(('OddsRatio_working_3-way'!X406=0),IF(Q406&gt;0,-Q406^(1/3),(-Q406)^(1/3)),'OddsRatio_working_3-way'!AM406-'OddsRatio_working_3-way'!R406/3)</f>
        <v>-0.84432453197899338</v>
      </c>
      <c r="AT406" s="11">
        <f>IF(('OddsRatio_working_3-way'!X406=0),IF(Q406&gt;0,-Q406^(1/3),(-Q406)^(1/3)),'OddsRatio_working_3-way'!AN406-'OddsRatio_working_3-way'!R406/3)</f>
        <v>-0.21702235143257176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2.68</v>
      </c>
      <c r="B407" s="4">
        <f>IF('True_Odds_Calculator_3-way'!B408="","",'True_Odds_Calculator_3-way'!B408)</f>
        <v>3.08</v>
      </c>
      <c r="C407" s="4">
        <f>IF('True_Odds_Calculator_3-way'!C408="","",'True_Odds_Calculator_3-way'!C408)</f>
        <v>3.03</v>
      </c>
      <c r="D407" s="9">
        <f t="shared" si="91"/>
        <v>0.36346385638580075</v>
      </c>
      <c r="E407" s="9">
        <f t="shared" si="92"/>
        <v>0.31562840667197406</v>
      </c>
      <c r="F407" s="9">
        <f t="shared" si="93"/>
        <v>0.32090773694222507</v>
      </c>
      <c r="G407" s="9">
        <f t="shared" si="94"/>
        <v>1.0424435745625913</v>
      </c>
      <c r="H407" s="9">
        <f t="shared" si="95"/>
        <v>2.7513052052651541</v>
      </c>
      <c r="I407" s="9">
        <f t="shared" si="96"/>
        <v>3.1682826350901898</v>
      </c>
      <c r="J407" s="9">
        <f t="shared" si="97"/>
        <v>3.11616045636206</v>
      </c>
      <c r="K407" s="11">
        <f t="shared" si="98"/>
        <v>0.37313432835820892</v>
      </c>
      <c r="L407" s="11">
        <f t="shared" si="99"/>
        <v>0.32467532467532467</v>
      </c>
      <c r="M407" s="11">
        <f t="shared" si="100"/>
        <v>0.33003300330033003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-0.28362239208995532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0.23149969581179869</v>
      </c>
      <c r="Q407" s="11">
        <f>2*'OddsRatio_working_3-way'!K407*'OddsRatio_working_3-way'!L407*'OddsRatio_working_3-way'!M407</f>
        <v>7.9965352612020257E-2</v>
      </c>
      <c r="R407" s="11">
        <f t="shared" si="101"/>
        <v>0</v>
      </c>
      <c r="S407" s="11">
        <f t="shared" si="102"/>
        <v>-0.8162250311265089</v>
      </c>
      <c r="T407" s="11">
        <f t="shared" si="103"/>
        <v>-0.28194301593316362</v>
      </c>
      <c r="U407" s="11">
        <f>'OddsRatio_working_3-way'!S407-'OddsRatio_working_3-way'!R407^2/3</f>
        <v>-0.8162250311265089</v>
      </c>
      <c r="V407" s="11">
        <f>'OddsRatio_working_3-way'!S407*'OddsRatio_working_3-way'!R407/3-2*'OddsRatio_working_3-way'!R407^3/27-'OddsRatio_working_3-way'!T407</f>
        <v>0.28194301593316362</v>
      </c>
      <c r="W407" s="11">
        <f>'OddsRatio_working_3-way'!V407^2+4*'OddsRatio_working_3-way'!U407^3/27</f>
        <v>-1.0693409447347785E-3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0.14191652932113205</v>
      </c>
      <c r="Y407" s="11">
        <f>IF('OddsRatio_working_3-way'!W407&gt;=0,IF('OddsRatio_working_3-way'!V407+SQRT('OddsRatio_working_3-way'!W407)&gt;0,0,PI()),ACOS('OddsRatio_working_3-way'!V407/(2*'OddsRatio_working_3-way'!X407)))</f>
        <v>0.11546772520257598</v>
      </c>
      <c r="Z407" s="11">
        <f>'OddsRatio_working_3-way'!X407^(1/3)*COS('OddsRatio_working_3-way'!Y407/3)</f>
        <v>0.52122178728129553</v>
      </c>
      <c r="AA407" s="11">
        <f>'OddsRatio_working_3-way'!X407^(1/3)*COS(('OddsRatio_working_3-way'!Y407+2*PI())/3)</f>
        <v>-0.27799318719173399</v>
      </c>
      <c r="AB407" s="11">
        <f>'OddsRatio_working_3-way'!X407^(1/3)*COS(('OddsRatio_working_3-way'!Y407+4*PI())/3)</f>
        <v>-0.24322860008956163</v>
      </c>
      <c r="AC407" s="11">
        <f>'OddsRatio_working_3-way'!X407^(1/3)*SIN('OddsRatio_working_3-way'!Y407/3)</f>
        <v>2.00713437217056E-2</v>
      </c>
      <c r="AD407" s="11">
        <f>'OddsRatio_working_3-way'!X407^(1/3)*SIN(('OddsRatio_working_3-way'!Y407+2*PI())/3)</f>
        <v>0.44135563693067803</v>
      </c>
      <c r="AE407" s="11">
        <f>'OddsRatio_working_3-way'!X407^(1/3)*SIN(('OddsRatio_working_3-way'!Y407+4*PI())/3)</f>
        <v>-0.46142698065238341</v>
      </c>
      <c r="AF407" s="11">
        <f>-'OddsRatio_working_3-way'!U407/(3*'OddsRatio_working_3-way'!X407^(1/3))*COS(('OddsRatio_working_3-way'!Y407)/3)</f>
        <v>0.52122178728129565</v>
      </c>
      <c r="AG407" s="11">
        <f>-'OddsRatio_working_3-way'!U407/(3*'OddsRatio_working_3-way'!X407^(1/3))*COS(('OddsRatio_working_3-way'!Y407+2*PI())/3)</f>
        <v>-0.27799318719173405</v>
      </c>
      <c r="AH407" s="11">
        <f>-'OddsRatio_working_3-way'!U407/(3*'OddsRatio_working_3-way'!X407^(1/3))*COS(('OddsRatio_working_3-way'!Y407+4*PI())/3)</f>
        <v>-0.24322860008956168</v>
      </c>
      <c r="AI407" s="11">
        <f>'OddsRatio_working_3-way'!U407/(3*'OddsRatio_working_3-way'!X407^(1/3))*SIN(('OddsRatio_working_3-way'!Y407)/3)</f>
        <v>-2.0071343721705603E-2</v>
      </c>
      <c r="AJ407" s="11">
        <f>'OddsRatio_working_3-way'!U407/(3*'OddsRatio_working_3-way'!X407^(1/3))*SIN(('OddsRatio_working_3-way'!Y407+2*PI())/3)</f>
        <v>-0.44135563693067814</v>
      </c>
      <c r="AK407" s="11">
        <f>'OddsRatio_working_3-way'!U407/(3*'OddsRatio_working_3-way'!X407^(1/3))*SIN(('OddsRatio_working_3-way'!Y407+4*PI())/3)</f>
        <v>0.46142698065238352</v>
      </c>
      <c r="AL407" s="11">
        <f>'OddsRatio_working_3-way'!Z407+'OddsRatio_working_3-way'!AF407</f>
        <v>1.0424435745625913</v>
      </c>
      <c r="AM407" s="11">
        <f>'OddsRatio_working_3-way'!AA407+'OddsRatio_working_3-way'!AG407</f>
        <v>-0.5559863743834681</v>
      </c>
      <c r="AN407" s="11">
        <f>'OddsRatio_working_3-way'!AB407+'OddsRatio_working_3-way'!AH407</f>
        <v>-0.48645720017912331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1.0424435745625913</v>
      </c>
      <c r="AS407" s="11">
        <f>IF(('OddsRatio_working_3-way'!X407=0),IF(Q407&gt;0,-Q407^(1/3),(-Q407)^(1/3)),'OddsRatio_working_3-way'!AM407-'OddsRatio_working_3-way'!R407/3)</f>
        <v>-0.5559863743834681</v>
      </c>
      <c r="AT407" s="11">
        <f>IF(('OddsRatio_working_3-way'!X407=0),IF(Q407&gt;0,-Q407^(1/3),(-Q407)^(1/3)),'OddsRatio_working_3-way'!AN407-'OddsRatio_working_3-way'!R407/3)</f>
        <v>-0.48645720017912331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2.09</v>
      </c>
      <c r="B408" s="4">
        <f>IF('True_Odds_Calculator_3-way'!B409="","",'True_Odds_Calculator_3-way'!B409)</f>
        <v>3.4</v>
      </c>
      <c r="C408" s="4">
        <f>IF('True_Odds_Calculator_3-way'!C409="","",'True_Odds_Calculator_3-way'!C409)</f>
        <v>3.75</v>
      </c>
      <c r="D408" s="9">
        <f t="shared" si="91"/>
        <v>0.4633514524309762</v>
      </c>
      <c r="E408" s="9">
        <f t="shared" si="92"/>
        <v>0.28167896251417351</v>
      </c>
      <c r="F408" s="9">
        <f t="shared" si="93"/>
        <v>0.25496958505485035</v>
      </c>
      <c r="G408" s="9">
        <f t="shared" si="94"/>
        <v>1.0625587002107082</v>
      </c>
      <c r="H408" s="9">
        <f t="shared" si="95"/>
        <v>2.1581889832296715</v>
      </c>
      <c r="I408" s="9">
        <f t="shared" si="96"/>
        <v>3.5501408805056998</v>
      </c>
      <c r="J408" s="9">
        <f t="shared" si="97"/>
        <v>3.9220364255794467</v>
      </c>
      <c r="K408" s="11">
        <f t="shared" si="98"/>
        <v>0.47846889952153115</v>
      </c>
      <c r="L408" s="11">
        <f t="shared" si="99"/>
        <v>0.29411764705882354</v>
      </c>
      <c r="M408" s="11">
        <f t="shared" si="100"/>
        <v>0.26666666666666666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-0.26996904024767798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0.2341683084717141</v>
      </c>
      <c r="Q408" s="11">
        <f>2*'OddsRatio_working_3-way'!K408*'OddsRatio_working_3-way'!L408*'OddsRatio_working_3-way'!M408</f>
        <v>7.5053945022985277E-2</v>
      </c>
      <c r="R408" s="11">
        <f t="shared" si="101"/>
        <v>0</v>
      </c>
      <c r="S408" s="11">
        <f t="shared" si="102"/>
        <v>-0.86738949124270259</v>
      </c>
      <c r="T408" s="11">
        <f t="shared" si="103"/>
        <v>-0.27800945232137897</v>
      </c>
      <c r="U408" s="11">
        <f>'OddsRatio_working_3-way'!S408-'OddsRatio_working_3-way'!R408^2/3</f>
        <v>-0.86738949124270259</v>
      </c>
      <c r="V408" s="11">
        <f>'OddsRatio_working_3-way'!S408*'OddsRatio_working_3-way'!R408/3-2*'OddsRatio_working_3-way'!R408^3/27-'OddsRatio_working_3-way'!T408</f>
        <v>0.27800945232137897</v>
      </c>
      <c r="W408" s="11">
        <f>'OddsRatio_working_3-way'!V408^2+4*'OddsRatio_working_3-way'!U408^3/27</f>
        <v>-1.9391201677435257E-2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0.15546740595496886</v>
      </c>
      <c r="Y408" s="11">
        <f>IF('OddsRatio_working_3-way'!W408&gt;=0,IF('OddsRatio_working_3-way'!V408+SQRT('OddsRatio_working_3-way'!W408)&gt;0,0,PI()),ACOS('OddsRatio_working_3-way'!V408/(2*'OddsRatio_working_3-way'!X408)))</f>
        <v>0.46435975945442642</v>
      </c>
      <c r="Z408" s="11">
        <f>'OddsRatio_working_3-way'!X408^(1/3)*COS('OddsRatio_working_3-way'!Y408/3)</f>
        <v>0.53127935010535421</v>
      </c>
      <c r="AA408" s="11">
        <f>'OddsRatio_working_3-way'!X408^(1/3)*COS(('OddsRatio_working_3-way'!Y408+2*PI())/3)</f>
        <v>-0.33743147071485602</v>
      </c>
      <c r="AB408" s="11">
        <f>'OddsRatio_working_3-way'!X408^(1/3)*COS(('OddsRatio_working_3-way'!Y408+4*PI())/3)</f>
        <v>-0.19384787939049827</v>
      </c>
      <c r="AC408" s="11">
        <f>'OddsRatio_working_3-way'!X408^(1/3)*SIN('OddsRatio_working_3-way'!Y408/3)</f>
        <v>8.2898025102331352E-2</v>
      </c>
      <c r="AD408" s="11">
        <f>'OddsRatio_working_3-way'!X408^(1/3)*SIN(('OddsRatio_working_3-way'!Y408+2*PI())/3)</f>
        <v>0.41865240114615793</v>
      </c>
      <c r="AE408" s="11">
        <f>'OddsRatio_working_3-way'!X408^(1/3)*SIN(('OddsRatio_working_3-way'!Y408+4*PI())/3)</f>
        <v>-0.50155042624848911</v>
      </c>
      <c r="AF408" s="11">
        <f>-'OddsRatio_working_3-way'!U408/(3*'OddsRatio_working_3-way'!X408^(1/3))*COS(('OddsRatio_working_3-way'!Y408)/3)</f>
        <v>0.53127935010535399</v>
      </c>
      <c r="AG408" s="11">
        <f>-'OddsRatio_working_3-way'!U408/(3*'OddsRatio_working_3-way'!X408^(1/3))*COS(('OddsRatio_working_3-way'!Y408+2*PI())/3)</f>
        <v>-0.33743147071485591</v>
      </c>
      <c r="AH408" s="11">
        <f>-'OddsRatio_working_3-way'!U408/(3*'OddsRatio_working_3-way'!X408^(1/3))*COS(('OddsRatio_working_3-way'!Y408+4*PI())/3)</f>
        <v>-0.19384787939049819</v>
      </c>
      <c r="AI408" s="11">
        <f>'OddsRatio_working_3-way'!U408/(3*'OddsRatio_working_3-way'!X408^(1/3))*SIN(('OddsRatio_working_3-way'!Y408)/3)</f>
        <v>-8.2898025102331324E-2</v>
      </c>
      <c r="AJ408" s="11">
        <f>'OddsRatio_working_3-way'!U408/(3*'OddsRatio_working_3-way'!X408^(1/3))*SIN(('OddsRatio_working_3-way'!Y408+2*PI())/3)</f>
        <v>-0.41865240114615776</v>
      </c>
      <c r="AK408" s="11">
        <f>'OddsRatio_working_3-way'!U408/(3*'OddsRatio_working_3-way'!X408^(1/3))*SIN(('OddsRatio_working_3-way'!Y408+4*PI())/3)</f>
        <v>0.50155042624848889</v>
      </c>
      <c r="AL408" s="11">
        <f>'OddsRatio_working_3-way'!Z408+'OddsRatio_working_3-way'!AF408</f>
        <v>1.0625587002107082</v>
      </c>
      <c r="AM408" s="11">
        <f>'OddsRatio_working_3-way'!AA408+'OddsRatio_working_3-way'!AG408</f>
        <v>-0.67486294142971193</v>
      </c>
      <c r="AN408" s="11">
        <f>'OddsRatio_working_3-way'!AB408+'OddsRatio_working_3-way'!AH408</f>
        <v>-0.38769575878099649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1.0625587002107082</v>
      </c>
      <c r="AS408" s="11">
        <f>IF(('OddsRatio_working_3-way'!X408=0),IF(Q408&gt;0,-Q408^(1/3),(-Q408)^(1/3)),'OddsRatio_working_3-way'!AM408-'OddsRatio_working_3-way'!R408/3)</f>
        <v>-0.67486294142971193</v>
      </c>
      <c r="AT408" s="11">
        <f>IF(('OddsRatio_working_3-way'!X408=0),IF(Q408&gt;0,-Q408^(1/3),(-Q408)^(1/3)),'OddsRatio_working_3-way'!AN408-'OddsRatio_working_3-way'!R408/3)</f>
        <v>-0.38769575878099649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1.98</v>
      </c>
      <c r="B409" s="4">
        <f>IF('True_Odds_Calculator_3-way'!B410="","",'True_Odds_Calculator_3-way'!B410)</f>
        <v>3.94</v>
      </c>
      <c r="C409" s="4">
        <f>IF('True_Odds_Calculator_3-way'!C410="","",'True_Odds_Calculator_3-way'!C410)</f>
        <v>3.54</v>
      </c>
      <c r="D409" s="9">
        <f t="shared" si="91"/>
        <v>0.48880381084314506</v>
      </c>
      <c r="E409" s="9">
        <f t="shared" si="92"/>
        <v>0.24169583315514384</v>
      </c>
      <c r="F409" s="9">
        <f t="shared" si="93"/>
        <v>0.26950035600171113</v>
      </c>
      <c r="G409" s="9">
        <f t="shared" si="94"/>
        <v>1.067153636846663</v>
      </c>
      <c r="H409" s="9">
        <f t="shared" si="95"/>
        <v>2.0458105641097295</v>
      </c>
      <c r="I409" s="9">
        <f t="shared" si="96"/>
        <v>4.1374316923291889</v>
      </c>
      <c r="J409" s="9">
        <f t="shared" si="97"/>
        <v>3.7105702375905238</v>
      </c>
      <c r="K409" s="11">
        <f t="shared" si="98"/>
        <v>0.50505050505050508</v>
      </c>
      <c r="L409" s="11">
        <f t="shared" si="99"/>
        <v>0.25380710659898476</v>
      </c>
      <c r="M409" s="11">
        <f t="shared" si="100"/>
        <v>0.2824858757062147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-0.26499790992606953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0.23392026317260767</v>
      </c>
      <c r="Q409" s="11">
        <f>2*'OddsRatio_working_3-way'!K409*'OddsRatio_working_3-way'!L409*'OddsRatio_working_3-way'!M409</f>
        <v>7.2421134109166452E-2</v>
      </c>
      <c r="R409" s="11">
        <f t="shared" si="101"/>
        <v>0</v>
      </c>
      <c r="S409" s="11">
        <f t="shared" si="102"/>
        <v>-0.88272493635088645</v>
      </c>
      <c r="T409" s="11">
        <f t="shared" si="103"/>
        <v>-0.2732894539786026</v>
      </c>
      <c r="U409" s="11">
        <f>'OddsRatio_working_3-way'!S409-'OddsRatio_working_3-way'!R409^2/3</f>
        <v>-0.88272493635088645</v>
      </c>
      <c r="V409" s="11">
        <f>'OddsRatio_working_3-way'!S409*'OddsRatio_working_3-way'!R409/3-2*'OddsRatio_working_3-way'!R409^3/27-'OddsRatio_working_3-way'!T409</f>
        <v>0.2732894539786026</v>
      </c>
      <c r="W409" s="11">
        <f>'OddsRatio_working_3-way'!V409^2+4*'OddsRatio_working_3-way'!U409^3/27</f>
        <v>-2.7212458803042711E-2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0.15960857155786265</v>
      </c>
      <c r="Y409" s="11">
        <f>IF('OddsRatio_working_3-way'!W409&gt;=0,IF('OddsRatio_working_3-way'!V409+SQRT('OddsRatio_working_3-way'!W409)&gt;0,0,PI()),ACOS('OddsRatio_working_3-way'!V409/(2*'OddsRatio_working_3-way'!X409)))</f>
        <v>0.54307436416529287</v>
      </c>
      <c r="Z409" s="11">
        <f>'OddsRatio_working_3-way'!X409^(1/3)*COS('OddsRatio_working_3-way'!Y409/3)</f>
        <v>0.53357681842333149</v>
      </c>
      <c r="AA409" s="11">
        <f>'OddsRatio_working_3-way'!X409^(1/3)*COS(('OddsRatio_working_3-way'!Y409+2*PI())/3)</f>
        <v>-0.35136422264936173</v>
      </c>
      <c r="AB409" s="11">
        <f>'OddsRatio_working_3-way'!X409^(1/3)*COS(('OddsRatio_working_3-way'!Y409+4*PI())/3)</f>
        <v>-0.18221259577396989</v>
      </c>
      <c r="AC409" s="11">
        <f>'OddsRatio_working_3-way'!X409^(1/3)*SIN('OddsRatio_working_3-way'!Y409/3)</f>
        <v>9.7659737310370864E-2</v>
      </c>
      <c r="AD409" s="11">
        <f>'OddsRatio_working_3-way'!X409^(1/3)*SIN(('OddsRatio_working_3-way'!Y409+2*PI())/3)</f>
        <v>0.41326121096989643</v>
      </c>
      <c r="AE409" s="11">
        <f>'OddsRatio_working_3-way'!X409^(1/3)*SIN(('OddsRatio_working_3-way'!Y409+4*PI())/3)</f>
        <v>-0.51092094828026702</v>
      </c>
      <c r="AF409" s="11">
        <f>-'OddsRatio_working_3-way'!U409/(3*'OddsRatio_working_3-way'!X409^(1/3))*COS(('OddsRatio_working_3-way'!Y409)/3)</f>
        <v>0.53357681842333149</v>
      </c>
      <c r="AG409" s="11">
        <f>-'OddsRatio_working_3-way'!U409/(3*'OddsRatio_working_3-way'!X409^(1/3))*COS(('OddsRatio_working_3-way'!Y409+2*PI())/3)</f>
        <v>-0.35136422264936173</v>
      </c>
      <c r="AH409" s="11">
        <f>-'OddsRatio_working_3-way'!U409/(3*'OddsRatio_working_3-way'!X409^(1/3))*COS(('OddsRatio_working_3-way'!Y409+4*PI())/3)</f>
        <v>-0.18221259577396989</v>
      </c>
      <c r="AI409" s="11">
        <f>'OddsRatio_working_3-way'!U409/(3*'OddsRatio_working_3-way'!X409^(1/3))*SIN(('OddsRatio_working_3-way'!Y409)/3)</f>
        <v>-9.7659737310370864E-2</v>
      </c>
      <c r="AJ409" s="11">
        <f>'OddsRatio_working_3-way'!U409/(3*'OddsRatio_working_3-way'!X409^(1/3))*SIN(('OddsRatio_working_3-way'!Y409+2*PI())/3)</f>
        <v>-0.41326121096989643</v>
      </c>
      <c r="AK409" s="11">
        <f>'OddsRatio_working_3-way'!U409/(3*'OddsRatio_working_3-way'!X409^(1/3))*SIN(('OddsRatio_working_3-way'!Y409+4*PI())/3)</f>
        <v>0.51092094828026702</v>
      </c>
      <c r="AL409" s="11">
        <f>'OddsRatio_working_3-way'!Z409+'OddsRatio_working_3-way'!AF409</f>
        <v>1.067153636846663</v>
      </c>
      <c r="AM409" s="11">
        <f>'OddsRatio_working_3-way'!AA409+'OddsRatio_working_3-way'!AG409</f>
        <v>-0.70272844529872347</v>
      </c>
      <c r="AN409" s="11">
        <f>'OddsRatio_working_3-way'!AB409+'OddsRatio_working_3-way'!AH409</f>
        <v>-0.36442519154793979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1.067153636846663</v>
      </c>
      <c r="AS409" s="11">
        <f>IF(('OddsRatio_working_3-way'!X409=0),IF(Q409&gt;0,-Q409^(1/3),(-Q409)^(1/3)),'OddsRatio_working_3-way'!AM409-'OddsRatio_working_3-way'!R409/3)</f>
        <v>-0.70272844529872347</v>
      </c>
      <c r="AT409" s="11">
        <f>IF(('OddsRatio_working_3-way'!X409=0),IF(Q409&gt;0,-Q409^(1/3),(-Q409)^(1/3)),'OddsRatio_working_3-way'!AN409-'OddsRatio_working_3-way'!R409/3)</f>
        <v>-0.36442519154793979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3.78</v>
      </c>
      <c r="B410" s="4">
        <f>IF('True_Odds_Calculator_3-way'!B411="","",'True_Odds_Calculator_3-way'!B411)</f>
        <v>3.57</v>
      </c>
      <c r="C410" s="4">
        <f>IF('True_Odds_Calculator_3-way'!C411="","",'True_Odds_Calculator_3-way'!C411)</f>
        <v>2.02</v>
      </c>
      <c r="D410" s="9">
        <f t="shared" si="91"/>
        <v>0.25266249540656688</v>
      </c>
      <c r="E410" s="9">
        <f t="shared" si="92"/>
        <v>0.26777960542104123</v>
      </c>
      <c r="F410" s="9">
        <f t="shared" si="93"/>
        <v>0.47955789917239194</v>
      </c>
      <c r="G410" s="9">
        <f t="shared" si="94"/>
        <v>1.0639744536230364</v>
      </c>
      <c r="H410" s="9">
        <f t="shared" si="95"/>
        <v>3.9578489810720412</v>
      </c>
      <c r="I410" s="9">
        <f t="shared" si="96"/>
        <v>3.7344143458112038</v>
      </c>
      <c r="J410" s="9">
        <f t="shared" si="97"/>
        <v>2.085253942695497</v>
      </c>
      <c r="K410" s="11">
        <f t="shared" si="98"/>
        <v>0.26455026455026459</v>
      </c>
      <c r="L410" s="11">
        <f t="shared" si="99"/>
        <v>0.28011204481792717</v>
      </c>
      <c r="M410" s="11">
        <f t="shared" si="100"/>
        <v>0.49504950495049505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-0.26734170015641023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0.23368349906886116</v>
      </c>
      <c r="Q410" s="11">
        <f>2*'OddsRatio_working_3-way'!K410*'OddsRatio_working_3-way'!L410*'OddsRatio_working_3-way'!M410</f>
        <v>7.3370015406235847E-2</v>
      </c>
      <c r="R410" s="11">
        <f t="shared" si="101"/>
        <v>0</v>
      </c>
      <c r="S410" s="11">
        <f t="shared" si="102"/>
        <v>-0.87410044498162054</v>
      </c>
      <c r="T410" s="11">
        <f t="shared" si="103"/>
        <v>-0.27444283986864071</v>
      </c>
      <c r="U410" s="11">
        <f>'OddsRatio_working_3-way'!S410-'OddsRatio_working_3-way'!R410^2/3</f>
        <v>-0.87410044498162054</v>
      </c>
      <c r="V410" s="11">
        <f>'OddsRatio_working_3-way'!S410*'OddsRatio_working_3-way'!R410/3-2*'OddsRatio_working_3-way'!R410^3/27-'OddsRatio_working_3-way'!T410</f>
        <v>0.27444283986864071</v>
      </c>
      <c r="W410" s="11">
        <f>'OddsRatio_working_3-way'!V410^2+4*'OddsRatio_working_3-way'!U410^3/27</f>
        <v>-2.3623028828127807E-2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0.15727515791066002</v>
      </c>
      <c r="Y410" s="11">
        <f>IF('OddsRatio_working_3-way'!W410&gt;=0,IF('OddsRatio_working_3-way'!V410+SQRT('OddsRatio_working_3-way'!W410)&gt;0,0,PI()),ACOS('OddsRatio_working_3-way'!V410/(2*'OddsRatio_working_3-way'!X410)))</f>
        <v>0.51051566847359831</v>
      </c>
      <c r="Z410" s="11">
        <f>'OddsRatio_working_3-way'!X410^(1/3)*COS('OddsRatio_working_3-way'!Y410/3)</f>
        <v>0.53198722681151833</v>
      </c>
      <c r="AA410" s="11">
        <f>'OddsRatio_working_3-way'!X410^(1/3)*COS(('OddsRatio_working_3-way'!Y410+2*PI())/3)</f>
        <v>-0.34515992017478686</v>
      </c>
      <c r="AB410" s="11">
        <f>'OddsRatio_working_3-way'!X410^(1/3)*COS(('OddsRatio_working_3-way'!Y410+4*PI())/3)</f>
        <v>-0.18682730663673161</v>
      </c>
      <c r="AC410" s="11">
        <f>'OddsRatio_working_3-way'!X410^(1/3)*SIN('OddsRatio_working_3-way'!Y410/3)</f>
        <v>9.141337704769327E-2</v>
      </c>
      <c r="AD410" s="11">
        <f>'OddsRatio_working_3-way'!X410^(1/3)*SIN(('OddsRatio_working_3-way'!Y410+2*PI())/3)</f>
        <v>0.4150077643837623</v>
      </c>
      <c r="AE410" s="11">
        <f>'OddsRatio_working_3-way'!X410^(1/3)*SIN(('OddsRatio_working_3-way'!Y410+4*PI())/3)</f>
        <v>-0.50642114143145556</v>
      </c>
      <c r="AF410" s="11">
        <f>-'OddsRatio_working_3-way'!U410/(3*'OddsRatio_working_3-way'!X410^(1/3))*COS(('OddsRatio_working_3-way'!Y410)/3)</f>
        <v>0.53198722681151822</v>
      </c>
      <c r="AG410" s="11">
        <f>-'OddsRatio_working_3-way'!U410/(3*'OddsRatio_working_3-way'!X410^(1/3))*COS(('OddsRatio_working_3-way'!Y410+2*PI())/3)</f>
        <v>-0.34515992017478681</v>
      </c>
      <c r="AH410" s="11">
        <f>-'OddsRatio_working_3-way'!U410/(3*'OddsRatio_working_3-way'!X410^(1/3))*COS(('OddsRatio_working_3-way'!Y410+4*PI())/3)</f>
        <v>-0.18682730663673155</v>
      </c>
      <c r="AI410" s="11">
        <f>'OddsRatio_working_3-way'!U410/(3*'OddsRatio_working_3-way'!X410^(1/3))*SIN(('OddsRatio_working_3-way'!Y410)/3)</f>
        <v>-9.1413377047693256E-2</v>
      </c>
      <c r="AJ410" s="11">
        <f>'OddsRatio_working_3-way'!U410/(3*'OddsRatio_working_3-way'!X410^(1/3))*SIN(('OddsRatio_working_3-way'!Y410+2*PI())/3)</f>
        <v>-0.41500776438376219</v>
      </c>
      <c r="AK410" s="11">
        <f>'OddsRatio_working_3-way'!U410/(3*'OddsRatio_working_3-way'!X410^(1/3))*SIN(('OddsRatio_working_3-way'!Y410+4*PI())/3)</f>
        <v>0.50642114143145545</v>
      </c>
      <c r="AL410" s="11">
        <f>'OddsRatio_working_3-way'!Z410+'OddsRatio_working_3-way'!AF410</f>
        <v>1.0639744536230364</v>
      </c>
      <c r="AM410" s="11">
        <f>'OddsRatio_working_3-way'!AA410+'OddsRatio_working_3-way'!AG410</f>
        <v>-0.69031984034957361</v>
      </c>
      <c r="AN410" s="11">
        <f>'OddsRatio_working_3-way'!AB410+'OddsRatio_working_3-way'!AH410</f>
        <v>-0.37365461327346317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1.0639744536230364</v>
      </c>
      <c r="AS410" s="11">
        <f>IF(('OddsRatio_working_3-way'!X410=0),IF(Q410&gt;0,-Q410^(1/3),(-Q410)^(1/3)),'OddsRatio_working_3-way'!AM410-'OddsRatio_working_3-way'!R410/3)</f>
        <v>-0.69031984034957361</v>
      </c>
      <c r="AT410" s="11">
        <f>IF(('OddsRatio_working_3-way'!X410=0),IF(Q410&gt;0,-Q410^(1/3),(-Q410)^(1/3)),'OddsRatio_working_3-way'!AN410-'OddsRatio_working_3-way'!R410/3)</f>
        <v>-0.37365461327346317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2.72</v>
      </c>
      <c r="B411" s="4">
        <f>IF('True_Odds_Calculator_3-way'!B412="","",'True_Odds_Calculator_3-way'!B412)</f>
        <v>3.62</v>
      </c>
      <c r="C411" s="4">
        <f>IF('True_Odds_Calculator_3-way'!C412="","",'True_Odds_Calculator_3-way'!C412)</f>
        <v>2.5299999999999998</v>
      </c>
      <c r="D411" s="9">
        <f t="shared" si="91"/>
        <v>0.35407903190145779</v>
      </c>
      <c r="E411" s="9">
        <f t="shared" si="92"/>
        <v>0.26463663775680762</v>
      </c>
      <c r="F411" s="9">
        <f t="shared" si="93"/>
        <v>0.38128433034173476</v>
      </c>
      <c r="G411" s="9">
        <f t="shared" si="94"/>
        <v>1.0605978121670687</v>
      </c>
      <c r="H411" s="9">
        <f t="shared" si="95"/>
        <v>2.8242282369273584</v>
      </c>
      <c r="I411" s="9">
        <f t="shared" si="96"/>
        <v>3.7787662678777196</v>
      </c>
      <c r="J411" s="9">
        <f t="shared" si="97"/>
        <v>2.6227146526156142</v>
      </c>
      <c r="K411" s="11">
        <f t="shared" si="98"/>
        <v>0.36764705882352938</v>
      </c>
      <c r="L411" s="11">
        <f t="shared" si="99"/>
        <v>0.27624309392265195</v>
      </c>
      <c r="M411" s="11">
        <f t="shared" si="100"/>
        <v>0.39525691699604748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-0.27677265084183178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0.23563516643309218</v>
      </c>
      <c r="Q411" s="11">
        <f>2*'OddsRatio_working_3-way'!K411*'OddsRatio_working_3-way'!L411*'OddsRatio_working_3-way'!M411</f>
        <v>8.0284554150968371E-2</v>
      </c>
      <c r="R411" s="11">
        <f t="shared" si="101"/>
        <v>0</v>
      </c>
      <c r="S411" s="11">
        <f t="shared" si="102"/>
        <v>-0.85136723486364774</v>
      </c>
      <c r="T411" s="11">
        <f t="shared" si="103"/>
        <v>-0.29007401528574028</v>
      </c>
      <c r="U411" s="11">
        <f>'OddsRatio_working_3-way'!S411-'OddsRatio_working_3-way'!R411^2/3</f>
        <v>-0.85136723486364774</v>
      </c>
      <c r="V411" s="11">
        <f>'OddsRatio_working_3-way'!S411*'OddsRatio_working_3-way'!R411/3-2*'OddsRatio_working_3-way'!R411^3/27-'OddsRatio_working_3-way'!T411</f>
        <v>0.29007401528574028</v>
      </c>
      <c r="W411" s="11">
        <f>'OddsRatio_working_3-way'!V411^2+4*'OddsRatio_working_3-way'!U411^3/27</f>
        <v>-7.2782880141208095E-3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0.15117971289008381</v>
      </c>
      <c r="Y411" s="11">
        <f>IF('OddsRatio_working_3-way'!W411&gt;=0,IF('OddsRatio_working_3-way'!V411+SQRT('OddsRatio_working_3-way'!W411)&gt;0,0,PI()),ACOS('OddsRatio_working_3-way'!V411/(2*'OddsRatio_working_3-way'!X411)))</f>
        <v>0.28604191086869779</v>
      </c>
      <c r="Z411" s="11">
        <f>'OddsRatio_working_3-way'!X411^(1/3)*COS('OddsRatio_working_3-way'!Y411/3)</f>
        <v>0.53029890608353436</v>
      </c>
      <c r="AA411" s="11">
        <f>'OddsRatio_working_3-way'!X411^(1/3)*COS(('OddsRatio_working_3-way'!Y411+2*PI())/3)</f>
        <v>-0.3090711034076975</v>
      </c>
      <c r="AB411" s="11">
        <f>'OddsRatio_working_3-way'!X411^(1/3)*COS(('OddsRatio_working_3-way'!Y411+4*PI())/3)</f>
        <v>-0.22122780267583703</v>
      </c>
      <c r="AC411" s="11">
        <f>'OddsRatio_working_3-way'!X411^(1/3)*SIN('OddsRatio_working_3-way'!Y411/3)</f>
        <v>5.0716353324044887E-2</v>
      </c>
      <c r="AD411" s="11">
        <f>'OddsRatio_working_3-way'!X411^(1/3)*SIN(('OddsRatio_working_3-way'!Y411+2*PI())/3)</f>
        <v>0.43389414760541656</v>
      </c>
      <c r="AE411" s="11">
        <f>'OddsRatio_working_3-way'!X411^(1/3)*SIN(('OddsRatio_working_3-way'!Y411+4*PI())/3)</f>
        <v>-0.4846105009294614</v>
      </c>
      <c r="AF411" s="11">
        <f>-'OddsRatio_working_3-way'!U411/(3*'OddsRatio_working_3-way'!X411^(1/3))*COS(('OddsRatio_working_3-way'!Y411)/3)</f>
        <v>0.53029890608353436</v>
      </c>
      <c r="AG411" s="11">
        <f>-'OddsRatio_working_3-way'!U411/(3*'OddsRatio_working_3-way'!X411^(1/3))*COS(('OddsRatio_working_3-way'!Y411+2*PI())/3)</f>
        <v>-0.3090711034076975</v>
      </c>
      <c r="AH411" s="11">
        <f>-'OddsRatio_working_3-way'!U411/(3*'OddsRatio_working_3-way'!X411^(1/3))*COS(('OddsRatio_working_3-way'!Y411+4*PI())/3)</f>
        <v>-0.22122780267583703</v>
      </c>
      <c r="AI411" s="11">
        <f>'OddsRatio_working_3-way'!U411/(3*'OddsRatio_working_3-way'!X411^(1/3))*SIN(('OddsRatio_working_3-way'!Y411)/3)</f>
        <v>-5.0716353324044887E-2</v>
      </c>
      <c r="AJ411" s="11">
        <f>'OddsRatio_working_3-way'!U411/(3*'OddsRatio_working_3-way'!X411^(1/3))*SIN(('OddsRatio_working_3-way'!Y411+2*PI())/3)</f>
        <v>-0.43389414760541656</v>
      </c>
      <c r="AK411" s="11">
        <f>'OddsRatio_working_3-way'!U411/(3*'OddsRatio_working_3-way'!X411^(1/3))*SIN(('OddsRatio_working_3-way'!Y411+4*PI())/3)</f>
        <v>0.4846105009294614</v>
      </c>
      <c r="AL411" s="11">
        <f>'OddsRatio_working_3-way'!Z411+'OddsRatio_working_3-way'!AF411</f>
        <v>1.0605978121670687</v>
      </c>
      <c r="AM411" s="11">
        <f>'OddsRatio_working_3-way'!AA411+'OddsRatio_working_3-way'!AG411</f>
        <v>-0.618142206815395</v>
      </c>
      <c r="AN411" s="11">
        <f>'OddsRatio_working_3-way'!AB411+'OddsRatio_working_3-way'!AH411</f>
        <v>-0.44245560535167405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1.0605978121670687</v>
      </c>
      <c r="AS411" s="11">
        <f>IF(('OddsRatio_working_3-way'!X411=0),IF(Q411&gt;0,-Q411^(1/3),(-Q411)^(1/3)),'OddsRatio_working_3-way'!AM411-'OddsRatio_working_3-way'!R411/3)</f>
        <v>-0.618142206815395</v>
      </c>
      <c r="AT411" s="11">
        <f>IF(('OddsRatio_working_3-way'!X411=0),IF(Q411&gt;0,-Q411^(1/3),(-Q411)^(1/3)),'OddsRatio_working_3-way'!AN411-'OddsRatio_working_3-way'!R411/3)</f>
        <v>-0.44245560535167405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1.69</v>
      </c>
      <c r="B412" s="4">
        <f>IF('True_Odds_Calculator_3-way'!B413="","",'True_Odds_Calculator_3-way'!B413)</f>
        <v>3.82</v>
      </c>
      <c r="C412" s="4">
        <f>IF('True_Odds_Calculator_3-way'!C413="","",'True_Odds_Calculator_3-way'!C413)</f>
        <v>5.23</v>
      </c>
      <c r="D412" s="9">
        <f t="shared" si="91"/>
        <v>0.5730987716216529</v>
      </c>
      <c r="E412" s="9">
        <f t="shared" si="92"/>
        <v>0.247257079506917</v>
      </c>
      <c r="F412" s="9">
        <f t="shared" si="93"/>
        <v>0.17964414887142979</v>
      </c>
      <c r="G412" s="9">
        <f t="shared" si="94"/>
        <v>1.0795650995407076</v>
      </c>
      <c r="H412" s="9">
        <f t="shared" si="95"/>
        <v>1.7448999186830885</v>
      </c>
      <c r="I412" s="9">
        <f t="shared" si="96"/>
        <v>4.0443735807047947</v>
      </c>
      <c r="J412" s="9">
        <f t="shared" si="97"/>
        <v>5.5665603710571938</v>
      </c>
      <c r="K412" s="11">
        <f t="shared" si="98"/>
        <v>0.59171597633136097</v>
      </c>
      <c r="L412" s="11">
        <f t="shared" si="99"/>
        <v>0.26178010471204188</v>
      </c>
      <c r="M412" s="11">
        <f t="shared" si="100"/>
        <v>0.19120458891013384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-0.2437736780722235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0.22923936896502928</v>
      </c>
      <c r="Q412" s="11">
        <f>2*'OddsRatio_working_3-way'!K412*'OddsRatio_working_3-way'!L412*'OddsRatio_working_3-way'!M412</f>
        <v>5.9234979060731073E-2</v>
      </c>
      <c r="R412" s="11">
        <f t="shared" si="101"/>
        <v>0</v>
      </c>
      <c r="S412" s="11">
        <f t="shared" si="102"/>
        <v>-0.94037785694447251</v>
      </c>
      <c r="T412" s="11">
        <f t="shared" si="103"/>
        <v>-0.24299169430089726</v>
      </c>
      <c r="U412" s="11">
        <f>'OddsRatio_working_3-way'!S412-'OddsRatio_working_3-way'!R412^2/3</f>
        <v>-0.94037785694447251</v>
      </c>
      <c r="V412" s="11">
        <f>'OddsRatio_working_3-way'!S412*'OddsRatio_working_3-way'!R412/3-2*'OddsRatio_working_3-way'!R412^3/27-'OddsRatio_working_3-way'!T412</f>
        <v>0.24299169430089726</v>
      </c>
      <c r="W412" s="11">
        <f>'OddsRatio_working_3-way'!V412^2+4*'OddsRatio_working_3-way'!U412^3/27</f>
        <v>-6.4152966259343941E-2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0.17549781320472674</v>
      </c>
      <c r="Y412" s="11">
        <f>IF('OddsRatio_working_3-way'!W412&gt;=0,IF('OddsRatio_working_3-way'!V412+SQRT('OddsRatio_working_3-way'!W412)&gt;0,0,PI()),ACOS('OddsRatio_working_3-way'!V412/(2*'OddsRatio_working_3-way'!X412)))</f>
        <v>0.80613498670330364</v>
      </c>
      <c r="Z412" s="11">
        <f>'OddsRatio_working_3-way'!X412^(1/3)*COS('OddsRatio_working_3-way'!Y412/3)</f>
        <v>0.53978254977035378</v>
      </c>
      <c r="AA412" s="11">
        <f>'OddsRatio_working_3-way'!X412^(1/3)*COS(('OddsRatio_working_3-way'!Y412+2*PI())/3)</f>
        <v>-0.39861797552913747</v>
      </c>
      <c r="AB412" s="11">
        <f>'OddsRatio_working_3-way'!X412^(1/3)*COS(('OddsRatio_working_3-way'!Y412+4*PI())/3)</f>
        <v>-0.14116457424121634</v>
      </c>
      <c r="AC412" s="11">
        <f>'OddsRatio_working_3-way'!X412^(1/3)*SIN('OddsRatio_working_3-way'!Y412/3)</f>
        <v>0.14864079053736598</v>
      </c>
      <c r="AD412" s="11">
        <f>'OddsRatio_working_3-way'!X412^(1/3)*SIN(('OddsRatio_working_3-way'!Y412+2*PI())/3)</f>
        <v>0.39314500535198138</v>
      </c>
      <c r="AE412" s="11">
        <f>'OddsRatio_working_3-way'!X412^(1/3)*SIN(('OddsRatio_working_3-way'!Y412+4*PI())/3)</f>
        <v>-0.54178579588934739</v>
      </c>
      <c r="AF412" s="11">
        <f>-'OddsRatio_working_3-way'!U412/(3*'OddsRatio_working_3-way'!X412^(1/3))*COS(('OddsRatio_working_3-way'!Y412)/3)</f>
        <v>0.53978254977035378</v>
      </c>
      <c r="AG412" s="11">
        <f>-'OddsRatio_working_3-way'!U412/(3*'OddsRatio_working_3-way'!X412^(1/3))*COS(('OddsRatio_working_3-way'!Y412+2*PI())/3)</f>
        <v>-0.39861797552913747</v>
      </c>
      <c r="AH412" s="11">
        <f>-'OddsRatio_working_3-way'!U412/(3*'OddsRatio_working_3-way'!X412^(1/3))*COS(('OddsRatio_working_3-way'!Y412+4*PI())/3)</f>
        <v>-0.14116457424121634</v>
      </c>
      <c r="AI412" s="11">
        <f>'OddsRatio_working_3-way'!U412/(3*'OddsRatio_working_3-way'!X412^(1/3))*SIN(('OddsRatio_working_3-way'!Y412)/3)</f>
        <v>-0.14864079053736598</v>
      </c>
      <c r="AJ412" s="11">
        <f>'OddsRatio_working_3-way'!U412/(3*'OddsRatio_working_3-way'!X412^(1/3))*SIN(('OddsRatio_working_3-way'!Y412+2*PI())/3)</f>
        <v>-0.39314500535198138</v>
      </c>
      <c r="AK412" s="11">
        <f>'OddsRatio_working_3-way'!U412/(3*'OddsRatio_working_3-way'!X412^(1/3))*SIN(('OddsRatio_working_3-way'!Y412+4*PI())/3)</f>
        <v>0.54178579588934739</v>
      </c>
      <c r="AL412" s="11">
        <f>'OddsRatio_working_3-way'!Z412+'OddsRatio_working_3-way'!AF412</f>
        <v>1.0795650995407076</v>
      </c>
      <c r="AM412" s="11">
        <f>'OddsRatio_working_3-way'!AA412+'OddsRatio_working_3-way'!AG412</f>
        <v>-0.79723595105827494</v>
      </c>
      <c r="AN412" s="11">
        <f>'OddsRatio_working_3-way'!AB412+'OddsRatio_working_3-way'!AH412</f>
        <v>-0.28232914848243268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1.0795650995407076</v>
      </c>
      <c r="AS412" s="11">
        <f>IF(('OddsRatio_working_3-way'!X412=0),IF(Q412&gt;0,-Q412^(1/3),(-Q412)^(1/3)),'OddsRatio_working_3-way'!AM412-'OddsRatio_working_3-way'!R412/3)</f>
        <v>-0.79723595105827494</v>
      </c>
      <c r="AT412" s="11">
        <f>IF(('OddsRatio_working_3-way'!X412=0),IF(Q412&gt;0,-Q412^(1/3),(-Q412)^(1/3)),'OddsRatio_working_3-way'!AN412-'OddsRatio_working_3-way'!R412/3)</f>
        <v>-0.28232914848243268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2.36</v>
      </c>
      <c r="B413" s="4">
        <f>IF('True_Odds_Calculator_3-way'!B414="","",'True_Odds_Calculator_3-way'!B414)</f>
        <v>3.56</v>
      </c>
      <c r="C413" s="4">
        <f>IF('True_Odds_Calculator_3-way'!C414="","",'True_Odds_Calculator_3-way'!C414)</f>
        <v>3</v>
      </c>
      <c r="D413" s="9">
        <f t="shared" si="91"/>
        <v>0.40980297478765237</v>
      </c>
      <c r="E413" s="9">
        <f t="shared" si="92"/>
        <v>0.26947211525644638</v>
      </c>
      <c r="F413" s="9">
        <f t="shared" si="93"/>
        <v>0.32072490995590131</v>
      </c>
      <c r="G413" s="9">
        <f t="shared" si="94"/>
        <v>1.0589684008914322</v>
      </c>
      <c r="H413" s="9">
        <f t="shared" si="95"/>
        <v>2.4401970252123477</v>
      </c>
      <c r="I413" s="9">
        <f t="shared" si="96"/>
        <v>3.7109591062820657</v>
      </c>
      <c r="J413" s="9">
        <f t="shared" si="97"/>
        <v>3.1179368017828644</v>
      </c>
      <c r="K413" s="11">
        <f t="shared" si="98"/>
        <v>0.42372881355932207</v>
      </c>
      <c r="L413" s="11">
        <f t="shared" si="99"/>
        <v>0.2808988764044944</v>
      </c>
      <c r="M413" s="11">
        <f t="shared" si="100"/>
        <v>0.33333333333333331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-0.27626483844347116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0.23487589665460551</v>
      </c>
      <c r="Q413" s="11">
        <f>2*'OddsRatio_working_3-way'!K413*'OddsRatio_working_3-way'!L413*'OddsRatio_working_3-way'!M413</f>
        <v>7.934996508601537E-2</v>
      </c>
      <c r="R413" s="11">
        <f t="shared" si="101"/>
        <v>0</v>
      </c>
      <c r="S413" s="11">
        <f t="shared" si="102"/>
        <v>-0.85018382352941169</v>
      </c>
      <c r="T413" s="11">
        <f t="shared" si="103"/>
        <v>-0.2872242647058823</v>
      </c>
      <c r="U413" s="11">
        <f>'OddsRatio_working_3-way'!S413-'OddsRatio_working_3-way'!R413^2/3</f>
        <v>-0.85018382352941169</v>
      </c>
      <c r="V413" s="11">
        <f>'OddsRatio_working_3-way'!S413*'OddsRatio_working_3-way'!R413/3-2*'OddsRatio_working_3-way'!R413^3/27-'OddsRatio_working_3-way'!T413</f>
        <v>0.2872242647058823</v>
      </c>
      <c r="W413" s="11">
        <f>'OddsRatio_working_3-way'!V413^2+4*'OddsRatio_working_3-way'!U413^3/27</f>
        <v>-8.5427437898675934E-3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0.15086460985408601</v>
      </c>
      <c r="Y413" s="11">
        <f>IF('OddsRatio_working_3-way'!W413&gt;=0,IF('OddsRatio_working_3-way'!V413+SQRT('OddsRatio_working_3-way'!W413)&gt;0,0,PI()),ACOS('OddsRatio_working_3-way'!V413/(2*'OddsRatio_working_3-way'!X413)))</f>
        <v>0.31132920089495775</v>
      </c>
      <c r="Z413" s="11">
        <f>'OddsRatio_working_3-way'!X413^(1/3)*COS('OddsRatio_working_3-way'!Y413/3)</f>
        <v>0.52948420044571598</v>
      </c>
      <c r="AA413" s="11">
        <f>'OddsRatio_working_3-way'!X413^(1/3)*COS(('OddsRatio_working_3-way'!Y413+2*PI())/3)</f>
        <v>-0.31250000000000006</v>
      </c>
      <c r="AB413" s="11">
        <f>'OddsRatio_working_3-way'!X413^(1/3)*COS(('OddsRatio_working_3-way'!Y413+4*PI())/3)</f>
        <v>-0.21698420044571604</v>
      </c>
      <c r="AC413" s="11">
        <f>'OddsRatio_working_3-way'!X413^(1/3)*SIN('OddsRatio_working_3-way'!Y413/3)</f>
        <v>5.5146072584528166E-2</v>
      </c>
      <c r="AD413" s="11">
        <f>'OddsRatio_working_3-way'!X413^(1/3)*SIN(('OddsRatio_working_3-way'!Y413+2*PI())/3)</f>
        <v>0.43097373219621765</v>
      </c>
      <c r="AE413" s="11">
        <f>'OddsRatio_working_3-way'!X413^(1/3)*SIN(('OddsRatio_working_3-way'!Y413+4*PI())/3)</f>
        <v>-0.4861198047807459</v>
      </c>
      <c r="AF413" s="11">
        <f>-'OddsRatio_working_3-way'!U413/(3*'OddsRatio_working_3-way'!X413^(1/3))*COS(('OddsRatio_working_3-way'!Y413)/3)</f>
        <v>0.52948420044571609</v>
      </c>
      <c r="AG413" s="11">
        <f>-'OddsRatio_working_3-way'!U413/(3*'OddsRatio_working_3-way'!X413^(1/3))*COS(('OddsRatio_working_3-way'!Y413+2*PI())/3)</f>
        <v>-0.31250000000000011</v>
      </c>
      <c r="AH413" s="11">
        <f>-'OddsRatio_working_3-way'!U413/(3*'OddsRatio_working_3-way'!X413^(1/3))*COS(('OddsRatio_working_3-way'!Y413+4*PI())/3)</f>
        <v>-0.21698420044571606</v>
      </c>
      <c r="AI413" s="11">
        <f>'OddsRatio_working_3-way'!U413/(3*'OddsRatio_working_3-way'!X413^(1/3))*SIN(('OddsRatio_working_3-way'!Y413)/3)</f>
        <v>-5.514607258452818E-2</v>
      </c>
      <c r="AJ413" s="11">
        <f>'OddsRatio_working_3-way'!U413/(3*'OddsRatio_working_3-way'!X413^(1/3))*SIN(('OddsRatio_working_3-way'!Y413+2*PI())/3)</f>
        <v>-0.43097373219621776</v>
      </c>
      <c r="AK413" s="11">
        <f>'OddsRatio_working_3-way'!U413/(3*'OddsRatio_working_3-way'!X413^(1/3))*SIN(('OddsRatio_working_3-way'!Y413+4*PI())/3)</f>
        <v>0.48611980478074596</v>
      </c>
      <c r="AL413" s="11">
        <f>'OddsRatio_working_3-way'!Z413+'OddsRatio_working_3-way'!AF413</f>
        <v>1.0589684008914322</v>
      </c>
      <c r="AM413" s="11">
        <f>'OddsRatio_working_3-way'!AA413+'OddsRatio_working_3-way'!AG413</f>
        <v>-0.62500000000000022</v>
      </c>
      <c r="AN413" s="11">
        <f>'OddsRatio_working_3-way'!AB413+'OddsRatio_working_3-way'!AH413</f>
        <v>-0.43396840089143207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1.0589684008914322</v>
      </c>
      <c r="AS413" s="11">
        <f>IF(('OddsRatio_working_3-way'!X413=0),IF(Q413&gt;0,-Q413^(1/3),(-Q413)^(1/3)),'OddsRatio_working_3-way'!AM413-'OddsRatio_working_3-way'!R413/3)</f>
        <v>-0.62500000000000022</v>
      </c>
      <c r="AT413" s="11">
        <f>IF(('OddsRatio_working_3-way'!X413=0),IF(Q413&gt;0,-Q413^(1/3),(-Q413)^(1/3)),'OddsRatio_working_3-way'!AN413-'OddsRatio_working_3-way'!R413/3)</f>
        <v>-0.43396840089143207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2.97</v>
      </c>
      <c r="B414" s="4">
        <f>IF('True_Odds_Calculator_3-way'!B415="","",'True_Odds_Calculator_3-way'!B415)</f>
        <v>3.36</v>
      </c>
      <c r="C414" s="4">
        <f>IF('True_Odds_Calculator_3-way'!C415="","",'True_Odds_Calculator_3-way'!C415)</f>
        <v>2.48</v>
      </c>
      <c r="D414" s="9">
        <f t="shared" si="91"/>
        <v>0.3242494156353003</v>
      </c>
      <c r="E414" s="9">
        <f t="shared" si="92"/>
        <v>0.28599020776355705</v>
      </c>
      <c r="F414" s="9">
        <f t="shared" si="93"/>
        <v>0.38976037660114271</v>
      </c>
      <c r="G414" s="9">
        <f t="shared" si="94"/>
        <v>1.0578911931985338</v>
      </c>
      <c r="H414" s="9">
        <f t="shared" si="95"/>
        <v>3.0840456506011118</v>
      </c>
      <c r="I414" s="9">
        <f t="shared" si="96"/>
        <v>3.49662321594854</v>
      </c>
      <c r="J414" s="9">
        <f t="shared" si="97"/>
        <v>2.5656789659338299</v>
      </c>
      <c r="K414" s="11">
        <f t="shared" si="98"/>
        <v>0.33670033670033667</v>
      </c>
      <c r="L414" s="11">
        <f t="shared" si="99"/>
        <v>0.29761904761904762</v>
      </c>
      <c r="M414" s="11">
        <f t="shared" si="100"/>
        <v>0.40322580645161293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-0.27803056163271234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0.2347624995474458</v>
      </c>
      <c r="Q414" s="11">
        <f>2*'OddsRatio_working_3-way'!K414*'OddsRatio_working_3-way'!L414*'OddsRatio_working_3-way'!M414</f>
        <v>8.0813252856263604E-2</v>
      </c>
      <c r="R414" s="11">
        <f t="shared" si="101"/>
        <v>0</v>
      </c>
      <c r="S414" s="11">
        <f t="shared" si="102"/>
        <v>-0.84437659719428582</v>
      </c>
      <c r="T414" s="11">
        <f t="shared" si="103"/>
        <v>-0.29066320041111382</v>
      </c>
      <c r="U414" s="11">
        <f>'OddsRatio_working_3-way'!S414-'OddsRatio_working_3-way'!R414^2/3</f>
        <v>-0.84437659719428582</v>
      </c>
      <c r="V414" s="11">
        <f>'OddsRatio_working_3-way'!S414*'OddsRatio_working_3-way'!R414/3-2*'OddsRatio_working_3-way'!R414^3/27-'OddsRatio_working_3-way'!T414</f>
        <v>0.29066320041111382</v>
      </c>
      <c r="W414" s="11">
        <f>'OddsRatio_working_3-way'!V414^2+4*'OddsRatio_working_3-way'!U414^3/27</f>
        <v>-4.7025682782366185E-3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0.14932151917211056</v>
      </c>
      <c r="Y414" s="11">
        <f>IF('OddsRatio_working_3-way'!W414&gt;=0,IF('OddsRatio_working_3-way'!V414+SQRT('OddsRatio_working_3-way'!W414)&gt;0,0,PI()),ACOS('OddsRatio_working_3-way'!V414/(2*'OddsRatio_working_3-way'!X414)))</f>
        <v>0.23169019166982285</v>
      </c>
      <c r="Z414" s="11">
        <f>'OddsRatio_working_3-way'!X414^(1/3)*COS('OddsRatio_working_3-way'!Y414/3)</f>
        <v>0.52894559659926699</v>
      </c>
      <c r="AA414" s="11">
        <f>'OddsRatio_working_3-way'!X414^(1/3)*COS(('OddsRatio_working_3-way'!Y414+2*PI())/3)</f>
        <v>-0.2999208755007412</v>
      </c>
      <c r="AB414" s="11">
        <f>'OddsRatio_working_3-way'!X414^(1/3)*COS(('OddsRatio_working_3-way'!Y414+4*PI())/3)</f>
        <v>-0.22902472109852567</v>
      </c>
      <c r="AC414" s="11">
        <f>'OddsRatio_working_3-way'!X414^(1/3)*SIN('OddsRatio_working_3-way'!Y414/3)</f>
        <v>4.0931913828628423E-2</v>
      </c>
      <c r="AD414" s="11">
        <f>'OddsRatio_working_3-way'!X414^(1/3)*SIN(('OddsRatio_working_3-way'!Y414+2*PI())/3)</f>
        <v>0.43761436696056677</v>
      </c>
      <c r="AE414" s="11">
        <f>'OddsRatio_working_3-way'!X414^(1/3)*SIN(('OddsRatio_working_3-way'!Y414+4*PI())/3)</f>
        <v>-0.47854628078919514</v>
      </c>
      <c r="AF414" s="11">
        <f>-'OddsRatio_working_3-way'!U414/(3*'OddsRatio_working_3-way'!X414^(1/3))*COS(('OddsRatio_working_3-way'!Y414)/3)</f>
        <v>0.52894559659926688</v>
      </c>
      <c r="AG414" s="11">
        <f>-'OddsRatio_working_3-way'!U414/(3*'OddsRatio_working_3-way'!X414^(1/3))*COS(('OddsRatio_working_3-way'!Y414+2*PI())/3)</f>
        <v>-0.29992087550074115</v>
      </c>
      <c r="AH414" s="11">
        <f>-'OddsRatio_working_3-way'!U414/(3*'OddsRatio_working_3-way'!X414^(1/3))*COS(('OddsRatio_working_3-way'!Y414+4*PI())/3)</f>
        <v>-0.22902472109852562</v>
      </c>
      <c r="AI414" s="11">
        <f>'OddsRatio_working_3-way'!U414/(3*'OddsRatio_working_3-way'!X414^(1/3))*SIN(('OddsRatio_working_3-way'!Y414)/3)</f>
        <v>-4.0931913828628416E-2</v>
      </c>
      <c r="AJ414" s="11">
        <f>'OddsRatio_working_3-way'!U414/(3*'OddsRatio_working_3-way'!X414^(1/3))*SIN(('OddsRatio_working_3-way'!Y414+2*PI())/3)</f>
        <v>-0.43761436696056666</v>
      </c>
      <c r="AK414" s="11">
        <f>'OddsRatio_working_3-way'!U414/(3*'OddsRatio_working_3-way'!X414^(1/3))*SIN(('OddsRatio_working_3-way'!Y414+4*PI())/3)</f>
        <v>0.47854628078919503</v>
      </c>
      <c r="AL414" s="11">
        <f>'OddsRatio_working_3-way'!Z414+'OddsRatio_working_3-way'!AF414</f>
        <v>1.0578911931985338</v>
      </c>
      <c r="AM414" s="11">
        <f>'OddsRatio_working_3-way'!AA414+'OddsRatio_working_3-way'!AG414</f>
        <v>-0.5998417510014824</v>
      </c>
      <c r="AN414" s="11">
        <f>'OddsRatio_working_3-way'!AB414+'OddsRatio_working_3-way'!AH414</f>
        <v>-0.45804944219705129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1.0578911931985338</v>
      </c>
      <c r="AS414" s="11">
        <f>IF(('OddsRatio_working_3-way'!X414=0),IF(Q414&gt;0,-Q414^(1/3),(-Q414)^(1/3)),'OddsRatio_working_3-way'!AM414-'OddsRatio_working_3-way'!R414/3)</f>
        <v>-0.5998417510014824</v>
      </c>
      <c r="AT414" s="11">
        <f>IF(('OddsRatio_working_3-way'!X414=0),IF(Q414&gt;0,-Q414^(1/3),(-Q414)^(1/3)),'OddsRatio_working_3-way'!AN414-'OddsRatio_working_3-way'!R414/3)</f>
        <v>-0.45804944219705129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2.6</v>
      </c>
      <c r="B415" s="4">
        <f>IF('True_Odds_Calculator_3-way'!B416="","",'True_Odds_Calculator_3-way'!B416)</f>
        <v>3.34</v>
      </c>
      <c r="C415" s="4">
        <f>IF('True_Odds_Calculator_3-way'!C416="","",'True_Odds_Calculator_3-way'!C416)</f>
        <v>2.82</v>
      </c>
      <c r="D415" s="9">
        <f t="shared" si="91"/>
        <v>0.37104893968877634</v>
      </c>
      <c r="E415" s="9">
        <f t="shared" si="92"/>
        <v>0.28743655801770773</v>
      </c>
      <c r="F415" s="9">
        <f t="shared" si="93"/>
        <v>0.34151450229351599</v>
      </c>
      <c r="G415" s="9">
        <f t="shared" si="94"/>
        <v>1.059413922659985</v>
      </c>
      <c r="H415" s="9">
        <f t="shared" si="95"/>
        <v>2.6950622762559764</v>
      </c>
      <c r="I415" s="9">
        <f t="shared" si="96"/>
        <v>3.4790285790243645</v>
      </c>
      <c r="J415" s="9">
        <f t="shared" si="97"/>
        <v>2.9281333392411724</v>
      </c>
      <c r="K415" s="11">
        <f t="shared" si="98"/>
        <v>0.38461538461538458</v>
      </c>
      <c r="L415" s="11">
        <f t="shared" si="99"/>
        <v>0.29940119760479045</v>
      </c>
      <c r="M415" s="11">
        <f t="shared" si="100"/>
        <v>0.3546099290780142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-0.27825200662504779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0.23520879680900064</v>
      </c>
      <c r="Q415" s="11">
        <f>2*'OddsRatio_working_3-way'!K415*'OddsRatio_working_3-way'!L415*'OddsRatio_working_3-way'!M415</f>
        <v>8.1669721114236343E-2</v>
      </c>
      <c r="R415" s="11">
        <f t="shared" si="101"/>
        <v>0</v>
      </c>
      <c r="S415" s="11">
        <f t="shared" si="102"/>
        <v>-0.84530853761622982</v>
      </c>
      <c r="T415" s="11">
        <f t="shared" si="103"/>
        <v>-0.29350990889452427</v>
      </c>
      <c r="U415" s="11">
        <f>'OddsRatio_working_3-way'!S415-'OddsRatio_working_3-way'!R415^2/3</f>
        <v>-0.84530853761622982</v>
      </c>
      <c r="V415" s="11">
        <f>'OddsRatio_working_3-way'!S415*'OddsRatio_working_3-way'!R415/3-2*'OddsRatio_working_3-way'!R415^3/27-'OddsRatio_working_3-way'!T415</f>
        <v>0.29350990889452427</v>
      </c>
      <c r="W415" s="11">
        <f>'OddsRatio_working_3-way'!V415^2+4*'OddsRatio_working_3-way'!U415^3/27</f>
        <v>-3.3352336865279941E-3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0.14956879713513105</v>
      </c>
      <c r="Y415" s="11">
        <f>IF('OddsRatio_working_3-way'!W415&gt;=0,IF('OddsRatio_working_3-way'!V415+SQRT('OddsRatio_working_3-way'!W415)&gt;0,0,PI()),ACOS('OddsRatio_working_3-way'!V415/(2*'OddsRatio_working_3-way'!X415)))</f>
        <v>0.19427979263051531</v>
      </c>
      <c r="Z415" s="11">
        <f>'OddsRatio_working_3-way'!X415^(1/3)*COS('OddsRatio_working_3-way'!Y415/3)</f>
        <v>0.52970696132999251</v>
      </c>
      <c r="AA415" s="11">
        <f>'OddsRatio_working_3-way'!X415^(1/3)*COS(('OddsRatio_working_3-way'!Y415+2*PI())/3)</f>
        <v>-0.29460303096356105</v>
      </c>
      <c r="AB415" s="11">
        <f>'OddsRatio_working_3-way'!X415^(1/3)*COS(('OddsRatio_working_3-way'!Y415+4*PI())/3)</f>
        <v>-0.23510393036643132</v>
      </c>
      <c r="AC415" s="11">
        <f>'OddsRatio_working_3-way'!X415^(1/3)*SIN('OddsRatio_working_3-way'!Y415/3)</f>
        <v>3.4351821746293414E-2</v>
      </c>
      <c r="AD415" s="11">
        <f>'OddsRatio_working_3-way'!X415^(1/3)*SIN(('OddsRatio_working_3-way'!Y415+2*PI())/3)</f>
        <v>0.44156377420008808</v>
      </c>
      <c r="AE415" s="11">
        <f>'OddsRatio_working_3-way'!X415^(1/3)*SIN(('OddsRatio_working_3-way'!Y415+4*PI())/3)</f>
        <v>-0.47591559594638155</v>
      </c>
      <c r="AF415" s="11">
        <f>-'OddsRatio_working_3-way'!U415/(3*'OddsRatio_working_3-way'!X415^(1/3))*COS(('OddsRatio_working_3-way'!Y415)/3)</f>
        <v>0.52970696132999251</v>
      </c>
      <c r="AG415" s="11">
        <f>-'OddsRatio_working_3-way'!U415/(3*'OddsRatio_working_3-way'!X415^(1/3))*COS(('OddsRatio_working_3-way'!Y415+2*PI())/3)</f>
        <v>-0.29460303096356105</v>
      </c>
      <c r="AH415" s="11">
        <f>-'OddsRatio_working_3-way'!U415/(3*'OddsRatio_working_3-way'!X415^(1/3))*COS(('OddsRatio_working_3-way'!Y415+4*PI())/3)</f>
        <v>-0.23510393036643132</v>
      </c>
      <c r="AI415" s="11">
        <f>'OddsRatio_working_3-way'!U415/(3*'OddsRatio_working_3-way'!X415^(1/3))*SIN(('OddsRatio_working_3-way'!Y415)/3)</f>
        <v>-3.4351821746293414E-2</v>
      </c>
      <c r="AJ415" s="11">
        <f>'OddsRatio_working_3-way'!U415/(3*'OddsRatio_working_3-way'!X415^(1/3))*SIN(('OddsRatio_working_3-way'!Y415+2*PI())/3)</f>
        <v>-0.44156377420008808</v>
      </c>
      <c r="AK415" s="11">
        <f>'OddsRatio_working_3-way'!U415/(3*'OddsRatio_working_3-way'!X415^(1/3))*SIN(('OddsRatio_working_3-way'!Y415+4*PI())/3)</f>
        <v>0.47591559594638155</v>
      </c>
      <c r="AL415" s="11">
        <f>'OddsRatio_working_3-way'!Z415+'OddsRatio_working_3-way'!AF415</f>
        <v>1.059413922659985</v>
      </c>
      <c r="AM415" s="11">
        <f>'OddsRatio_working_3-way'!AA415+'OddsRatio_working_3-way'!AG415</f>
        <v>-0.5892060619271221</v>
      </c>
      <c r="AN415" s="11">
        <f>'OddsRatio_working_3-way'!AB415+'OddsRatio_working_3-way'!AH415</f>
        <v>-0.47020786073286264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1.059413922659985</v>
      </c>
      <c r="AS415" s="11">
        <f>IF(('OddsRatio_working_3-way'!X415=0),IF(Q415&gt;0,-Q415^(1/3),(-Q415)^(1/3)),'OddsRatio_working_3-way'!AM415-'OddsRatio_working_3-way'!R415/3)</f>
        <v>-0.5892060619271221</v>
      </c>
      <c r="AT415" s="11">
        <f>IF(('OddsRatio_working_3-way'!X415=0),IF(Q415&gt;0,-Q415^(1/3),(-Q415)^(1/3)),'OddsRatio_working_3-way'!AN415-'OddsRatio_working_3-way'!R415/3)</f>
        <v>-0.47020786073286264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2.6</v>
      </c>
      <c r="B416" s="4">
        <f>IF('True_Odds_Calculator_3-way'!B417="","",'True_Odds_Calculator_3-way'!B417)</f>
        <v>3.33</v>
      </c>
      <c r="C416" s="4">
        <f>IF('True_Odds_Calculator_3-way'!C417="","",'True_Odds_Calculator_3-way'!C417)</f>
        <v>2.82</v>
      </c>
      <c r="D416" s="9">
        <f t="shared" si="91"/>
        <v>0.37074009585675666</v>
      </c>
      <c r="E416" s="9">
        <f t="shared" si="92"/>
        <v>0.28804299934705152</v>
      </c>
      <c r="F416" s="9">
        <f t="shared" si="93"/>
        <v>0.34121690479619204</v>
      </c>
      <c r="G416" s="9">
        <f t="shared" si="94"/>
        <v>1.0608171182042367</v>
      </c>
      <c r="H416" s="9">
        <f t="shared" si="95"/>
        <v>2.6973073891267787</v>
      </c>
      <c r="I416" s="9">
        <f t="shared" si="96"/>
        <v>3.471703885415871</v>
      </c>
      <c r="J416" s="9">
        <f t="shared" si="97"/>
        <v>2.9306871551317113</v>
      </c>
      <c r="K416" s="11">
        <f t="shared" si="98"/>
        <v>0.38461538461538458</v>
      </c>
      <c r="L416" s="11">
        <f t="shared" si="99"/>
        <v>0.3003003003003003</v>
      </c>
      <c r="M416" s="11">
        <f t="shared" si="100"/>
        <v>0.3546099290780142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-0.27789491619278872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0.2355055546544908</v>
      </c>
      <c r="Q416" s="11">
        <f>2*'OddsRatio_working_3-way'!K416*'OddsRatio_working_3-way'!L416*'OddsRatio_working_3-way'!M416</f>
        <v>8.1914975531996809E-2</v>
      </c>
      <c r="R416" s="11">
        <f t="shared" si="101"/>
        <v>0</v>
      </c>
      <c r="S416" s="11">
        <f t="shared" si="102"/>
        <v>-0.84746262321369548</v>
      </c>
      <c r="T416" s="11">
        <f t="shared" si="103"/>
        <v>-0.29476960807432889</v>
      </c>
      <c r="U416" s="11">
        <f>'OddsRatio_working_3-way'!S416-'OddsRatio_working_3-way'!R416^2/3</f>
        <v>-0.84746262321369548</v>
      </c>
      <c r="V416" s="11">
        <f>'OddsRatio_working_3-way'!S416*'OddsRatio_working_3-way'!R416/3-2*'OddsRatio_working_3-way'!R416^3/27-'OddsRatio_working_3-way'!T416</f>
        <v>0.29476960807432889</v>
      </c>
      <c r="W416" s="11">
        <f>'OddsRatio_working_3-way'!V416^2+4*'OddsRatio_working_3-way'!U416^3/27</f>
        <v>-3.2800095773031918E-3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0.15014087669718451</v>
      </c>
      <c r="Y416" s="11">
        <f>IF('OddsRatio_working_3-way'!W416&gt;=0,IF('OddsRatio_working_3-way'!V416+SQRT('OddsRatio_working_3-way'!W416)&gt;0,0,PI()),ACOS('OddsRatio_working_3-way'!V416/(2*'OddsRatio_working_3-way'!X416)))</f>
        <v>0.19190109348879125</v>
      </c>
      <c r="Z416" s="11">
        <f>'OddsRatio_working_3-way'!X416^(1/3)*COS('OddsRatio_working_3-way'!Y416/3)</f>
        <v>0.53040855910211837</v>
      </c>
      <c r="AA416" s="11">
        <f>'OddsRatio_working_3-way'!X416^(1/3)*COS(('OddsRatio_working_3-way'!Y416+2*PI())/3)</f>
        <v>-0.29462750382772268</v>
      </c>
      <c r="AB416" s="11">
        <f>'OddsRatio_working_3-way'!X416^(1/3)*COS(('OddsRatio_working_3-way'!Y416+4*PI())/3)</f>
        <v>-0.23578105527439586</v>
      </c>
      <c r="AC416" s="11">
        <f>'OddsRatio_working_3-way'!X416^(1/3)*SIN('OddsRatio_working_3-way'!Y416/3)</f>
        <v>3.3975012913116671E-2</v>
      </c>
      <c r="AD416" s="11">
        <f>'OddsRatio_working_3-way'!X416^(1/3)*SIN(('OddsRatio_working_3-way'!Y416+2*PI())/3)</f>
        <v>0.44235978011057603</v>
      </c>
      <c r="AE416" s="11">
        <f>'OddsRatio_working_3-way'!X416^(1/3)*SIN(('OddsRatio_working_3-way'!Y416+4*PI())/3)</f>
        <v>-0.47633479302369269</v>
      </c>
      <c r="AF416" s="11">
        <f>-'OddsRatio_working_3-way'!U416/(3*'OddsRatio_working_3-way'!X416^(1/3))*COS(('OddsRatio_working_3-way'!Y416)/3)</f>
        <v>0.53040855910211826</v>
      </c>
      <c r="AG416" s="11">
        <f>-'OddsRatio_working_3-way'!U416/(3*'OddsRatio_working_3-way'!X416^(1/3))*COS(('OddsRatio_working_3-way'!Y416+2*PI())/3)</f>
        <v>-0.29462750382772257</v>
      </c>
      <c r="AH416" s="11">
        <f>-'OddsRatio_working_3-way'!U416/(3*'OddsRatio_working_3-way'!X416^(1/3))*COS(('OddsRatio_working_3-way'!Y416+4*PI())/3)</f>
        <v>-0.2357810552743958</v>
      </c>
      <c r="AI416" s="11">
        <f>'OddsRatio_working_3-way'!U416/(3*'OddsRatio_working_3-way'!X416^(1/3))*SIN(('OddsRatio_working_3-way'!Y416)/3)</f>
        <v>-3.3975012913116664E-2</v>
      </c>
      <c r="AJ416" s="11">
        <f>'OddsRatio_working_3-way'!U416/(3*'OddsRatio_working_3-way'!X416^(1/3))*SIN(('OddsRatio_working_3-way'!Y416+2*PI())/3)</f>
        <v>-0.44235978011057592</v>
      </c>
      <c r="AK416" s="11">
        <f>'OddsRatio_working_3-way'!U416/(3*'OddsRatio_working_3-way'!X416^(1/3))*SIN(('OddsRatio_working_3-way'!Y416+4*PI())/3)</f>
        <v>0.47633479302369258</v>
      </c>
      <c r="AL416" s="11">
        <f>'OddsRatio_working_3-way'!Z416+'OddsRatio_working_3-way'!AF416</f>
        <v>1.0608171182042367</v>
      </c>
      <c r="AM416" s="11">
        <f>'OddsRatio_working_3-way'!AA416+'OddsRatio_working_3-way'!AG416</f>
        <v>-0.58925500765544525</v>
      </c>
      <c r="AN416" s="11">
        <f>'OddsRatio_working_3-way'!AB416+'OddsRatio_working_3-way'!AH416</f>
        <v>-0.47156211054879166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1.0608171182042367</v>
      </c>
      <c r="AS416" s="11">
        <f>IF(('OddsRatio_working_3-way'!X416=0),IF(Q416&gt;0,-Q416^(1/3),(-Q416)^(1/3)),'OddsRatio_working_3-way'!AM416-'OddsRatio_working_3-way'!R416/3)</f>
        <v>-0.58925500765544525</v>
      </c>
      <c r="AT416" s="11">
        <f>IF(('OddsRatio_working_3-way'!X416=0),IF(Q416&gt;0,-Q416^(1/3),(-Q416)^(1/3)),'OddsRatio_working_3-way'!AN416-'OddsRatio_working_3-way'!R416/3)</f>
        <v>-0.47156211054879166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4.67</v>
      </c>
      <c r="B417" s="4">
        <f>IF('True_Odds_Calculator_3-way'!B418="","",'True_Odds_Calculator_3-way'!B418)</f>
        <v>3.7</v>
      </c>
      <c r="C417" s="4">
        <f>IF('True_Odds_Calculator_3-way'!C418="","",'True_Odds_Calculator_3-way'!C418)</f>
        <v>1.79</v>
      </c>
      <c r="D417" s="9">
        <f t="shared" si="91"/>
        <v>0.20242392092875316</v>
      </c>
      <c r="E417" s="9">
        <f t="shared" si="92"/>
        <v>0.25649368383290899</v>
      </c>
      <c r="F417" s="9">
        <f t="shared" si="93"/>
        <v>0.54108239523833779</v>
      </c>
      <c r="G417" s="9">
        <f t="shared" si="94"/>
        <v>1.0736042524575566</v>
      </c>
      <c r="H417" s="9">
        <f t="shared" si="95"/>
        <v>4.9401276065192334</v>
      </c>
      <c r="I417" s="9">
        <f t="shared" si="96"/>
        <v>3.8987314816354033</v>
      </c>
      <c r="J417" s="9">
        <f t="shared" si="97"/>
        <v>1.8481473594414703</v>
      </c>
      <c r="K417" s="11">
        <f t="shared" si="98"/>
        <v>0.21413276231263384</v>
      </c>
      <c r="L417" s="11">
        <f t="shared" si="99"/>
        <v>0.27027027027027023</v>
      </c>
      <c r="M417" s="11">
        <f t="shared" si="100"/>
        <v>0.55865921787709494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-0.25309600150795009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0.23149487817582037</v>
      </c>
      <c r="Q417" s="11">
        <f>2*'OddsRatio_working_3-way'!K417*'OddsRatio_working_3-way'!L417*'OddsRatio_working_3-way'!M417</f>
        <v>6.4663373792128581E-2</v>
      </c>
      <c r="R417" s="11">
        <f t="shared" si="101"/>
        <v>0</v>
      </c>
      <c r="S417" s="11">
        <f t="shared" si="102"/>
        <v>-0.91465245123024519</v>
      </c>
      <c r="T417" s="11">
        <f t="shared" si="103"/>
        <v>-0.25548951151682819</v>
      </c>
      <c r="U417" s="11">
        <f>'OddsRatio_working_3-way'!S417-'OddsRatio_working_3-way'!R417^2/3</f>
        <v>-0.91465245123024519</v>
      </c>
      <c r="V417" s="11">
        <f>'OddsRatio_working_3-way'!S417*'OddsRatio_working_3-way'!R417/3-2*'OddsRatio_working_3-way'!R417^3/27-'OddsRatio_working_3-way'!T417</f>
        <v>0.25548951151682819</v>
      </c>
      <c r="W417" s="11">
        <f>'OddsRatio_working_3-way'!V417^2+4*'OddsRatio_working_3-way'!U417^3/27</f>
        <v>-4.8086335722774015E-2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0.16834579458504562</v>
      </c>
      <c r="Y417" s="11">
        <f>IF('OddsRatio_working_3-way'!W417&gt;=0,IF('OddsRatio_working_3-way'!V417+SQRT('OddsRatio_working_3-way'!W417)&gt;0,0,PI()),ACOS('OddsRatio_working_3-way'!V417/(2*'OddsRatio_working_3-way'!X417)))</f>
        <v>0.70929141750928082</v>
      </c>
      <c r="Z417" s="11">
        <f>'OddsRatio_working_3-way'!X417^(1/3)*COS('OddsRatio_working_3-way'!Y417/3)</f>
        <v>0.53680212622877832</v>
      </c>
      <c r="AA417" s="11">
        <f>'OddsRatio_working_3-way'!X417^(1/3)*COS(('OddsRatio_working_3-way'!Y417+2*PI())/3)</f>
        <v>-0.38040874483648529</v>
      </c>
      <c r="AB417" s="11">
        <f>'OddsRatio_working_3-way'!X417^(1/3)*COS(('OddsRatio_working_3-way'!Y417+4*PI())/3)</f>
        <v>-0.1563933813922932</v>
      </c>
      <c r="AC417" s="11">
        <f>'OddsRatio_working_3-way'!X417^(1/3)*SIN('OddsRatio_working_3-way'!Y417/3)</f>
        <v>0.12933533038711617</v>
      </c>
      <c r="AD417" s="11">
        <f>'OddsRatio_working_3-way'!X417^(1/3)*SIN(('OddsRatio_working_3-way'!Y417+2*PI())/3)</f>
        <v>0.40021661292606492</v>
      </c>
      <c r="AE417" s="11">
        <f>'OddsRatio_working_3-way'!X417^(1/3)*SIN(('OddsRatio_working_3-way'!Y417+4*PI())/3)</f>
        <v>-0.52955194331318101</v>
      </c>
      <c r="AF417" s="11">
        <f>-'OddsRatio_working_3-way'!U417/(3*'OddsRatio_working_3-way'!X417^(1/3))*COS(('OddsRatio_working_3-way'!Y417)/3)</f>
        <v>0.53680212622877821</v>
      </c>
      <c r="AG417" s="11">
        <f>-'OddsRatio_working_3-way'!U417/(3*'OddsRatio_working_3-way'!X417^(1/3))*COS(('OddsRatio_working_3-way'!Y417+2*PI())/3)</f>
        <v>-0.38040874483648524</v>
      </c>
      <c r="AH417" s="11">
        <f>-'OddsRatio_working_3-way'!U417/(3*'OddsRatio_working_3-way'!X417^(1/3))*COS(('OddsRatio_working_3-way'!Y417+4*PI())/3)</f>
        <v>-0.15639338139229317</v>
      </c>
      <c r="AI417" s="11">
        <f>'OddsRatio_working_3-way'!U417/(3*'OddsRatio_working_3-way'!X417^(1/3))*SIN(('OddsRatio_working_3-way'!Y417)/3)</f>
        <v>-0.12933533038711614</v>
      </c>
      <c r="AJ417" s="11">
        <f>'OddsRatio_working_3-way'!U417/(3*'OddsRatio_working_3-way'!X417^(1/3))*SIN(('OddsRatio_working_3-way'!Y417+2*PI())/3)</f>
        <v>-0.40021661292606481</v>
      </c>
      <c r="AK417" s="11">
        <f>'OddsRatio_working_3-way'!U417/(3*'OddsRatio_working_3-way'!X417^(1/3))*SIN(('OddsRatio_working_3-way'!Y417+4*PI())/3)</f>
        <v>0.5295519433131809</v>
      </c>
      <c r="AL417" s="11">
        <f>'OddsRatio_working_3-way'!Z417+'OddsRatio_working_3-way'!AF417</f>
        <v>1.0736042524575566</v>
      </c>
      <c r="AM417" s="11">
        <f>'OddsRatio_working_3-way'!AA417+'OddsRatio_working_3-way'!AG417</f>
        <v>-0.76081748967297047</v>
      </c>
      <c r="AN417" s="11">
        <f>'OddsRatio_working_3-way'!AB417+'OddsRatio_working_3-way'!AH417</f>
        <v>-0.31278676278458639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1.0736042524575566</v>
      </c>
      <c r="AS417" s="11">
        <f>IF(('OddsRatio_working_3-way'!X417=0),IF(Q417&gt;0,-Q417^(1/3),(-Q417)^(1/3)),'OddsRatio_working_3-way'!AM417-'OddsRatio_working_3-way'!R417/3)</f>
        <v>-0.76081748967297047</v>
      </c>
      <c r="AT417" s="11">
        <f>IF(('OddsRatio_working_3-way'!X417=0),IF(Q417&gt;0,-Q417^(1/3),(-Q417)^(1/3)),'OddsRatio_working_3-way'!AN417-'OddsRatio_working_3-way'!R417/3)</f>
        <v>-0.31278676278458639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4.62</v>
      </c>
      <c r="B418" s="4">
        <f>IF('True_Odds_Calculator_3-way'!B419="","",'True_Odds_Calculator_3-way'!B419)</f>
        <v>3.34</v>
      </c>
      <c r="C418" s="4">
        <f>IF('True_Odds_Calculator_3-way'!C419="","",'True_Odds_Calculator_3-way'!C419)</f>
        <v>1.9</v>
      </c>
      <c r="D418" s="9">
        <f t="shared" si="91"/>
        <v>0.20518912244980972</v>
      </c>
      <c r="E418" s="9">
        <f t="shared" si="92"/>
        <v>0.28539637851391181</v>
      </c>
      <c r="F418" s="9">
        <f t="shared" si="93"/>
        <v>0.50941449903627856</v>
      </c>
      <c r="G418" s="9">
        <f t="shared" si="94"/>
        <v>1.0700421799968871</v>
      </c>
      <c r="H418" s="9">
        <f t="shared" si="95"/>
        <v>4.8735526915887313</v>
      </c>
      <c r="I418" s="9">
        <f t="shared" si="96"/>
        <v>3.503898701192715</v>
      </c>
      <c r="J418" s="9">
        <f t="shared" si="97"/>
        <v>1.9630379619971983</v>
      </c>
      <c r="K418" s="11">
        <f t="shared" si="98"/>
        <v>0.21645021645021645</v>
      </c>
      <c r="L418" s="11">
        <f t="shared" si="99"/>
        <v>0.29940119760479045</v>
      </c>
      <c r="M418" s="11">
        <f t="shared" si="100"/>
        <v>0.52631578947368418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-0.26003086103937034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0.23398179717120782</v>
      </c>
      <c r="Q418" s="11">
        <f>2*'OddsRatio_working_3-way'!K418*'OddsRatio_working_3-way'!L418*'OddsRatio_working_3-way'!M418</f>
        <v>6.8216267396853603E-2</v>
      </c>
      <c r="R418" s="11">
        <f t="shared" si="101"/>
        <v>0</v>
      </c>
      <c r="S418" s="11">
        <f t="shared" si="102"/>
        <v>-0.8998231834327598</v>
      </c>
      <c r="T418" s="11">
        <f t="shared" si="103"/>
        <v>-0.26233912053433234</v>
      </c>
      <c r="U418" s="11">
        <f>'OddsRatio_working_3-way'!S418-'OddsRatio_working_3-way'!R418^2/3</f>
        <v>-0.8998231834327598</v>
      </c>
      <c r="V418" s="11">
        <f>'OddsRatio_working_3-way'!S418*'OddsRatio_working_3-way'!R418/3-2*'OddsRatio_working_3-way'!R418^3/27-'OddsRatio_working_3-way'!T418</f>
        <v>0.26233912053433234</v>
      </c>
      <c r="W418" s="11">
        <f>'OddsRatio_working_3-way'!V418^2+4*'OddsRatio_working_3-way'!U418^3/27</f>
        <v>-3.9114544377887001E-2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0.16426834641875923</v>
      </c>
      <c r="Y418" s="11">
        <f>IF('OddsRatio_working_3-way'!W418&gt;=0,IF('OddsRatio_working_3-way'!V418+SQRT('OddsRatio_working_3-way'!W418)&gt;0,0,PI()),ACOS('OddsRatio_working_3-way'!V418/(2*'OddsRatio_working_3-way'!X418)))</f>
        <v>0.64598395743153958</v>
      </c>
      <c r="Z418" s="11">
        <f>'OddsRatio_working_3-way'!X418^(1/3)*COS('OddsRatio_working_3-way'!Y418/3)</f>
        <v>0.53502108999844356</v>
      </c>
      <c r="AA418" s="11">
        <f>'OddsRatio_working_3-way'!X418^(1/3)*COS(('OddsRatio_working_3-way'!Y418+2*PI())/3)</f>
        <v>-0.36885214949040784</v>
      </c>
      <c r="AB418" s="11">
        <f>'OddsRatio_working_3-way'!X418^(1/3)*COS(('OddsRatio_working_3-way'!Y418+4*PI())/3)</f>
        <v>-0.16616894050803574</v>
      </c>
      <c r="AC418" s="11">
        <f>'OddsRatio_working_3-way'!X418^(1/3)*SIN('OddsRatio_working_3-way'!Y418/3)</f>
        <v>0.11701920526618977</v>
      </c>
      <c r="AD418" s="11">
        <f>'OddsRatio_working_3-way'!X418^(1/3)*SIN(('OddsRatio_working_3-way'!Y418+2*PI())/3)</f>
        <v>0.40483225286599761</v>
      </c>
      <c r="AE418" s="11">
        <f>'OddsRatio_working_3-way'!X418^(1/3)*SIN(('OddsRatio_working_3-way'!Y418+4*PI())/3)</f>
        <v>-0.52185145813218736</v>
      </c>
      <c r="AF418" s="11">
        <f>-'OddsRatio_working_3-way'!U418/(3*'OddsRatio_working_3-way'!X418^(1/3))*COS(('OddsRatio_working_3-way'!Y418)/3)</f>
        <v>0.53502108999844367</v>
      </c>
      <c r="AG418" s="11">
        <f>-'OddsRatio_working_3-way'!U418/(3*'OddsRatio_working_3-way'!X418^(1/3))*COS(('OddsRatio_working_3-way'!Y418+2*PI())/3)</f>
        <v>-0.36885214949040795</v>
      </c>
      <c r="AH418" s="11">
        <f>-'OddsRatio_working_3-way'!U418/(3*'OddsRatio_working_3-way'!X418^(1/3))*COS(('OddsRatio_working_3-way'!Y418+4*PI())/3)</f>
        <v>-0.16616894050803577</v>
      </c>
      <c r="AI418" s="11">
        <f>'OddsRatio_working_3-way'!U418/(3*'OddsRatio_working_3-way'!X418^(1/3))*SIN(('OddsRatio_working_3-way'!Y418)/3)</f>
        <v>-0.11701920526618979</v>
      </c>
      <c r="AJ418" s="11">
        <f>'OddsRatio_working_3-way'!U418/(3*'OddsRatio_working_3-way'!X418^(1/3))*SIN(('OddsRatio_working_3-way'!Y418+2*PI())/3)</f>
        <v>-0.40483225286599772</v>
      </c>
      <c r="AK418" s="11">
        <f>'OddsRatio_working_3-way'!U418/(3*'OddsRatio_working_3-way'!X418^(1/3))*SIN(('OddsRatio_working_3-way'!Y418+4*PI())/3)</f>
        <v>0.52185145813218747</v>
      </c>
      <c r="AL418" s="11">
        <f>'OddsRatio_working_3-way'!Z418+'OddsRatio_working_3-way'!AF418</f>
        <v>1.0700421799968871</v>
      </c>
      <c r="AM418" s="11">
        <f>'OddsRatio_working_3-way'!AA418+'OddsRatio_working_3-way'!AG418</f>
        <v>-0.7377042989808158</v>
      </c>
      <c r="AN418" s="11">
        <f>'OddsRatio_working_3-way'!AB418+'OddsRatio_working_3-way'!AH418</f>
        <v>-0.33233788101607153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1.0700421799968871</v>
      </c>
      <c r="AS418" s="11">
        <f>IF(('OddsRatio_working_3-way'!X418=0),IF(Q418&gt;0,-Q418^(1/3),(-Q418)^(1/3)),'OddsRatio_working_3-way'!AM418-'OddsRatio_working_3-way'!R418/3)</f>
        <v>-0.7377042989808158</v>
      </c>
      <c r="AT418" s="11">
        <f>IF(('OddsRatio_working_3-way'!X418=0),IF(Q418&gt;0,-Q418^(1/3),(-Q418)^(1/3)),'OddsRatio_working_3-way'!AN418-'OddsRatio_working_3-way'!R418/3)</f>
        <v>-0.33233788101607153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1.83</v>
      </c>
      <c r="B419" s="4">
        <f>IF('True_Odds_Calculator_3-way'!B420="","",'True_Odds_Calculator_3-way'!B420)</f>
        <v>3.71</v>
      </c>
      <c r="C419" s="4">
        <f>IF('True_Odds_Calculator_3-way'!C420="","",'True_Odds_Calculator_3-way'!C420)</f>
        <v>4.46</v>
      </c>
      <c r="D419" s="9">
        <f t="shared" si="91"/>
        <v>0.53015406435293866</v>
      </c>
      <c r="E419" s="9">
        <f t="shared" si="92"/>
        <v>0.25682905090560282</v>
      </c>
      <c r="F419" s="9">
        <f t="shared" si="93"/>
        <v>0.21301688474145855</v>
      </c>
      <c r="G419" s="9">
        <f t="shared" si="94"/>
        <v>1.0677640304984495</v>
      </c>
      <c r="H419" s="9">
        <f t="shared" si="95"/>
        <v>1.8862441453137131</v>
      </c>
      <c r="I419" s="9">
        <f t="shared" si="96"/>
        <v>3.8936405226507991</v>
      </c>
      <c r="J419" s="9">
        <f t="shared" si="97"/>
        <v>4.6944635455246351</v>
      </c>
      <c r="K419" s="11">
        <f t="shared" si="98"/>
        <v>0.54644808743169393</v>
      </c>
      <c r="L419" s="11">
        <f t="shared" si="99"/>
        <v>0.26954177897574122</v>
      </c>
      <c r="M419" s="11">
        <f t="shared" si="100"/>
        <v>0.22421524663677131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-0.25701804983428489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0.23117357112771553</v>
      </c>
      <c r="Q419" s="11">
        <f>2*'OddsRatio_working_3-way'!K419*'OddsRatio_working_3-way'!L419*'OddsRatio_working_3-way'!M419</f>
        <v>6.6049591750775863E-2</v>
      </c>
      <c r="R419" s="11">
        <f t="shared" si="101"/>
        <v>0</v>
      </c>
      <c r="S419" s="11">
        <f t="shared" si="102"/>
        <v>-0.89944488831335834</v>
      </c>
      <c r="T419" s="11">
        <f t="shared" si="103"/>
        <v>-0.25698425380381662</v>
      </c>
      <c r="U419" s="11">
        <f>'OddsRatio_working_3-way'!S419-'OddsRatio_working_3-way'!R419^2/3</f>
        <v>-0.89944488831335834</v>
      </c>
      <c r="V419" s="11">
        <f>'OddsRatio_working_3-way'!S419*'OddsRatio_working_3-way'!R419/3-2*'OddsRatio_working_3-way'!R419^3/27-'OddsRatio_working_3-way'!T419</f>
        <v>0.25698425380381662</v>
      </c>
      <c r="W419" s="11">
        <f>'OddsRatio_working_3-way'!V419^2+4*'OddsRatio_working_3-way'!U419^3/27</f>
        <v>-4.175937632395664E-2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0.16416476709929348</v>
      </c>
      <c r="Y419" s="11">
        <f>IF('OddsRatio_working_3-way'!W419&gt;=0,IF('OddsRatio_working_3-way'!V419+SQRT('OddsRatio_working_3-way'!W419)&gt;0,0,PI()),ACOS('OddsRatio_working_3-way'!V419/(2*'OddsRatio_working_3-way'!X419)))</f>
        <v>0.67180065312230386</v>
      </c>
      <c r="Z419" s="11">
        <f>'OddsRatio_working_3-way'!X419^(1/3)*COS('OddsRatio_working_3-way'!Y419/3)</f>
        <v>0.53388201524922474</v>
      </c>
      <c r="AA419" s="11">
        <f>'OddsRatio_working_3-way'!X419^(1/3)*COS(('OddsRatio_working_3-way'!Y419+2*PI())/3)</f>
        <v>-0.37224398680093718</v>
      </c>
      <c r="AB419" s="11">
        <f>'OddsRatio_working_3-way'!X419^(1/3)*COS(('OddsRatio_working_3-way'!Y419+4*PI())/3)</f>
        <v>-0.16163802844828767</v>
      </c>
      <c r="AC419" s="11">
        <f>'OddsRatio_working_3-way'!X419^(1/3)*SIN('OddsRatio_working_3-way'!Y419/3)</f>
        <v>0.1215934067478413</v>
      </c>
      <c r="AD419" s="11">
        <f>'OddsRatio_working_3-way'!X419^(1/3)*SIN(('OddsRatio_working_3-way'!Y419+2*PI())/3)</f>
        <v>0.40155868445553899</v>
      </c>
      <c r="AE419" s="11">
        <f>'OddsRatio_working_3-way'!X419^(1/3)*SIN(('OddsRatio_working_3-way'!Y419+4*PI())/3)</f>
        <v>-0.52315209120338035</v>
      </c>
      <c r="AF419" s="11">
        <f>-'OddsRatio_working_3-way'!U419/(3*'OddsRatio_working_3-way'!X419^(1/3))*COS(('OddsRatio_working_3-way'!Y419)/3)</f>
        <v>0.53388201524922485</v>
      </c>
      <c r="AG419" s="11">
        <f>-'OddsRatio_working_3-way'!U419/(3*'OddsRatio_working_3-way'!X419^(1/3))*COS(('OddsRatio_working_3-way'!Y419+2*PI())/3)</f>
        <v>-0.37224398680093729</v>
      </c>
      <c r="AH419" s="11">
        <f>-'OddsRatio_working_3-way'!U419/(3*'OddsRatio_working_3-way'!X419^(1/3))*COS(('OddsRatio_working_3-way'!Y419+4*PI())/3)</f>
        <v>-0.16163802844828773</v>
      </c>
      <c r="AI419" s="11">
        <f>'OddsRatio_working_3-way'!U419/(3*'OddsRatio_working_3-way'!X419^(1/3))*SIN(('OddsRatio_working_3-way'!Y419)/3)</f>
        <v>-0.12159340674784133</v>
      </c>
      <c r="AJ419" s="11">
        <f>'OddsRatio_working_3-way'!U419/(3*'OddsRatio_working_3-way'!X419^(1/3))*SIN(('OddsRatio_working_3-way'!Y419+2*PI())/3)</f>
        <v>-0.40155868445553905</v>
      </c>
      <c r="AK419" s="11">
        <f>'OddsRatio_working_3-way'!U419/(3*'OddsRatio_working_3-way'!X419^(1/3))*SIN(('OddsRatio_working_3-way'!Y419+4*PI())/3)</f>
        <v>0.52315209120338046</v>
      </c>
      <c r="AL419" s="11">
        <f>'OddsRatio_working_3-way'!Z419+'OddsRatio_working_3-way'!AF419</f>
        <v>1.0677640304984495</v>
      </c>
      <c r="AM419" s="11">
        <f>'OddsRatio_working_3-way'!AA419+'OddsRatio_working_3-way'!AG419</f>
        <v>-0.74448797360187446</v>
      </c>
      <c r="AN419" s="11">
        <f>'OddsRatio_working_3-way'!AB419+'OddsRatio_working_3-way'!AH419</f>
        <v>-0.3232760568965754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1.0677640304984495</v>
      </c>
      <c r="AS419" s="11">
        <f>IF(('OddsRatio_working_3-way'!X419=0),IF(Q419&gt;0,-Q419^(1/3),(-Q419)^(1/3)),'OddsRatio_working_3-way'!AM419-'OddsRatio_working_3-way'!R419/3)</f>
        <v>-0.74448797360187446</v>
      </c>
      <c r="AT419" s="11">
        <f>IF(('OddsRatio_working_3-way'!X419=0),IF(Q419&gt;0,-Q419^(1/3),(-Q419)^(1/3)),'OddsRatio_working_3-way'!AN419-'OddsRatio_working_3-way'!R419/3)</f>
        <v>-0.3232760568965754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1.99</v>
      </c>
      <c r="B420" s="4">
        <f>IF('True_Odds_Calculator_3-way'!B421="","",'True_Odds_Calculator_3-way'!B421)</f>
        <v>3.54</v>
      </c>
      <c r="C420" s="4">
        <f>IF('True_Odds_Calculator_3-way'!C421="","",'True_Odds_Calculator_3-way'!C421)</f>
        <v>3.91</v>
      </c>
      <c r="D420" s="9">
        <f t="shared" si="91"/>
        <v>0.48652531168260083</v>
      </c>
      <c r="E420" s="9">
        <f t="shared" si="92"/>
        <v>0.26970373329309993</v>
      </c>
      <c r="F420" s="9">
        <f t="shared" si="93"/>
        <v>0.24377095502429924</v>
      </c>
      <c r="G420" s="9">
        <f t="shared" si="94"/>
        <v>1.0660520406162757</v>
      </c>
      <c r="H420" s="9">
        <f t="shared" si="95"/>
        <v>2.055391520210113</v>
      </c>
      <c r="I420" s="9">
        <f t="shared" si="96"/>
        <v>3.707772183165341</v>
      </c>
      <c r="J420" s="9">
        <f t="shared" si="97"/>
        <v>4.1022114381933621</v>
      </c>
      <c r="K420" s="11">
        <f t="shared" si="98"/>
        <v>0.50251256281407031</v>
      </c>
      <c r="L420" s="11">
        <f t="shared" si="99"/>
        <v>0.2824858757062147</v>
      </c>
      <c r="M420" s="11">
        <f t="shared" si="100"/>
        <v>0.25575447570332482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-0.2656616124970077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0.23380444929867017</v>
      </c>
      <c r="Q420" s="11">
        <f>2*'OddsRatio_working_3-way'!K420*'OddsRatio_working_3-way'!L420*'OddsRatio_working_3-way'!M420</f>
        <v>7.261007742194725E-2</v>
      </c>
      <c r="R420" s="11">
        <f t="shared" si="101"/>
        <v>0</v>
      </c>
      <c r="S420" s="11">
        <f t="shared" si="102"/>
        <v>-0.880083679012163</v>
      </c>
      <c r="T420" s="11">
        <f t="shared" si="103"/>
        <v>-0.27331791273669659</v>
      </c>
      <c r="U420" s="11">
        <f>'OddsRatio_working_3-way'!S420-'OddsRatio_working_3-way'!R420^2/3</f>
        <v>-0.880083679012163</v>
      </c>
      <c r="V420" s="11">
        <f>'OddsRatio_working_3-way'!S420*'OddsRatio_working_3-way'!R420/3-2*'OddsRatio_working_3-way'!R420^3/27-'OddsRatio_working_3-way'!T420</f>
        <v>0.27331791273669659</v>
      </c>
      <c r="W420" s="11">
        <f>'OddsRatio_working_3-way'!V420^2+4*'OddsRatio_working_3-way'!U420^3/27</f>
        <v>-2.628493658723928E-2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0.15889274527962546</v>
      </c>
      <c r="Y420" s="11">
        <f>IF('OddsRatio_working_3-way'!W420&gt;=0,IF('OddsRatio_working_3-way'!V420+SQRT('OddsRatio_working_3-way'!W420)&gt;0,0,PI()),ACOS('OddsRatio_working_3-way'!V420/(2*'OddsRatio_working_3-way'!X420)))</f>
        <v>0.53538856290003944</v>
      </c>
      <c r="Z420" s="11">
        <f>'OddsRatio_working_3-way'!X420^(1/3)*COS('OddsRatio_working_3-way'!Y420/3)</f>
        <v>0.53302602030813773</v>
      </c>
      <c r="AA420" s="11">
        <f>'OddsRatio_working_3-way'!X420^(1/3)*COS(('OddsRatio_working_3-way'!Y420+2*PI())/3)</f>
        <v>-0.34977984634286774</v>
      </c>
      <c r="AB420" s="11">
        <f>'OddsRatio_working_3-way'!X420^(1/3)*COS(('OddsRatio_working_3-way'!Y420+4*PI())/3)</f>
        <v>-0.18324617396527013</v>
      </c>
      <c r="AC420" s="11">
        <f>'OddsRatio_working_3-way'!X420^(1/3)*SIN('OddsRatio_working_3-way'!Y420/3)</f>
        <v>9.6148260576342945E-2</v>
      </c>
      <c r="AD420" s="11">
        <f>'OddsRatio_working_3-way'!X420^(1/3)*SIN(('OddsRatio_working_3-way'!Y420+2*PI())/3)</f>
        <v>0.41353994417679585</v>
      </c>
      <c r="AE420" s="11">
        <f>'OddsRatio_working_3-way'!X420^(1/3)*SIN(('OddsRatio_working_3-way'!Y420+4*PI())/3)</f>
        <v>-0.50968820475313881</v>
      </c>
      <c r="AF420" s="11">
        <f>-'OddsRatio_working_3-way'!U420/(3*'OddsRatio_working_3-way'!X420^(1/3))*COS(('OddsRatio_working_3-way'!Y420)/3)</f>
        <v>0.53302602030813784</v>
      </c>
      <c r="AG420" s="11">
        <f>-'OddsRatio_working_3-way'!U420/(3*'OddsRatio_working_3-way'!X420^(1/3))*COS(('OddsRatio_working_3-way'!Y420+2*PI())/3)</f>
        <v>-0.34977984634286785</v>
      </c>
      <c r="AH420" s="11">
        <f>-'OddsRatio_working_3-way'!U420/(3*'OddsRatio_working_3-way'!X420^(1/3))*COS(('OddsRatio_working_3-way'!Y420+4*PI())/3)</f>
        <v>-0.18324617396527015</v>
      </c>
      <c r="AI420" s="11">
        <f>'OddsRatio_working_3-way'!U420/(3*'OddsRatio_working_3-way'!X420^(1/3))*SIN(('OddsRatio_working_3-way'!Y420)/3)</f>
        <v>-9.6148260576342959E-2</v>
      </c>
      <c r="AJ420" s="11">
        <f>'OddsRatio_working_3-way'!U420/(3*'OddsRatio_working_3-way'!X420^(1/3))*SIN(('OddsRatio_working_3-way'!Y420+2*PI())/3)</f>
        <v>-0.41353994417679596</v>
      </c>
      <c r="AK420" s="11">
        <f>'OddsRatio_working_3-way'!U420/(3*'OddsRatio_working_3-way'!X420^(1/3))*SIN(('OddsRatio_working_3-way'!Y420+4*PI())/3)</f>
        <v>0.50968820475313892</v>
      </c>
      <c r="AL420" s="11">
        <f>'OddsRatio_working_3-way'!Z420+'OddsRatio_working_3-way'!AF420</f>
        <v>1.0660520406162757</v>
      </c>
      <c r="AM420" s="11">
        <f>'OddsRatio_working_3-way'!AA420+'OddsRatio_working_3-way'!AG420</f>
        <v>-0.69955969268573559</v>
      </c>
      <c r="AN420" s="11">
        <f>'OddsRatio_working_3-way'!AB420+'OddsRatio_working_3-way'!AH420</f>
        <v>-0.36649234793054031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1.0660520406162757</v>
      </c>
      <c r="AS420" s="11">
        <f>IF(('OddsRatio_working_3-way'!X420=0),IF(Q420&gt;0,-Q420^(1/3),(-Q420)^(1/3)),'OddsRatio_working_3-way'!AM420-'OddsRatio_working_3-way'!R420/3)</f>
        <v>-0.69955969268573559</v>
      </c>
      <c r="AT420" s="11">
        <f>IF(('OddsRatio_working_3-way'!X420=0),IF(Q420&gt;0,-Q420^(1/3),(-Q420)^(1/3)),'OddsRatio_working_3-way'!AN420-'OddsRatio_working_3-way'!R420/3)</f>
        <v>-0.36649234793054031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3.53</v>
      </c>
      <c r="B421" s="4">
        <f>IF('True_Odds_Calculator_3-way'!B422="","",'True_Odds_Calculator_3-way'!B422)</f>
        <v>3.24</v>
      </c>
      <c r="C421" s="4">
        <f>IF('True_Odds_Calculator_3-way'!C422="","",'True_Odds_Calculator_3-way'!C422)</f>
        <v>2.23</v>
      </c>
      <c r="D421" s="9">
        <f t="shared" si="91"/>
        <v>0.27099327913512067</v>
      </c>
      <c r="E421" s="9">
        <f t="shared" si="92"/>
        <v>0.29570280754754114</v>
      </c>
      <c r="F421" s="9">
        <f t="shared" si="93"/>
        <v>0.43330391331733836</v>
      </c>
      <c r="G421" s="9">
        <f t="shared" si="94"/>
        <v>1.0632918642044165</v>
      </c>
      <c r="H421" s="9">
        <f t="shared" si="95"/>
        <v>3.6901284164371746</v>
      </c>
      <c r="I421" s="9">
        <f t="shared" si="96"/>
        <v>3.3817737758178934</v>
      </c>
      <c r="J421" s="9">
        <f t="shared" si="97"/>
        <v>2.3078489929714321</v>
      </c>
      <c r="K421" s="11">
        <f t="shared" si="98"/>
        <v>0.28328611898016998</v>
      </c>
      <c r="L421" s="11">
        <f t="shared" si="99"/>
        <v>0.30864197530864196</v>
      </c>
      <c r="M421" s="11">
        <f t="shared" si="100"/>
        <v>0.44843049327354262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-0.27330594101005323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0.23524839642930573</v>
      </c>
      <c r="Q421" s="11">
        <f>2*'OddsRatio_working_3-way'!K421*'OddsRatio_working_3-way'!L421*'OddsRatio_working_3-way'!M421</f>
        <v>7.8416132143101919E-2</v>
      </c>
      <c r="R421" s="11">
        <f t="shared" si="101"/>
        <v>0</v>
      </c>
      <c r="S421" s="11">
        <f t="shared" si="102"/>
        <v>-0.86075112586247216</v>
      </c>
      <c r="T421" s="11">
        <f t="shared" si="103"/>
        <v>-0.2869170419541574</v>
      </c>
      <c r="U421" s="11">
        <f>'OddsRatio_working_3-way'!S421-'OddsRatio_working_3-way'!R421^2/3</f>
        <v>-0.86075112586247216</v>
      </c>
      <c r="V421" s="11">
        <f>'OddsRatio_working_3-way'!S421*'OddsRatio_working_3-way'!R421/3-2*'OddsRatio_working_3-way'!R421^3/27-'OddsRatio_working_3-way'!T421</f>
        <v>0.2869170419541574</v>
      </c>
      <c r="W421" s="11">
        <f>'OddsRatio_working_3-way'!V421^2+4*'OddsRatio_working_3-way'!U421^3/27</f>
        <v>-1.2156248680393181E-2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0.15368607422609645</v>
      </c>
      <c r="Y421" s="11">
        <f>IF('OddsRatio_working_3-way'!W421&gt;=0,IF('OddsRatio_working_3-way'!V421+SQRT('OddsRatio_working_3-way'!W421)&gt;0,0,PI()),ACOS('OddsRatio_working_3-way'!V421/(2*'OddsRatio_working_3-way'!X421)))</f>
        <v>0.36687829089509494</v>
      </c>
      <c r="Z421" s="11">
        <f>'OddsRatio_working_3-way'!X421^(1/3)*COS('OddsRatio_working_3-way'!Y421/3)</f>
        <v>0.53164593210220823</v>
      </c>
      <c r="AA421" s="11">
        <f>'OddsRatio_working_3-way'!X421^(1/3)*COS(('OddsRatio_working_3-way'!Y421+2*PI())/3)</f>
        <v>-0.32241124774438973</v>
      </c>
      <c r="AB421" s="11">
        <f>'OddsRatio_working_3-way'!X421^(1/3)*COS(('OddsRatio_working_3-way'!Y421+4*PI())/3)</f>
        <v>-0.2092346843578187</v>
      </c>
      <c r="AC421" s="11">
        <f>'OddsRatio_working_3-way'!X421^(1/3)*SIN('OddsRatio_working_3-way'!Y421/3)</f>
        <v>6.5342519337193802E-2</v>
      </c>
      <c r="AD421" s="11">
        <f>'OddsRatio_working_3-way'!X421^(1/3)*SIN(('OddsRatio_working_3-way'!Y421+2*PI())/3)</f>
        <v>0.42774762335057237</v>
      </c>
      <c r="AE421" s="11">
        <f>'OddsRatio_working_3-way'!X421^(1/3)*SIN(('OddsRatio_working_3-way'!Y421+4*PI())/3)</f>
        <v>-0.49309014268776591</v>
      </c>
      <c r="AF421" s="11">
        <f>-'OddsRatio_working_3-way'!U421/(3*'OddsRatio_working_3-way'!X421^(1/3))*COS(('OddsRatio_working_3-way'!Y421)/3)</f>
        <v>0.53164593210220823</v>
      </c>
      <c r="AG421" s="11">
        <f>-'OddsRatio_working_3-way'!U421/(3*'OddsRatio_working_3-way'!X421^(1/3))*COS(('OddsRatio_working_3-way'!Y421+2*PI())/3)</f>
        <v>-0.32241124774438973</v>
      </c>
      <c r="AH421" s="11">
        <f>-'OddsRatio_working_3-way'!U421/(3*'OddsRatio_working_3-way'!X421^(1/3))*COS(('OddsRatio_working_3-way'!Y421+4*PI())/3)</f>
        <v>-0.2092346843578187</v>
      </c>
      <c r="AI421" s="11">
        <f>'OddsRatio_working_3-way'!U421/(3*'OddsRatio_working_3-way'!X421^(1/3))*SIN(('OddsRatio_working_3-way'!Y421)/3)</f>
        <v>-6.5342519337193802E-2</v>
      </c>
      <c r="AJ421" s="11">
        <f>'OddsRatio_working_3-way'!U421/(3*'OddsRatio_working_3-way'!X421^(1/3))*SIN(('OddsRatio_working_3-way'!Y421+2*PI())/3)</f>
        <v>-0.42774762335057237</v>
      </c>
      <c r="AK421" s="11">
        <f>'OddsRatio_working_3-way'!U421/(3*'OddsRatio_working_3-way'!X421^(1/3))*SIN(('OddsRatio_working_3-way'!Y421+4*PI())/3)</f>
        <v>0.49309014268776591</v>
      </c>
      <c r="AL421" s="11">
        <f>'OddsRatio_working_3-way'!Z421+'OddsRatio_working_3-way'!AF421</f>
        <v>1.0632918642044165</v>
      </c>
      <c r="AM421" s="11">
        <f>'OddsRatio_working_3-way'!AA421+'OddsRatio_working_3-way'!AG421</f>
        <v>-0.64482249548877946</v>
      </c>
      <c r="AN421" s="11">
        <f>'OddsRatio_working_3-way'!AB421+'OddsRatio_working_3-way'!AH421</f>
        <v>-0.41846936871563739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1.0632918642044165</v>
      </c>
      <c r="AS421" s="11">
        <f>IF(('OddsRatio_working_3-way'!X421=0),IF(Q421&gt;0,-Q421^(1/3),(-Q421)^(1/3)),'OddsRatio_working_3-way'!AM421-'OddsRatio_working_3-way'!R421/3)</f>
        <v>-0.64482249548877946</v>
      </c>
      <c r="AT421" s="11">
        <f>IF(('OddsRatio_working_3-way'!X421=0),IF(Q421&gt;0,-Q421^(1/3),(-Q421)^(1/3)),'OddsRatio_working_3-way'!AN421-'OddsRatio_working_3-way'!R421/3)</f>
        <v>-0.41846936871563739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2.54</v>
      </c>
      <c r="B422" s="4">
        <f>IF('True_Odds_Calculator_3-way'!B423="","",'True_Odds_Calculator_3-way'!B423)</f>
        <v>3.26</v>
      </c>
      <c r="C422" s="4">
        <f>IF('True_Odds_Calculator_3-way'!C423="","",'True_Odds_Calculator_3-way'!C423)</f>
        <v>2.91</v>
      </c>
      <c r="D422" s="9">
        <f t="shared" si="91"/>
        <v>0.37810788394004841</v>
      </c>
      <c r="E422" s="9">
        <f t="shared" si="92"/>
        <v>0.29293549553947529</v>
      </c>
      <c r="F422" s="9">
        <f t="shared" si="93"/>
        <v>0.32895662052047603</v>
      </c>
      <c r="G422" s="9">
        <f t="shared" si="94"/>
        <v>1.0680180618862956</v>
      </c>
      <c r="H422" s="9">
        <f t="shared" si="95"/>
        <v>2.6447478153048953</v>
      </c>
      <c r="I422" s="9">
        <f t="shared" si="96"/>
        <v>3.4137208198630282</v>
      </c>
      <c r="J422" s="9">
        <f t="shared" si="97"/>
        <v>3.0399144982028248</v>
      </c>
      <c r="K422" s="11">
        <f t="shared" si="98"/>
        <v>0.39370078740157477</v>
      </c>
      <c r="L422" s="11">
        <f t="shared" si="99"/>
        <v>0.30674846625766872</v>
      </c>
      <c r="M422" s="11">
        <f t="shared" si="100"/>
        <v>0.3436426116838488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-0.27587873222254145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0.23696914553823206</v>
      </c>
      <c r="Q422" s="11">
        <f>2*'OddsRatio_working_3-way'!K422*'OddsRatio_working_3-way'!L422*'OddsRatio_working_3-way'!M422</f>
        <v>8.3001452027401765E-2</v>
      </c>
      <c r="R422" s="11">
        <f t="shared" si="101"/>
        <v>0</v>
      </c>
      <c r="S422" s="11">
        <f t="shared" si="102"/>
        <v>-0.85896126761622782</v>
      </c>
      <c r="T422" s="11">
        <f t="shared" si="103"/>
        <v>-0.3008620902333547</v>
      </c>
      <c r="U422" s="11">
        <f>'OddsRatio_working_3-way'!S422-'OddsRatio_working_3-way'!R422^2/3</f>
        <v>-0.85896126761622782</v>
      </c>
      <c r="V422" s="11">
        <f>'OddsRatio_working_3-way'!S422*'OddsRatio_working_3-way'!R422/3-2*'OddsRatio_working_3-way'!R422^3/27-'OddsRatio_working_3-way'!T422</f>
        <v>0.3008620902333547</v>
      </c>
      <c r="W422" s="11">
        <f>'OddsRatio_working_3-way'!V422^2+4*'OddsRatio_working_3-way'!U422^3/27</f>
        <v>-3.3714905412671747E-3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0.15320695796931877</v>
      </c>
      <c r="Y422" s="11">
        <f>IF('OddsRatio_working_3-way'!W422&gt;=0,IF('OddsRatio_working_3-way'!V422+SQRT('OddsRatio_working_3-way'!W422)&gt;0,0,PI()),ACOS('OddsRatio_working_3-way'!V422/(2*'OddsRatio_working_3-way'!X422)))</f>
        <v>0.19064990543301463</v>
      </c>
      <c r="Z422" s="11">
        <f>'OddsRatio_working_3-way'!X422^(1/3)*COS('OddsRatio_working_3-way'!Y422/3)</f>
        <v>0.53400903094314778</v>
      </c>
      <c r="AA422" s="11">
        <f>'OddsRatio_working_3-way'!X422^(1/3)*COS(('OddsRatio_working_3-way'!Y422+2*PI())/3)</f>
        <v>-0.29643380457999746</v>
      </c>
      <c r="AB422" s="11">
        <f>'OddsRatio_working_3-way'!X422^(1/3)*COS(('OddsRatio_working_3-way'!Y422+4*PI())/3)</f>
        <v>-0.2375752263631504</v>
      </c>
      <c r="AC422" s="11">
        <f>'OddsRatio_working_3-way'!X422^(1/3)*SIN('OddsRatio_working_3-way'!Y422/3)</f>
        <v>3.3982015977615528E-2</v>
      </c>
      <c r="AD422" s="11">
        <f>'OddsRatio_working_3-way'!X422^(1/3)*SIN(('OddsRatio_working_3-way'!Y422+2*PI())/3)</f>
        <v>0.44547437865826861</v>
      </c>
      <c r="AE422" s="11">
        <f>'OddsRatio_working_3-way'!X422^(1/3)*SIN(('OddsRatio_working_3-way'!Y422+4*PI())/3)</f>
        <v>-0.47945639463588396</v>
      </c>
      <c r="AF422" s="11">
        <f>-'OddsRatio_working_3-way'!U422/(3*'OddsRatio_working_3-way'!X422^(1/3))*COS(('OddsRatio_working_3-way'!Y422)/3)</f>
        <v>0.53400903094314778</v>
      </c>
      <c r="AG422" s="11">
        <f>-'OddsRatio_working_3-way'!U422/(3*'OddsRatio_working_3-way'!X422^(1/3))*COS(('OddsRatio_working_3-way'!Y422+2*PI())/3)</f>
        <v>-0.29643380457999746</v>
      </c>
      <c r="AH422" s="11">
        <f>-'OddsRatio_working_3-way'!U422/(3*'OddsRatio_working_3-way'!X422^(1/3))*COS(('OddsRatio_working_3-way'!Y422+4*PI())/3)</f>
        <v>-0.2375752263631504</v>
      </c>
      <c r="AI422" s="11">
        <f>'OddsRatio_working_3-way'!U422/(3*'OddsRatio_working_3-way'!X422^(1/3))*SIN(('OddsRatio_working_3-way'!Y422)/3)</f>
        <v>-3.3982015977615528E-2</v>
      </c>
      <c r="AJ422" s="11">
        <f>'OddsRatio_working_3-way'!U422/(3*'OddsRatio_working_3-way'!X422^(1/3))*SIN(('OddsRatio_working_3-way'!Y422+2*PI())/3)</f>
        <v>-0.44547437865826861</v>
      </c>
      <c r="AK422" s="11">
        <f>'OddsRatio_working_3-way'!U422/(3*'OddsRatio_working_3-way'!X422^(1/3))*SIN(('OddsRatio_working_3-way'!Y422+4*PI())/3)</f>
        <v>0.47945639463588396</v>
      </c>
      <c r="AL422" s="11">
        <f>'OddsRatio_working_3-way'!Z422+'OddsRatio_working_3-way'!AF422</f>
        <v>1.0680180618862956</v>
      </c>
      <c r="AM422" s="11">
        <f>'OddsRatio_working_3-way'!AA422+'OddsRatio_working_3-way'!AG422</f>
        <v>-0.59286760915999492</v>
      </c>
      <c r="AN422" s="11">
        <f>'OddsRatio_working_3-way'!AB422+'OddsRatio_working_3-way'!AH422</f>
        <v>-0.4751504527263008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1.0680180618862956</v>
      </c>
      <c r="AS422" s="11">
        <f>IF(('OddsRatio_working_3-way'!X422=0),IF(Q422&gt;0,-Q422^(1/3),(-Q422)^(1/3)),'OddsRatio_working_3-way'!AM422-'OddsRatio_working_3-way'!R422/3)</f>
        <v>-0.59286760915999492</v>
      </c>
      <c r="AT422" s="11">
        <f>IF(('OddsRatio_working_3-way'!X422=0),IF(Q422&gt;0,-Q422^(1/3),(-Q422)^(1/3)),'OddsRatio_working_3-way'!AN422-'OddsRatio_working_3-way'!R422/3)</f>
        <v>-0.4751504527263008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1.76</v>
      </c>
      <c r="B423" s="4">
        <f>IF('True_Odds_Calculator_3-way'!B424="","",'True_Odds_Calculator_3-way'!B424)</f>
        <v>3.46</v>
      </c>
      <c r="C423" s="4">
        <f>IF('True_Odds_Calculator_3-way'!C424="","",'True_Odds_Calculator_3-way'!C424)</f>
        <v>5.39</v>
      </c>
      <c r="D423" s="9">
        <f t="shared" si="91"/>
        <v>0.55052863974020672</v>
      </c>
      <c r="E423" s="9">
        <f t="shared" si="92"/>
        <v>0.27452359156640782</v>
      </c>
      <c r="F423" s="9">
        <f t="shared" si="93"/>
        <v>0.17494776869338519</v>
      </c>
      <c r="G423" s="9">
        <f t="shared" si="94"/>
        <v>1.0742577985251494</v>
      </c>
      <c r="H423" s="9">
        <f t="shared" si="95"/>
        <v>1.8164359268791137</v>
      </c>
      <c r="I423" s="9">
        <f t="shared" si="96"/>
        <v>3.6426741843718666</v>
      </c>
      <c r="J423" s="9">
        <f t="shared" si="97"/>
        <v>5.7159917355254057</v>
      </c>
      <c r="K423" s="11">
        <f t="shared" si="98"/>
        <v>0.56818181818181823</v>
      </c>
      <c r="L423" s="11">
        <f t="shared" si="99"/>
        <v>0.28901734104046245</v>
      </c>
      <c r="M423" s="11">
        <f t="shared" si="100"/>
        <v>0.1855287569573284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-0.2500550834196954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0.23185001321027143</v>
      </c>
      <c r="Q423" s="11">
        <f>2*'OddsRatio_working_3-way'!K423*'OddsRatio_working_3-way'!L423*'OddsRatio_working_3-way'!M423</f>
        <v>6.0932986389033245E-2</v>
      </c>
      <c r="R423" s="11">
        <f t="shared" si="101"/>
        <v>0</v>
      </c>
      <c r="S423" s="11">
        <f t="shared" si="102"/>
        <v>-0.92719576038824869</v>
      </c>
      <c r="T423" s="11">
        <f t="shared" si="103"/>
        <v>-0.2436782550297632</v>
      </c>
      <c r="U423" s="11">
        <f>'OddsRatio_working_3-way'!S423-'OddsRatio_working_3-way'!R423^2/3</f>
        <v>-0.92719576038824869</v>
      </c>
      <c r="V423" s="11">
        <f>'OddsRatio_working_3-way'!S423*'OddsRatio_working_3-way'!R423/3-2*'OddsRatio_working_3-way'!R423^3/27-'OddsRatio_working_3-way'!T423</f>
        <v>0.2436782550297632</v>
      </c>
      <c r="W423" s="11">
        <f>'OddsRatio_working_3-way'!V423^2+4*'OddsRatio_working_3-way'!U423^3/27</f>
        <v>-5.8710205405999971E-2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0.17182061676378529</v>
      </c>
      <c r="Y423" s="11">
        <f>IF('OddsRatio_working_3-way'!W423&gt;=0,IF('OddsRatio_working_3-way'!V423+SQRT('OddsRatio_working_3-way'!W423)&gt;0,0,PI()),ACOS('OddsRatio_working_3-way'!V423/(2*'OddsRatio_working_3-way'!X423)))</f>
        <v>0.78256602636233308</v>
      </c>
      <c r="Z423" s="11">
        <f>'OddsRatio_working_3-way'!X423^(1/3)*COS('OddsRatio_working_3-way'!Y423/3)</f>
        <v>0.53712889926257468</v>
      </c>
      <c r="AA423" s="11">
        <f>'OddsRatio_working_3-way'!X423^(1/3)*COS(('OddsRatio_working_3-way'!Y423+2*PI())/3)</f>
        <v>-0.39273509543694202</v>
      </c>
      <c r="AB423" s="11">
        <f>'OddsRatio_working_3-way'!X423^(1/3)*COS(('OddsRatio_working_3-way'!Y423+4*PI())/3)</f>
        <v>-0.14439380382563255</v>
      </c>
      <c r="AC423" s="11">
        <f>'OddsRatio_working_3-way'!X423^(1/3)*SIN('OddsRatio_working_3-way'!Y423/3)</f>
        <v>0.14337991156268889</v>
      </c>
      <c r="AD423" s="11">
        <f>'OddsRatio_working_3-way'!X423^(1/3)*SIN(('OddsRatio_working_3-way'!Y423+2*PI())/3)</f>
        <v>0.39347731608681785</v>
      </c>
      <c r="AE423" s="11">
        <f>'OddsRatio_working_3-way'!X423^(1/3)*SIN(('OddsRatio_working_3-way'!Y423+4*PI())/3)</f>
        <v>-0.53685722764950672</v>
      </c>
      <c r="AF423" s="11">
        <f>-'OddsRatio_working_3-way'!U423/(3*'OddsRatio_working_3-way'!X423^(1/3))*COS(('OddsRatio_working_3-way'!Y423)/3)</f>
        <v>0.53712889926257468</v>
      </c>
      <c r="AG423" s="11">
        <f>-'OddsRatio_working_3-way'!U423/(3*'OddsRatio_working_3-way'!X423^(1/3))*COS(('OddsRatio_working_3-way'!Y423+2*PI())/3)</f>
        <v>-0.39273509543694202</v>
      </c>
      <c r="AH423" s="11">
        <f>-'OddsRatio_working_3-way'!U423/(3*'OddsRatio_working_3-way'!X423^(1/3))*COS(('OddsRatio_working_3-way'!Y423+4*PI())/3)</f>
        <v>-0.14439380382563255</v>
      </c>
      <c r="AI423" s="11">
        <f>'OddsRatio_working_3-way'!U423/(3*'OddsRatio_working_3-way'!X423^(1/3))*SIN(('OddsRatio_working_3-way'!Y423)/3)</f>
        <v>-0.14337991156268889</v>
      </c>
      <c r="AJ423" s="11">
        <f>'OddsRatio_working_3-way'!U423/(3*'OddsRatio_working_3-way'!X423^(1/3))*SIN(('OddsRatio_working_3-way'!Y423+2*PI())/3)</f>
        <v>-0.39347731608681785</v>
      </c>
      <c r="AK423" s="11">
        <f>'OddsRatio_working_3-way'!U423/(3*'OddsRatio_working_3-way'!X423^(1/3))*SIN(('OddsRatio_working_3-way'!Y423+4*PI())/3)</f>
        <v>0.53685722764950672</v>
      </c>
      <c r="AL423" s="11">
        <f>'OddsRatio_working_3-way'!Z423+'OddsRatio_working_3-way'!AF423</f>
        <v>1.0742577985251494</v>
      </c>
      <c r="AM423" s="11">
        <f>'OddsRatio_working_3-way'!AA423+'OddsRatio_working_3-way'!AG423</f>
        <v>-0.78547019087388403</v>
      </c>
      <c r="AN423" s="11">
        <f>'OddsRatio_working_3-way'!AB423+'OddsRatio_working_3-way'!AH423</f>
        <v>-0.2887876076512651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1.0742577985251494</v>
      </c>
      <c r="AS423" s="11">
        <f>IF(('OddsRatio_working_3-way'!X423=0),IF(Q423&gt;0,-Q423^(1/3),(-Q423)^(1/3)),'OddsRatio_working_3-way'!AM423-'OddsRatio_working_3-way'!R423/3)</f>
        <v>-0.78547019087388403</v>
      </c>
      <c r="AT423" s="11">
        <f>IF(('OddsRatio_working_3-way'!X423=0),IF(Q423&gt;0,-Q423^(1/3),(-Q423)^(1/3)),'OddsRatio_working_3-way'!AN423-'OddsRatio_working_3-way'!R423/3)</f>
        <v>-0.2887876076512651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2.02</v>
      </c>
      <c r="B424" s="4">
        <f>IF('True_Odds_Calculator_3-way'!B425="","",'True_Odds_Calculator_3-way'!B425)</f>
        <v>3.29</v>
      </c>
      <c r="C424" s="4">
        <f>IF('True_Odds_Calculator_3-way'!C425="","",'True_Odds_Calculator_3-way'!C425)</f>
        <v>4.12</v>
      </c>
      <c r="D424" s="9">
        <f t="shared" si="91"/>
        <v>0.4787485630399253</v>
      </c>
      <c r="E424" s="9">
        <f t="shared" si="92"/>
        <v>0.29032499021261515</v>
      </c>
      <c r="F424" s="9">
        <f t="shared" si="93"/>
        <v>0.2309264467474598</v>
      </c>
      <c r="G424" s="9">
        <f t="shared" si="94"/>
        <v>1.0674305052827391</v>
      </c>
      <c r="H424" s="9">
        <f t="shared" si="95"/>
        <v>2.0887791153883941</v>
      </c>
      <c r="I424" s="9">
        <f t="shared" si="96"/>
        <v>3.4444158570974719</v>
      </c>
      <c r="J424" s="9">
        <f t="shared" si="97"/>
        <v>4.3303831764821457</v>
      </c>
      <c r="K424" s="11">
        <f t="shared" si="98"/>
        <v>0.49504950495049505</v>
      </c>
      <c r="L424" s="11">
        <f t="shared" si="99"/>
        <v>0.303951367781155</v>
      </c>
      <c r="M424" s="11">
        <f t="shared" si="100"/>
        <v>0.24271844660194175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-0.26616182437436964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0.23483698149966678</v>
      </c>
      <c r="Q424" s="11">
        <f>2*'OddsRatio_working_3-way'!K424*'OddsRatio_working_3-way'!L424*'OddsRatio_working_3-way'!M424</f>
        <v>7.3044162208294489E-2</v>
      </c>
      <c r="R424" s="11">
        <f t="shared" si="101"/>
        <v>0</v>
      </c>
      <c r="S424" s="11">
        <f t="shared" si="102"/>
        <v>-0.88230903155126061</v>
      </c>
      <c r="T424" s="11">
        <f t="shared" si="103"/>
        <v>-0.27443515755871245</v>
      </c>
      <c r="U424" s="11">
        <f>'OddsRatio_working_3-way'!S424-'OddsRatio_working_3-way'!R424^2/3</f>
        <v>-0.88230903155126061</v>
      </c>
      <c r="V424" s="11">
        <f>'OddsRatio_working_3-way'!S424*'OddsRatio_working_3-way'!R424/3-2*'OddsRatio_working_3-way'!R424^3/27-'OddsRatio_working_3-way'!T424</f>
        <v>0.27443515755871245</v>
      </c>
      <c r="W424" s="11">
        <f>'OddsRatio_working_3-way'!V424^2+4*'OddsRatio_working_3-way'!U424^3/27</f>
        <v>-2.6440963540951837E-2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0.15949578305179982</v>
      </c>
      <c r="Y424" s="11">
        <f>IF('OddsRatio_working_3-way'!W424&gt;=0,IF('OddsRatio_working_3-way'!V424+SQRT('OddsRatio_working_3-way'!W424)&gt;0,0,PI()),ACOS('OddsRatio_working_3-way'!V424/(2*'OddsRatio_working_3-way'!X424)))</f>
        <v>0.53489718272239295</v>
      </c>
      <c r="Z424" s="11">
        <f>'OddsRatio_working_3-way'!X424^(1/3)*COS('OddsRatio_working_3-way'!Y424/3)</f>
        <v>0.53371525264136954</v>
      </c>
      <c r="AA424" s="11">
        <f>'OddsRatio_working_3-way'!X424^(1/3)*COS(('OddsRatio_working_3-way'!Y424+2*PI())/3)</f>
        <v>-0.35015396304256236</v>
      </c>
      <c r="AB424" s="11">
        <f>'OddsRatio_working_3-way'!X424^(1/3)*COS(('OddsRatio_working_3-way'!Y424+4*PI())/3)</f>
        <v>-0.18356128959880708</v>
      </c>
      <c r="AC424" s="11">
        <f>'OddsRatio_working_3-way'!X424^(1/3)*SIN('OddsRatio_working_3-way'!Y424/3)</f>
        <v>9.6182324857771548E-2</v>
      </c>
      <c r="AD424" s="11">
        <f>'OddsRatio_working_3-way'!X424^(1/3)*SIN(('OddsRatio_working_3-way'!Y424+2*PI())/3)</f>
        <v>0.41411980474577004</v>
      </c>
      <c r="AE424" s="11">
        <f>'OddsRatio_working_3-way'!X424^(1/3)*SIN(('OddsRatio_working_3-way'!Y424+4*PI())/3)</f>
        <v>-0.51030212960354149</v>
      </c>
      <c r="AF424" s="11">
        <f>-'OddsRatio_working_3-way'!U424/(3*'OddsRatio_working_3-way'!X424^(1/3))*COS(('OddsRatio_working_3-way'!Y424)/3)</f>
        <v>0.53371525264136965</v>
      </c>
      <c r="AG424" s="11">
        <f>-'OddsRatio_working_3-way'!U424/(3*'OddsRatio_working_3-way'!X424^(1/3))*COS(('OddsRatio_working_3-way'!Y424+2*PI())/3)</f>
        <v>-0.35015396304256241</v>
      </c>
      <c r="AH424" s="11">
        <f>-'OddsRatio_working_3-way'!U424/(3*'OddsRatio_working_3-way'!X424^(1/3))*COS(('OddsRatio_working_3-way'!Y424+4*PI())/3)</f>
        <v>-0.1835612895988071</v>
      </c>
      <c r="AI424" s="11">
        <f>'OddsRatio_working_3-way'!U424/(3*'OddsRatio_working_3-way'!X424^(1/3))*SIN(('OddsRatio_working_3-way'!Y424)/3)</f>
        <v>-9.6182324857771562E-2</v>
      </c>
      <c r="AJ424" s="11">
        <f>'OddsRatio_working_3-way'!U424/(3*'OddsRatio_working_3-way'!X424^(1/3))*SIN(('OddsRatio_working_3-way'!Y424+2*PI())/3)</f>
        <v>-0.41411980474577015</v>
      </c>
      <c r="AK424" s="11">
        <f>'OddsRatio_working_3-way'!U424/(3*'OddsRatio_working_3-way'!X424^(1/3))*SIN(('OddsRatio_working_3-way'!Y424+4*PI())/3)</f>
        <v>0.5103021296035416</v>
      </c>
      <c r="AL424" s="11">
        <f>'OddsRatio_working_3-way'!Z424+'OddsRatio_working_3-way'!AF424</f>
        <v>1.0674305052827391</v>
      </c>
      <c r="AM424" s="11">
        <f>'OddsRatio_working_3-way'!AA424+'OddsRatio_working_3-way'!AG424</f>
        <v>-0.70030792608512482</v>
      </c>
      <c r="AN424" s="11">
        <f>'OddsRatio_working_3-way'!AB424+'OddsRatio_working_3-way'!AH424</f>
        <v>-0.36712257919761415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1.0674305052827391</v>
      </c>
      <c r="AS424" s="11">
        <f>IF(('OddsRatio_working_3-way'!X424=0),IF(Q424&gt;0,-Q424^(1/3),(-Q424)^(1/3)),'OddsRatio_working_3-way'!AM424-'OddsRatio_working_3-way'!R424/3)</f>
        <v>-0.70030792608512482</v>
      </c>
      <c r="AT424" s="11">
        <f>IF(('OddsRatio_working_3-way'!X424=0),IF(Q424&gt;0,-Q424^(1/3),(-Q424)^(1/3)),'OddsRatio_working_3-way'!AN424-'OddsRatio_working_3-way'!R424/3)</f>
        <v>-0.36712257919761415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2.67</v>
      </c>
      <c r="B425" s="4">
        <f>IF('True_Odds_Calculator_3-way'!B426="","",'True_Odds_Calculator_3-way'!B426)</f>
        <v>3.16</v>
      </c>
      <c r="C425" s="4">
        <f>IF('True_Odds_Calculator_3-way'!C426="","",'True_Odds_Calculator_3-way'!C426)</f>
        <v>2.88</v>
      </c>
      <c r="D425" s="9">
        <f t="shared" si="91"/>
        <v>0.36129416926391872</v>
      </c>
      <c r="E425" s="9">
        <f t="shared" si="92"/>
        <v>0.30427213888851196</v>
      </c>
      <c r="F425" s="9">
        <f t="shared" si="93"/>
        <v>0.33443369184756927</v>
      </c>
      <c r="G425" s="9">
        <f t="shared" si="94"/>
        <v>1.0585794452711237</v>
      </c>
      <c r="H425" s="9">
        <f t="shared" si="95"/>
        <v>2.7678276736027767</v>
      </c>
      <c r="I425" s="9">
        <f t="shared" si="96"/>
        <v>3.2865316017856272</v>
      </c>
      <c r="J425" s="9">
        <f t="shared" si="97"/>
        <v>2.9901293571097125</v>
      </c>
      <c r="K425" s="11">
        <f t="shared" si="98"/>
        <v>0.37453183520599254</v>
      </c>
      <c r="L425" s="11">
        <f t="shared" si="99"/>
        <v>0.31645569620253161</v>
      </c>
      <c r="M425" s="11">
        <f t="shared" si="100"/>
        <v>0.34722222222222221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-0.27908547859479438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0.23498777898934348</v>
      </c>
      <c r="Q425" s="11">
        <f>2*'OddsRatio_working_3-way'!K425*'OddsRatio_working_3-way'!L425*'OddsRatio_working_3-way'!M425</f>
        <v>8.230745323619737E-2</v>
      </c>
      <c r="R425" s="11">
        <f t="shared" si="101"/>
        <v>0</v>
      </c>
      <c r="S425" s="11">
        <f t="shared" si="102"/>
        <v>-0.84199213865413403</v>
      </c>
      <c r="T425" s="11">
        <f t="shared" si="103"/>
        <v>-0.29491843735696466</v>
      </c>
      <c r="U425" s="11">
        <f>'OddsRatio_working_3-way'!S425-'OddsRatio_working_3-way'!R425^2/3</f>
        <v>-0.84199213865413403</v>
      </c>
      <c r="V425" s="11">
        <f>'OddsRatio_working_3-way'!S425*'OddsRatio_working_3-way'!R425/3-2*'OddsRatio_working_3-way'!R425^3/27-'OddsRatio_working_3-way'!T425</f>
        <v>0.29491843735696466</v>
      </c>
      <c r="W425" s="11">
        <f>'OddsRatio_working_3-way'!V425^2+4*'OddsRatio_working_3-way'!U425^3/27</f>
        <v>-1.457332776922643E-3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0.14868945614097567</v>
      </c>
      <c r="Y425" s="11">
        <f>IF('OddsRatio_working_3-way'!W425&gt;=0,IF('OddsRatio_working_3-way'!V425+SQRT('OddsRatio_working_3-way'!W425)&gt;0,0,PI()),ACOS('OddsRatio_working_3-way'!V425/(2*'OddsRatio_working_3-way'!X425)))</f>
        <v>0.12872689146254301</v>
      </c>
      <c r="Z425" s="11">
        <f>'OddsRatio_working_3-way'!X425^(1/3)*COS('OddsRatio_working_3-way'!Y425/3)</f>
        <v>0.52928972263556184</v>
      </c>
      <c r="AA425" s="11">
        <f>'OddsRatio_working_3-way'!X425^(1/3)*COS(('OddsRatio_working_3-way'!Y425+2*PI())/3)</f>
        <v>-0.28432548117110307</v>
      </c>
      <c r="AB425" s="11">
        <f>'OddsRatio_working_3-way'!X425^(1/3)*COS(('OddsRatio_working_3-way'!Y425+4*PI())/3)</f>
        <v>-0.24496424146445892</v>
      </c>
      <c r="AC425" s="11">
        <f>'OddsRatio_working_3-way'!X425^(1/3)*SIN('OddsRatio_working_3-way'!Y425/3)</f>
        <v>2.2725222340268546E-2</v>
      </c>
      <c r="AD425" s="11">
        <f>'OddsRatio_working_3-way'!X425^(1/3)*SIN(('OddsRatio_working_3-way'!Y425+2*PI())/3)</f>
        <v>0.44701573459428179</v>
      </c>
      <c r="AE425" s="11">
        <f>'OddsRatio_working_3-way'!X425^(1/3)*SIN(('OddsRatio_working_3-way'!Y425+4*PI())/3)</f>
        <v>-0.4697409569345502</v>
      </c>
      <c r="AF425" s="11">
        <f>-'OddsRatio_working_3-way'!U425/(3*'OddsRatio_working_3-way'!X425^(1/3))*COS(('OddsRatio_working_3-way'!Y425)/3)</f>
        <v>0.52928972263556184</v>
      </c>
      <c r="AG425" s="11">
        <f>-'OddsRatio_working_3-way'!U425/(3*'OddsRatio_working_3-way'!X425^(1/3))*COS(('OddsRatio_working_3-way'!Y425+2*PI())/3)</f>
        <v>-0.28432548117110307</v>
      </c>
      <c r="AH425" s="11">
        <f>-'OddsRatio_working_3-way'!U425/(3*'OddsRatio_working_3-way'!X425^(1/3))*COS(('OddsRatio_working_3-way'!Y425+4*PI())/3)</f>
        <v>-0.24496424146445892</v>
      </c>
      <c r="AI425" s="11">
        <f>'OddsRatio_working_3-way'!U425/(3*'OddsRatio_working_3-way'!X425^(1/3))*SIN(('OddsRatio_working_3-way'!Y425)/3)</f>
        <v>-2.2725222340268546E-2</v>
      </c>
      <c r="AJ425" s="11">
        <f>'OddsRatio_working_3-way'!U425/(3*'OddsRatio_working_3-way'!X425^(1/3))*SIN(('OddsRatio_working_3-way'!Y425+2*PI())/3)</f>
        <v>-0.44701573459428179</v>
      </c>
      <c r="AK425" s="11">
        <f>'OddsRatio_working_3-way'!U425/(3*'OddsRatio_working_3-way'!X425^(1/3))*SIN(('OddsRatio_working_3-way'!Y425+4*PI())/3)</f>
        <v>0.4697409569345502</v>
      </c>
      <c r="AL425" s="11">
        <f>'OddsRatio_working_3-way'!Z425+'OddsRatio_working_3-way'!AF425</f>
        <v>1.0585794452711237</v>
      </c>
      <c r="AM425" s="11">
        <f>'OddsRatio_working_3-way'!AA425+'OddsRatio_working_3-way'!AG425</f>
        <v>-0.56865096234220613</v>
      </c>
      <c r="AN425" s="11">
        <f>'OddsRatio_working_3-way'!AB425+'OddsRatio_working_3-way'!AH425</f>
        <v>-0.48992848292891783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1.0585794452711237</v>
      </c>
      <c r="AS425" s="11">
        <f>IF(('OddsRatio_working_3-way'!X425=0),IF(Q425&gt;0,-Q425^(1/3),(-Q425)^(1/3)),'OddsRatio_working_3-way'!AM425-'OddsRatio_working_3-way'!R425/3)</f>
        <v>-0.56865096234220613</v>
      </c>
      <c r="AT425" s="11">
        <f>IF(('OddsRatio_working_3-way'!X425=0),IF(Q425&gt;0,-Q425^(1/3),(-Q425)^(1/3)),'OddsRatio_working_3-way'!AN425-'OddsRatio_working_3-way'!R425/3)</f>
        <v>-0.48992848292891783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2.46</v>
      </c>
      <c r="B426" s="4">
        <f>IF('True_Odds_Calculator_3-way'!B427="","",'True_Odds_Calculator_3-way'!B427)</f>
        <v>3.04</v>
      </c>
      <c r="C426" s="4">
        <f>IF('True_Odds_Calculator_3-way'!C427="","",'True_Odds_Calculator_3-way'!C427)</f>
        <v>3.3</v>
      </c>
      <c r="D426" s="9">
        <f t="shared" si="91"/>
        <v>0.39266749665929768</v>
      </c>
      <c r="E426" s="9">
        <f t="shared" si="92"/>
        <v>0.31634357452362405</v>
      </c>
      <c r="F426" s="9">
        <f t="shared" si="93"/>
        <v>0.29098892881707816</v>
      </c>
      <c r="G426" s="9">
        <f t="shared" si="94"/>
        <v>1.0593725485576528</v>
      </c>
      <c r="H426" s="9">
        <f t="shared" si="95"/>
        <v>2.5466839208941736</v>
      </c>
      <c r="I426" s="9">
        <f t="shared" si="96"/>
        <v>3.161119999057612</v>
      </c>
      <c r="J426" s="9">
        <f t="shared" si="97"/>
        <v>3.4365568616826012</v>
      </c>
      <c r="K426" s="11">
        <f t="shared" si="98"/>
        <v>0.4065040650406504</v>
      </c>
      <c r="L426" s="11">
        <f t="shared" si="99"/>
        <v>0.32894736842105265</v>
      </c>
      <c r="M426" s="11">
        <f t="shared" si="100"/>
        <v>0.30303030303030304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-0.27758003656591601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0.23502029278665992</v>
      </c>
      <c r="Q426" s="11">
        <f>2*'OddsRatio_working_3-way'!K426*'OddsRatio_working_3-way'!L426*'OddsRatio_working_3-way'!M426</f>
        <v>8.1041480271262054E-2</v>
      </c>
      <c r="R426" s="11">
        <f t="shared" si="101"/>
        <v>0</v>
      </c>
      <c r="S426" s="11">
        <f t="shared" si="102"/>
        <v>-0.84667577573018449</v>
      </c>
      <c r="T426" s="11">
        <f t="shared" si="103"/>
        <v>-0.29195716404489125</v>
      </c>
      <c r="U426" s="11">
        <f>'OddsRatio_working_3-way'!S426-'OddsRatio_working_3-way'!R426^2/3</f>
        <v>-0.84667577573018449</v>
      </c>
      <c r="V426" s="11">
        <f>'OddsRatio_working_3-way'!S426*'OddsRatio_working_3-way'!R426/3-2*'OddsRatio_working_3-way'!R426^3/27-'OddsRatio_working_3-way'!T426</f>
        <v>0.29195716404489125</v>
      </c>
      <c r="W426" s="11">
        <f>'OddsRatio_working_3-way'!V426^2+4*'OddsRatio_working_3-way'!U426^3/27</f>
        <v>-4.6792196742398845E-3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0.14993182226546789</v>
      </c>
      <c r="Y426" s="11">
        <f>IF('OddsRatio_working_3-way'!W426&gt;=0,IF('OddsRatio_working_3-way'!V426+SQRT('OddsRatio_working_3-way'!W426)&gt;0,0,PI()),ACOS('OddsRatio_working_3-way'!V426/(2*'OddsRatio_working_3-way'!X426)))</f>
        <v>0.23014608376589729</v>
      </c>
      <c r="Z426" s="11">
        <f>'OddsRatio_working_3-way'!X426^(1/3)*COS('OddsRatio_working_3-way'!Y426/3)</f>
        <v>0.52968627427882631</v>
      </c>
      <c r="AA426" s="11">
        <f>'OddsRatio_working_3-way'!X426^(1/3)*COS(('OddsRatio_working_3-way'!Y426+2*PI())/3)</f>
        <v>-0.30010334222968632</v>
      </c>
      <c r="AB426" s="11">
        <f>'OddsRatio_working_3-way'!X426^(1/3)*COS(('OddsRatio_working_3-way'!Y426+4*PI())/3)</f>
        <v>-0.22958293204913979</v>
      </c>
      <c r="AC426" s="11">
        <f>'OddsRatio_working_3-way'!X426^(1/3)*SIN('OddsRatio_working_3-way'!Y426/3)</f>
        <v>4.0714977801101455E-2</v>
      </c>
      <c r="AD426" s="11">
        <f>'OddsRatio_working_3-way'!X426^(1/3)*SIN(('OddsRatio_working_3-way'!Y426+2*PI())/3)</f>
        <v>0.43836428066084476</v>
      </c>
      <c r="AE426" s="11">
        <f>'OddsRatio_working_3-way'!X426^(1/3)*SIN(('OddsRatio_working_3-way'!Y426+4*PI())/3)</f>
        <v>-0.4790792584619461</v>
      </c>
      <c r="AF426" s="11">
        <f>-'OddsRatio_working_3-way'!U426/(3*'OddsRatio_working_3-way'!X426^(1/3))*COS(('OddsRatio_working_3-way'!Y426)/3)</f>
        <v>0.52968627427882642</v>
      </c>
      <c r="AG426" s="11">
        <f>-'OddsRatio_working_3-way'!U426/(3*'OddsRatio_working_3-way'!X426^(1/3))*COS(('OddsRatio_working_3-way'!Y426+2*PI())/3)</f>
        <v>-0.30010334222968643</v>
      </c>
      <c r="AH426" s="11">
        <f>-'OddsRatio_working_3-way'!U426/(3*'OddsRatio_working_3-way'!X426^(1/3))*COS(('OddsRatio_working_3-way'!Y426+4*PI())/3)</f>
        <v>-0.22958293204913985</v>
      </c>
      <c r="AI426" s="11">
        <f>'OddsRatio_working_3-way'!U426/(3*'OddsRatio_working_3-way'!X426^(1/3))*SIN(('OddsRatio_working_3-way'!Y426)/3)</f>
        <v>-4.0714977801101462E-2</v>
      </c>
      <c r="AJ426" s="11">
        <f>'OddsRatio_working_3-way'!U426/(3*'OddsRatio_working_3-way'!X426^(1/3))*SIN(('OddsRatio_working_3-way'!Y426+2*PI())/3)</f>
        <v>-0.43836428066084487</v>
      </c>
      <c r="AK426" s="11">
        <f>'OddsRatio_working_3-way'!U426/(3*'OddsRatio_working_3-way'!X426^(1/3))*SIN(('OddsRatio_working_3-way'!Y426+4*PI())/3)</f>
        <v>0.47907925846194621</v>
      </c>
      <c r="AL426" s="11">
        <f>'OddsRatio_working_3-way'!Z426+'OddsRatio_working_3-way'!AF426</f>
        <v>1.0593725485576528</v>
      </c>
      <c r="AM426" s="11">
        <f>'OddsRatio_working_3-way'!AA426+'OddsRatio_working_3-way'!AG426</f>
        <v>-0.60020668445937275</v>
      </c>
      <c r="AN426" s="11">
        <f>'OddsRatio_working_3-way'!AB426+'OddsRatio_working_3-way'!AH426</f>
        <v>-0.45916586409827964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1.0593725485576528</v>
      </c>
      <c r="AS426" s="11">
        <f>IF(('OddsRatio_working_3-way'!X426=0),IF(Q426&gt;0,-Q426^(1/3),(-Q426)^(1/3)),'OddsRatio_working_3-way'!AM426-'OddsRatio_working_3-way'!R426/3)</f>
        <v>-0.60020668445937275</v>
      </c>
      <c r="AT426" s="11">
        <f>IF(('OddsRatio_working_3-way'!X426=0),IF(Q426&gt;0,-Q426^(1/3),(-Q426)^(1/3)),'OddsRatio_working_3-way'!AN426-'OddsRatio_working_3-way'!R426/3)</f>
        <v>-0.45916586409827964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2.92</v>
      </c>
      <c r="B427" s="4">
        <f>IF('True_Odds_Calculator_3-way'!B428="","",'True_Odds_Calculator_3-way'!B428)</f>
        <v>3.34</v>
      </c>
      <c r="C427" s="4">
        <f>IF('True_Odds_Calculator_3-way'!C428="","",'True_Odds_Calculator_3-way'!C428)</f>
        <v>2.52</v>
      </c>
      <c r="D427" s="9">
        <f t="shared" si="91"/>
        <v>0.32954882016236275</v>
      </c>
      <c r="E427" s="9">
        <f t="shared" si="92"/>
        <v>0.28739859814733354</v>
      </c>
      <c r="F427" s="9">
        <f t="shared" si="93"/>
        <v>0.38305258169030382</v>
      </c>
      <c r="G427" s="9">
        <f t="shared" si="94"/>
        <v>1.0596102958586271</v>
      </c>
      <c r="H427" s="9">
        <f t="shared" si="95"/>
        <v>3.0344517680485641</v>
      </c>
      <c r="I427" s="9">
        <f t="shared" si="96"/>
        <v>3.4794880923091864</v>
      </c>
      <c r="J427" s="9">
        <f t="shared" si="97"/>
        <v>2.6106076497051136</v>
      </c>
      <c r="K427" s="11">
        <f t="shared" si="98"/>
        <v>0.34246575342465752</v>
      </c>
      <c r="L427" s="11">
        <f t="shared" si="99"/>
        <v>0.29940119760479045</v>
      </c>
      <c r="M427" s="11">
        <f t="shared" si="100"/>
        <v>0.3968253968253968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-0.27786306057161614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0.23517869674870742</v>
      </c>
      <c r="Q427" s="11">
        <f>2*'OddsRatio_working_3-way'!K427*'OddsRatio_working_3-way'!L427*'OddsRatio_working_3-way'!M427</f>
        <v>8.1376711677753427E-2</v>
      </c>
      <c r="R427" s="11">
        <f t="shared" si="101"/>
        <v>0</v>
      </c>
      <c r="S427" s="11">
        <f t="shared" si="102"/>
        <v>-0.84638345329134779</v>
      </c>
      <c r="T427" s="11">
        <f t="shared" si="103"/>
        <v>-0.29286624681361517</v>
      </c>
      <c r="U427" s="11">
        <f>'OddsRatio_working_3-way'!S427-'OddsRatio_working_3-way'!R427^2/3</f>
        <v>-0.84638345329134779</v>
      </c>
      <c r="V427" s="11">
        <f>'OddsRatio_working_3-way'!S427*'OddsRatio_working_3-way'!R427/3-2*'OddsRatio_working_3-way'!R427^3/27-'OddsRatio_working_3-way'!T427</f>
        <v>0.29286624681361517</v>
      </c>
      <c r="W427" s="11">
        <f>'OddsRatio_working_3-way'!V427^2+4*'OddsRatio_working_3-way'!U427^3/27</f>
        <v>-4.0544637295204661E-3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0.14985418099957523</v>
      </c>
      <c r="Y427" s="11">
        <f>IF('OddsRatio_working_3-way'!W427&gt;=0,IF('OddsRatio_working_3-way'!V427+SQRT('OddsRatio_working_3-way'!W427)&gt;0,0,PI()),ACOS('OddsRatio_working_3-way'!V427/(2*'OddsRatio_working_3-way'!X427)))</f>
        <v>0.21408707873740029</v>
      </c>
      <c r="Z427" s="11">
        <f>'OddsRatio_working_3-way'!X427^(1/3)*COS('OddsRatio_working_3-way'!Y427/3)</f>
        <v>0.52980514792931355</v>
      </c>
      <c r="AA427" s="11">
        <f>'OddsRatio_working_3-way'!X427^(1/3)*COS(('OddsRatio_working_3-way'!Y427+2*PI())/3)</f>
        <v>-0.29770108374079723</v>
      </c>
      <c r="AB427" s="11">
        <f>'OddsRatio_working_3-way'!X427^(1/3)*COS(('OddsRatio_working_3-way'!Y427+4*PI())/3)</f>
        <v>-0.2321040641885164</v>
      </c>
      <c r="AC427" s="11">
        <f>'OddsRatio_working_3-way'!X427^(1/3)*SIN('OddsRatio_working_3-way'!Y427/3)</f>
        <v>3.7872456896546759E-2</v>
      </c>
      <c r="AD427" s="11">
        <f>'OddsRatio_working_3-way'!X427^(1/3)*SIN(('OddsRatio_working_3-way'!Y427+2*PI())/3)</f>
        <v>0.43988848871428471</v>
      </c>
      <c r="AE427" s="11">
        <f>'OddsRatio_working_3-way'!X427^(1/3)*SIN(('OddsRatio_working_3-way'!Y427+4*PI())/3)</f>
        <v>-0.47776094561083127</v>
      </c>
      <c r="AF427" s="11">
        <f>-'OddsRatio_working_3-way'!U427/(3*'OddsRatio_working_3-way'!X427^(1/3))*COS(('OddsRatio_working_3-way'!Y427)/3)</f>
        <v>0.52980514792931344</v>
      </c>
      <c r="AG427" s="11">
        <f>-'OddsRatio_working_3-way'!U427/(3*'OddsRatio_working_3-way'!X427^(1/3))*COS(('OddsRatio_working_3-way'!Y427+2*PI())/3)</f>
        <v>-0.29770108374079718</v>
      </c>
      <c r="AH427" s="11">
        <f>-'OddsRatio_working_3-way'!U427/(3*'OddsRatio_working_3-way'!X427^(1/3))*COS(('OddsRatio_working_3-way'!Y427+4*PI())/3)</f>
        <v>-0.23210406418851634</v>
      </c>
      <c r="AI427" s="11">
        <f>'OddsRatio_working_3-way'!U427/(3*'OddsRatio_working_3-way'!X427^(1/3))*SIN(('OddsRatio_working_3-way'!Y427)/3)</f>
        <v>-3.7872456896546752E-2</v>
      </c>
      <c r="AJ427" s="11">
        <f>'OddsRatio_working_3-way'!U427/(3*'OddsRatio_working_3-way'!X427^(1/3))*SIN(('OddsRatio_working_3-way'!Y427+2*PI())/3)</f>
        <v>-0.43988848871428465</v>
      </c>
      <c r="AK427" s="11">
        <f>'OddsRatio_working_3-way'!U427/(3*'OddsRatio_working_3-way'!X427^(1/3))*SIN(('OddsRatio_working_3-way'!Y427+4*PI())/3)</f>
        <v>0.47776094561083116</v>
      </c>
      <c r="AL427" s="11">
        <f>'OddsRatio_working_3-way'!Z427+'OddsRatio_working_3-way'!AF427</f>
        <v>1.0596102958586271</v>
      </c>
      <c r="AM427" s="11">
        <f>'OddsRatio_working_3-way'!AA427+'OddsRatio_working_3-way'!AG427</f>
        <v>-0.59540216748159436</v>
      </c>
      <c r="AN427" s="11">
        <f>'OddsRatio_working_3-way'!AB427+'OddsRatio_working_3-way'!AH427</f>
        <v>-0.46420812837703274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1.0596102958586271</v>
      </c>
      <c r="AS427" s="11">
        <f>IF(('OddsRatio_working_3-way'!X427=0),IF(Q427&gt;0,-Q427^(1/3),(-Q427)^(1/3)),'OddsRatio_working_3-way'!AM427-'OddsRatio_working_3-way'!R427/3)</f>
        <v>-0.59540216748159436</v>
      </c>
      <c r="AT427" s="11">
        <f>IF(('OddsRatio_working_3-way'!X427=0),IF(Q427&gt;0,-Q427^(1/3),(-Q427)^(1/3)),'OddsRatio_working_3-way'!AN427-'OddsRatio_working_3-way'!R427/3)</f>
        <v>-0.46420812837703274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2.2799999999999998</v>
      </c>
      <c r="B428" s="4">
        <f>IF('True_Odds_Calculator_3-way'!B429="","",'True_Odds_Calculator_3-way'!B429)</f>
        <v>3.23</v>
      </c>
      <c r="C428" s="4">
        <f>IF('True_Odds_Calculator_3-way'!C429="","",'True_Odds_Calculator_3-way'!C429)</f>
        <v>3.43</v>
      </c>
      <c r="D428" s="9">
        <f t="shared" si="91"/>
        <v>0.42383962175831597</v>
      </c>
      <c r="E428" s="9">
        <f t="shared" si="92"/>
        <v>0.29688566251649284</v>
      </c>
      <c r="F428" s="9">
        <f t="shared" si="93"/>
        <v>0.27927471572519119</v>
      </c>
      <c r="G428" s="9">
        <f t="shared" si="94"/>
        <v>1.0620179718780243</v>
      </c>
      <c r="H428" s="9">
        <f t="shared" si="95"/>
        <v>2.3593830040038712</v>
      </c>
      <c r="I428" s="9">
        <f t="shared" si="96"/>
        <v>3.3683000772879934</v>
      </c>
      <c r="J428" s="9">
        <f t="shared" si="97"/>
        <v>3.5807036716635992</v>
      </c>
      <c r="K428" s="11">
        <f t="shared" si="98"/>
        <v>0.43859649122807021</v>
      </c>
      <c r="L428" s="11">
        <f t="shared" si="99"/>
        <v>0.30959752321981426</v>
      </c>
      <c r="M428" s="11">
        <f t="shared" si="100"/>
        <v>0.29154518950437314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-0.27459309802274667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0.235155399714298</v>
      </c>
      <c r="Q428" s="11">
        <f>2*'OddsRatio_working_3-way'!K428*'OddsRatio_working_3-way'!L428*'OddsRatio_working_3-way'!M428</f>
        <v>7.9176902260706408E-2</v>
      </c>
      <c r="R428" s="11">
        <f t="shared" si="101"/>
        <v>0</v>
      </c>
      <c r="S428" s="11">
        <f t="shared" si="102"/>
        <v>-0.85637767812655752</v>
      </c>
      <c r="T428" s="11">
        <f t="shared" si="103"/>
        <v>-0.28834265256786451</v>
      </c>
      <c r="U428" s="11">
        <f>'OddsRatio_working_3-way'!S428-'OddsRatio_working_3-way'!R428^2/3</f>
        <v>-0.85637767812655752</v>
      </c>
      <c r="V428" s="11">
        <f>'OddsRatio_working_3-way'!S428*'OddsRatio_working_3-way'!R428/3-2*'OddsRatio_working_3-way'!R428^3/27-'OddsRatio_working_3-way'!T428</f>
        <v>0.28834265256786451</v>
      </c>
      <c r="W428" s="11">
        <f>'OddsRatio_working_3-way'!V428^2+4*'OddsRatio_working_3-way'!U428^3/27</f>
        <v>-9.903343959696137E-3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0.15251625261719517</v>
      </c>
      <c r="Y428" s="11">
        <f>IF('OddsRatio_working_3-way'!W428&gt;=0,IF('OddsRatio_working_3-way'!V428+SQRT('OddsRatio_working_3-way'!W428)&gt;0,0,PI()),ACOS('OddsRatio_working_3-way'!V428/(2*'OddsRatio_working_3-way'!X428)))</f>
        <v>0.33232924339667957</v>
      </c>
      <c r="Z428" s="11">
        <f>'OddsRatio_working_3-way'!X428^(1/3)*COS('OddsRatio_working_3-way'!Y428/3)</f>
        <v>0.53100898593901225</v>
      </c>
      <c r="AA428" s="11">
        <f>'OddsRatio_working_3-way'!X428^(1/3)*COS(('OddsRatio_working_3-way'!Y428+2*PI())/3)</f>
        <v>-0.3166563469990113</v>
      </c>
      <c r="AB428" s="11">
        <f>'OddsRatio_working_3-way'!X428^(1/3)*COS(('OddsRatio_working_3-way'!Y428+4*PI())/3)</f>
        <v>-0.21435263894000109</v>
      </c>
      <c r="AC428" s="11">
        <f>'OddsRatio_working_3-way'!X428^(1/3)*SIN('OddsRatio_working_3-way'!Y428/3)</f>
        <v>5.9065073386966524E-2</v>
      </c>
      <c r="AD428" s="11">
        <f>'OddsRatio_working_3-way'!X428^(1/3)*SIN(('OddsRatio_working_3-way'!Y428+2*PI())/3)</f>
        <v>0.43033473476751521</v>
      </c>
      <c r="AE428" s="11">
        <f>'OddsRatio_working_3-way'!X428^(1/3)*SIN(('OddsRatio_working_3-way'!Y428+4*PI())/3)</f>
        <v>-0.48939980815448164</v>
      </c>
      <c r="AF428" s="11">
        <f>-'OddsRatio_working_3-way'!U428/(3*'OddsRatio_working_3-way'!X428^(1/3))*COS(('OddsRatio_working_3-way'!Y428)/3)</f>
        <v>0.53100898593901213</v>
      </c>
      <c r="AG428" s="11">
        <f>-'OddsRatio_working_3-way'!U428/(3*'OddsRatio_working_3-way'!X428^(1/3))*COS(('OddsRatio_working_3-way'!Y428+2*PI())/3)</f>
        <v>-0.31665634699901124</v>
      </c>
      <c r="AH428" s="11">
        <f>-'OddsRatio_working_3-way'!U428/(3*'OddsRatio_working_3-way'!X428^(1/3))*COS(('OddsRatio_working_3-way'!Y428+4*PI())/3)</f>
        <v>-0.21435263894000106</v>
      </c>
      <c r="AI428" s="11">
        <f>'OddsRatio_working_3-way'!U428/(3*'OddsRatio_working_3-way'!X428^(1/3))*SIN(('OddsRatio_working_3-way'!Y428)/3)</f>
        <v>-5.9065073386966517E-2</v>
      </c>
      <c r="AJ428" s="11">
        <f>'OddsRatio_working_3-way'!U428/(3*'OddsRatio_working_3-way'!X428^(1/3))*SIN(('OddsRatio_working_3-way'!Y428+2*PI())/3)</f>
        <v>-0.4303347347675151</v>
      </c>
      <c r="AK428" s="11">
        <f>'OddsRatio_working_3-way'!U428/(3*'OddsRatio_working_3-way'!X428^(1/3))*SIN(('OddsRatio_working_3-way'!Y428+4*PI())/3)</f>
        <v>0.48939980815448153</v>
      </c>
      <c r="AL428" s="11">
        <f>'OddsRatio_working_3-way'!Z428+'OddsRatio_working_3-way'!AF428</f>
        <v>1.0620179718780243</v>
      </c>
      <c r="AM428" s="11">
        <f>'OddsRatio_working_3-way'!AA428+'OddsRatio_working_3-way'!AG428</f>
        <v>-0.63331269399802248</v>
      </c>
      <c r="AN428" s="11">
        <f>'OddsRatio_working_3-way'!AB428+'OddsRatio_working_3-way'!AH428</f>
        <v>-0.42870527788000212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1.0620179718780243</v>
      </c>
      <c r="AS428" s="11">
        <f>IF(('OddsRatio_working_3-way'!X428=0),IF(Q428&gt;0,-Q428^(1/3),(-Q428)^(1/3)),'OddsRatio_working_3-way'!AM428-'OddsRatio_working_3-way'!R428/3)</f>
        <v>-0.63331269399802248</v>
      </c>
      <c r="AT428" s="11">
        <f>IF(('OddsRatio_working_3-way'!X428=0),IF(Q428&gt;0,-Q428^(1/3),(-Q428)^(1/3)),'OddsRatio_working_3-way'!AN428-'OddsRatio_working_3-way'!R428/3)</f>
        <v>-0.42870527788000212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1.73</v>
      </c>
      <c r="B429" s="4">
        <f>IF('True_Odds_Calculator_3-way'!B430="","",'True_Odds_Calculator_3-way'!B430)</f>
        <v>3.65</v>
      </c>
      <c r="C429" s="4">
        <f>IF('True_Odds_Calculator_3-way'!C430="","",'True_Odds_Calculator_3-way'!C430)</f>
        <v>5.23</v>
      </c>
      <c r="D429" s="9">
        <f t="shared" si="91"/>
        <v>0.56013589749691683</v>
      </c>
      <c r="E429" s="9">
        <f t="shared" si="92"/>
        <v>0.25969454248301954</v>
      </c>
      <c r="F429" s="9">
        <f t="shared" si="93"/>
        <v>0.18016956002006385</v>
      </c>
      <c r="G429" s="9">
        <f t="shared" si="94"/>
        <v>1.0757274578639791</v>
      </c>
      <c r="H429" s="9">
        <f t="shared" si="95"/>
        <v>1.7852810442407048</v>
      </c>
      <c r="I429" s="9">
        <f t="shared" si="96"/>
        <v>3.8506777633395446</v>
      </c>
      <c r="J429" s="9">
        <f t="shared" si="97"/>
        <v>5.5503271467646318</v>
      </c>
      <c r="K429" s="11">
        <f t="shared" si="98"/>
        <v>0.5780346820809249</v>
      </c>
      <c r="L429" s="11">
        <f t="shared" si="99"/>
        <v>0.27397260273972601</v>
      </c>
      <c r="M429" s="11">
        <f t="shared" si="100"/>
        <v>0.19120458891013384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-0.24778125310845622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0.23043264258549662</v>
      </c>
      <c r="Q429" s="11">
        <f>2*'OddsRatio_working_3-way'!K429*'OddsRatio_working_3-way'!L429*'OddsRatio_working_3-way'!M429</f>
        <v>6.0560484253744197E-2</v>
      </c>
      <c r="R429" s="11">
        <f t="shared" si="101"/>
        <v>0</v>
      </c>
      <c r="S429" s="11">
        <f t="shared" si="102"/>
        <v>-0.92998416827214136</v>
      </c>
      <c r="T429" s="11">
        <f t="shared" si="103"/>
        <v>-0.24441108233170608</v>
      </c>
      <c r="U429" s="11">
        <f>'OddsRatio_working_3-way'!S429-'OddsRatio_working_3-way'!R429^2/3</f>
        <v>-0.92998416827214136</v>
      </c>
      <c r="V429" s="11">
        <f>'OddsRatio_working_3-way'!S429*'OddsRatio_working_3-way'!R429/3-2*'OddsRatio_working_3-way'!R429^3/27-'OddsRatio_working_3-way'!T429</f>
        <v>0.24441108233170608</v>
      </c>
      <c r="W429" s="11">
        <f>'OddsRatio_working_3-way'!V429^2+4*'OddsRatio_working_3-way'!U429^3/27</f>
        <v>-5.9421137220853903E-2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0.17259628789997911</v>
      </c>
      <c r="Y429" s="11">
        <f>IF('OddsRatio_working_3-way'!W429&gt;=0,IF('OddsRatio_working_3-way'!V429+SQRT('OddsRatio_working_3-way'!W429)&gt;0,0,PI()),ACOS('OddsRatio_working_3-way'!V429/(2*'OddsRatio_working_3-way'!X429)))</f>
        <v>0.78407370116405162</v>
      </c>
      <c r="Z429" s="11">
        <f>'OddsRatio_working_3-way'!X429^(1/3)*COS('OddsRatio_working_3-way'!Y429/3)</f>
        <v>0.53786372893198953</v>
      </c>
      <c r="AA429" s="11">
        <f>'OddsRatio_working_3-way'!X429^(1/3)*COS(('OddsRatio_working_3-way'!Y429+2*PI())/3)</f>
        <v>-0.39352319198346991</v>
      </c>
      <c r="AB429" s="11">
        <f>'OddsRatio_working_3-way'!X429^(1/3)*COS(('OddsRatio_working_3-way'!Y429+4*PI())/3)</f>
        <v>-0.14434053694851959</v>
      </c>
      <c r="AC429" s="11">
        <f>'OddsRatio_working_3-way'!X429^(1/3)*SIN('OddsRatio_working_3-way'!Y429/3)</f>
        <v>0.14386567296181421</v>
      </c>
      <c r="AD429" s="11">
        <f>'OddsRatio_working_3-way'!X429^(1/3)*SIN(('OddsRatio_working_3-way'!Y429+2*PI())/3)</f>
        <v>0.3938708165484231</v>
      </c>
      <c r="AE429" s="11">
        <f>'OddsRatio_working_3-way'!X429^(1/3)*SIN(('OddsRatio_working_3-way'!Y429+4*PI())/3)</f>
        <v>-0.53773648951023723</v>
      </c>
      <c r="AF429" s="11">
        <f>-'OddsRatio_working_3-way'!U429/(3*'OddsRatio_working_3-way'!X429^(1/3))*COS(('OddsRatio_working_3-way'!Y429)/3)</f>
        <v>0.53786372893198953</v>
      </c>
      <c r="AG429" s="11">
        <f>-'OddsRatio_working_3-way'!U429/(3*'OddsRatio_working_3-way'!X429^(1/3))*COS(('OddsRatio_working_3-way'!Y429+2*PI())/3)</f>
        <v>-0.39352319198346991</v>
      </c>
      <c r="AH429" s="11">
        <f>-'OddsRatio_working_3-way'!U429/(3*'OddsRatio_working_3-way'!X429^(1/3))*COS(('OddsRatio_working_3-way'!Y429+4*PI())/3)</f>
        <v>-0.14434053694851959</v>
      </c>
      <c r="AI429" s="11">
        <f>'OddsRatio_working_3-way'!U429/(3*'OddsRatio_working_3-way'!X429^(1/3))*SIN(('OddsRatio_working_3-way'!Y429)/3)</f>
        <v>-0.14386567296181421</v>
      </c>
      <c r="AJ429" s="11">
        <f>'OddsRatio_working_3-way'!U429/(3*'OddsRatio_working_3-way'!X429^(1/3))*SIN(('OddsRatio_working_3-way'!Y429+2*PI())/3)</f>
        <v>-0.3938708165484231</v>
      </c>
      <c r="AK429" s="11">
        <f>'OddsRatio_working_3-way'!U429/(3*'OddsRatio_working_3-way'!X429^(1/3))*SIN(('OddsRatio_working_3-way'!Y429+4*PI())/3)</f>
        <v>0.53773648951023723</v>
      </c>
      <c r="AL429" s="11">
        <f>'OddsRatio_working_3-way'!Z429+'OddsRatio_working_3-way'!AF429</f>
        <v>1.0757274578639791</v>
      </c>
      <c r="AM429" s="11">
        <f>'OddsRatio_working_3-way'!AA429+'OddsRatio_working_3-way'!AG429</f>
        <v>-0.78704638396693982</v>
      </c>
      <c r="AN429" s="11">
        <f>'OddsRatio_working_3-way'!AB429+'OddsRatio_working_3-way'!AH429</f>
        <v>-0.28868107389703918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1.0757274578639791</v>
      </c>
      <c r="AS429" s="11">
        <f>IF(('OddsRatio_working_3-way'!X429=0),IF(Q429&gt;0,-Q429^(1/3),(-Q429)^(1/3)),'OddsRatio_working_3-way'!AM429-'OddsRatio_working_3-way'!R429/3)</f>
        <v>-0.78704638396693982</v>
      </c>
      <c r="AT429" s="11">
        <f>IF(('OddsRatio_working_3-way'!X429=0),IF(Q429&gt;0,-Q429^(1/3),(-Q429)^(1/3)),'OddsRatio_working_3-way'!AN429-'OddsRatio_working_3-way'!R429/3)</f>
        <v>-0.28868107389703918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2.27</v>
      </c>
      <c r="B430" s="4">
        <f>IF('True_Odds_Calculator_3-way'!B431="","",'True_Odds_Calculator_3-way'!B431)</f>
        <v>3.16</v>
      </c>
      <c r="C430" s="4">
        <f>IF('True_Odds_Calculator_3-way'!C431="","",'True_Odds_Calculator_3-way'!C431)</f>
        <v>3.55</v>
      </c>
      <c r="D430" s="9">
        <f t="shared" si="91"/>
        <v>0.4261235010346141</v>
      </c>
      <c r="E430" s="9">
        <f t="shared" si="92"/>
        <v>0.30390387239195138</v>
      </c>
      <c r="F430" s="9">
        <f t="shared" si="93"/>
        <v>0.26997262657343424</v>
      </c>
      <c r="G430" s="9">
        <f t="shared" si="94"/>
        <v>1.0604232292533362</v>
      </c>
      <c r="H430" s="9">
        <f t="shared" si="95"/>
        <v>2.3467375011517371</v>
      </c>
      <c r="I430" s="9">
        <f t="shared" si="96"/>
        <v>3.2905141751872065</v>
      </c>
      <c r="J430" s="9">
        <f t="shared" si="97"/>
        <v>3.7040792345960072</v>
      </c>
      <c r="K430" s="11">
        <f t="shared" si="98"/>
        <v>0.44052863436123346</v>
      </c>
      <c r="L430" s="11">
        <f t="shared" si="99"/>
        <v>0.31645569620253161</v>
      </c>
      <c r="M430" s="11">
        <f t="shared" si="100"/>
        <v>0.28169014084507044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-0.27469854536800886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0.23483341357462792</v>
      </c>
      <c r="Q430" s="11">
        <f>2*'OddsRatio_working_3-way'!K430*'OddsRatio_working_3-way'!L430*'OddsRatio_working_3-way'!M430</f>
        <v>7.8539603202216701E-2</v>
      </c>
      <c r="R430" s="11">
        <f t="shared" si="101"/>
        <v>0</v>
      </c>
      <c r="S430" s="11">
        <f t="shared" si="102"/>
        <v>-0.85487680053065329</v>
      </c>
      <c r="T430" s="11">
        <f t="shared" si="103"/>
        <v>-0.28591197342162317</v>
      </c>
      <c r="U430" s="11">
        <f>'OddsRatio_working_3-way'!S430-'OddsRatio_working_3-way'!R430^2/3</f>
        <v>-0.85487680053065329</v>
      </c>
      <c r="V430" s="11">
        <f>'OddsRatio_working_3-way'!S430*'OddsRatio_working_3-way'!R430/3-2*'OddsRatio_working_3-way'!R430^3/27-'OddsRatio_working_3-way'!T430</f>
        <v>0.28591197342162317</v>
      </c>
      <c r="W430" s="11">
        <f>'OddsRatio_working_3-way'!V430^2+4*'OddsRatio_working_3-way'!U430^3/27</f>
        <v>-1.0810821713966787E-2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0.15211548101673752</v>
      </c>
      <c r="Y430" s="11">
        <f>IF('OddsRatio_working_3-way'!W430&gt;=0,IF('OddsRatio_working_3-way'!V430+SQRT('OddsRatio_working_3-way'!W430)&gt;0,0,PI()),ACOS('OddsRatio_working_3-way'!V430/(2*'OddsRatio_working_3-way'!X430)))</f>
        <v>0.34879297026580947</v>
      </c>
      <c r="Z430" s="11">
        <f>'OddsRatio_working_3-way'!X430^(1/3)*COS('OddsRatio_working_3-way'!Y430/3)</f>
        <v>0.5302116146266681</v>
      </c>
      <c r="AA430" s="11">
        <f>'OddsRatio_working_3-way'!X430^(1/3)*COS(('OddsRatio_working_3-way'!Y430+2*PI())/3)</f>
        <v>-0.31873353259512732</v>
      </c>
      <c r="AB430" s="11">
        <f>'OddsRatio_working_3-way'!X430^(1/3)*COS(('OddsRatio_working_3-way'!Y430+4*PI())/3)</f>
        <v>-0.21147808203154095</v>
      </c>
      <c r="AC430" s="11">
        <f>'OddsRatio_working_3-way'!X430^(1/3)*SIN('OddsRatio_working_3-way'!Y430/3)</f>
        <v>6.1923963254941372E-2</v>
      </c>
      <c r="AD430" s="11">
        <f>'OddsRatio_working_3-way'!X430^(1/3)*SIN(('OddsRatio_working_3-way'!Y430+2*PI())/3)</f>
        <v>0.42821474602078891</v>
      </c>
      <c r="AE430" s="11">
        <f>'OddsRatio_working_3-way'!X430^(1/3)*SIN(('OddsRatio_working_3-way'!Y430+4*PI())/3)</f>
        <v>-0.49013870927573006</v>
      </c>
      <c r="AF430" s="11">
        <f>-'OddsRatio_working_3-way'!U430/(3*'OddsRatio_working_3-way'!X430^(1/3))*COS(('OddsRatio_working_3-way'!Y430)/3)</f>
        <v>0.5302116146266681</v>
      </c>
      <c r="AG430" s="11">
        <f>-'OddsRatio_working_3-way'!U430/(3*'OddsRatio_working_3-way'!X430^(1/3))*COS(('OddsRatio_working_3-way'!Y430+2*PI())/3)</f>
        <v>-0.31873353259512732</v>
      </c>
      <c r="AH430" s="11">
        <f>-'OddsRatio_working_3-way'!U430/(3*'OddsRatio_working_3-way'!X430^(1/3))*COS(('OddsRatio_working_3-way'!Y430+4*PI())/3)</f>
        <v>-0.21147808203154095</v>
      </c>
      <c r="AI430" s="11">
        <f>'OddsRatio_working_3-way'!U430/(3*'OddsRatio_working_3-way'!X430^(1/3))*SIN(('OddsRatio_working_3-way'!Y430)/3)</f>
        <v>-6.1923963254941372E-2</v>
      </c>
      <c r="AJ430" s="11">
        <f>'OddsRatio_working_3-way'!U430/(3*'OddsRatio_working_3-way'!X430^(1/3))*SIN(('OddsRatio_working_3-way'!Y430+2*PI())/3)</f>
        <v>-0.42821474602078891</v>
      </c>
      <c r="AK430" s="11">
        <f>'OddsRatio_working_3-way'!U430/(3*'OddsRatio_working_3-way'!X430^(1/3))*SIN(('OddsRatio_working_3-way'!Y430+4*PI())/3)</f>
        <v>0.49013870927573006</v>
      </c>
      <c r="AL430" s="11">
        <f>'OddsRatio_working_3-way'!Z430+'OddsRatio_working_3-way'!AF430</f>
        <v>1.0604232292533362</v>
      </c>
      <c r="AM430" s="11">
        <f>'OddsRatio_working_3-way'!AA430+'OddsRatio_working_3-way'!AG430</f>
        <v>-0.63746706519025464</v>
      </c>
      <c r="AN430" s="11">
        <f>'OddsRatio_working_3-way'!AB430+'OddsRatio_working_3-way'!AH430</f>
        <v>-0.4229561640630819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1.0604232292533362</v>
      </c>
      <c r="AS430" s="11">
        <f>IF(('OddsRatio_working_3-way'!X430=0),IF(Q430&gt;0,-Q430^(1/3),(-Q430)^(1/3)),'OddsRatio_working_3-way'!AM430-'OddsRatio_working_3-way'!R430/3)</f>
        <v>-0.63746706519025464</v>
      </c>
      <c r="AT430" s="11">
        <f>IF(('OddsRatio_working_3-way'!X430=0),IF(Q430&gt;0,-Q430^(1/3),(-Q430)^(1/3)),'OddsRatio_working_3-way'!AN430-'OddsRatio_working_3-way'!R430/3)</f>
        <v>-0.4229561640630819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3.1</v>
      </c>
      <c r="B431" s="4">
        <f>IF('True_Odds_Calculator_3-way'!B432="","",'True_Odds_Calculator_3-way'!B432)</f>
        <v>3.13</v>
      </c>
      <c r="C431" s="4">
        <f>IF('True_Odds_Calculator_3-way'!C432="","",'True_Odds_Calculator_3-way'!C432)</f>
        <v>2.52</v>
      </c>
      <c r="D431" s="9">
        <f t="shared" si="91"/>
        <v>0.3100127943581189</v>
      </c>
      <c r="E431" s="9">
        <f t="shared" si="92"/>
        <v>0.30698683735702165</v>
      </c>
      <c r="F431" s="9">
        <f t="shared" si="93"/>
        <v>0.3830003682848595</v>
      </c>
      <c r="G431" s="9">
        <f t="shared" si="94"/>
        <v>1.0598444386794987</v>
      </c>
      <c r="H431" s="9">
        <f t="shared" si="95"/>
        <v>3.2256733212269473</v>
      </c>
      <c r="I431" s="9">
        <f t="shared" si="96"/>
        <v>3.2574686543873317</v>
      </c>
      <c r="J431" s="9">
        <f t="shared" si="97"/>
        <v>2.610963546792838</v>
      </c>
      <c r="K431" s="11">
        <f t="shared" si="98"/>
        <v>0.32258064516129031</v>
      </c>
      <c r="L431" s="11">
        <f t="shared" si="99"/>
        <v>0.31948881789137379</v>
      </c>
      <c r="M431" s="11">
        <f t="shared" si="100"/>
        <v>0.3968253968253968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-0.27805833247449241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0.23515882013253958</v>
      </c>
      <c r="Q431" s="11">
        <f>2*'OddsRatio_working_3-way'!K431*'OddsRatio_working_3-way'!L431*'OddsRatio_working_3-way'!M431</f>
        <v>8.1794372220013761E-2</v>
      </c>
      <c r="R431" s="11">
        <f t="shared" si="101"/>
        <v>0</v>
      </c>
      <c r="S431" s="11">
        <f t="shared" si="102"/>
        <v>-0.84571758033581601</v>
      </c>
      <c r="T431" s="11">
        <f t="shared" si="103"/>
        <v>-0.29416263663854469</v>
      </c>
      <c r="U431" s="11">
        <f>'OddsRatio_working_3-way'!S431-'OddsRatio_working_3-way'!R431^2/3</f>
        <v>-0.84571758033581601</v>
      </c>
      <c r="V431" s="11">
        <f>'OddsRatio_working_3-way'!S431*'OddsRatio_working_3-way'!R431/3-2*'OddsRatio_working_3-way'!R431^3/27-'OddsRatio_working_3-way'!T431</f>
        <v>0.29416263663854469</v>
      </c>
      <c r="W431" s="11">
        <f>'OddsRatio_working_3-way'!V431^2+4*'OddsRatio_working_3-way'!U431^3/27</f>
        <v>-3.0816086271099469E-3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0.14967737422640939</v>
      </c>
      <c r="Y431" s="11">
        <f>IF('OddsRatio_working_3-way'!W431&gt;=0,IF('OddsRatio_working_3-way'!V431+SQRT('OddsRatio_working_3-way'!W431)&gt;0,0,PI()),ACOS('OddsRatio_working_3-way'!V431/(2*'OddsRatio_working_3-way'!X431)))</f>
        <v>0.18651924926314223</v>
      </c>
      <c r="Z431" s="11">
        <f>'OddsRatio_working_3-way'!X431^(1/3)*COS('OddsRatio_working_3-way'!Y431/3)</f>
        <v>0.52992221933974937</v>
      </c>
      <c r="AA431" s="11">
        <f>'OddsRatio_working_3-way'!X431^(1/3)*COS(('OddsRatio_working_3-way'!Y431+2*PI())/3)</f>
        <v>-0.29353078190250487</v>
      </c>
      <c r="AB431" s="11">
        <f>'OddsRatio_working_3-way'!X431^(1/3)*COS(('OddsRatio_working_3-way'!Y431+4*PI())/3)</f>
        <v>-0.23639143743724456</v>
      </c>
      <c r="AC431" s="11">
        <f>'OddsRatio_working_3-way'!X431^(1/3)*SIN('OddsRatio_working_3-way'!Y431/3)</f>
        <v>3.2989415908336983E-2</v>
      </c>
      <c r="AD431" s="11">
        <f>'OddsRatio_working_3-way'!X431^(1/3)*SIN(('OddsRatio_working_3-way'!Y431+2*PI())/3)</f>
        <v>0.44243139602388387</v>
      </c>
      <c r="AE431" s="11">
        <f>'OddsRatio_working_3-way'!X431^(1/3)*SIN(('OddsRatio_working_3-way'!Y431+4*PI())/3)</f>
        <v>-0.47542081193222069</v>
      </c>
      <c r="AF431" s="11">
        <f>-'OddsRatio_working_3-way'!U431/(3*'OddsRatio_working_3-way'!X431^(1/3))*COS(('OddsRatio_working_3-way'!Y431)/3)</f>
        <v>0.52992221933974937</v>
      </c>
      <c r="AG431" s="11">
        <f>-'OddsRatio_working_3-way'!U431/(3*'OddsRatio_working_3-way'!X431^(1/3))*COS(('OddsRatio_working_3-way'!Y431+2*PI())/3)</f>
        <v>-0.29353078190250487</v>
      </c>
      <c r="AH431" s="11">
        <f>-'OddsRatio_working_3-way'!U431/(3*'OddsRatio_working_3-way'!X431^(1/3))*COS(('OddsRatio_working_3-way'!Y431+4*PI())/3)</f>
        <v>-0.23639143743724456</v>
      </c>
      <c r="AI431" s="11">
        <f>'OddsRatio_working_3-way'!U431/(3*'OddsRatio_working_3-way'!X431^(1/3))*SIN(('OddsRatio_working_3-way'!Y431)/3)</f>
        <v>-3.2989415908336983E-2</v>
      </c>
      <c r="AJ431" s="11">
        <f>'OddsRatio_working_3-way'!U431/(3*'OddsRatio_working_3-way'!X431^(1/3))*SIN(('OddsRatio_working_3-way'!Y431+2*PI())/3)</f>
        <v>-0.44243139602388387</v>
      </c>
      <c r="AK431" s="11">
        <f>'OddsRatio_working_3-way'!U431/(3*'OddsRatio_working_3-way'!X431^(1/3))*SIN(('OddsRatio_working_3-way'!Y431+4*PI())/3)</f>
        <v>0.47542081193222069</v>
      </c>
      <c r="AL431" s="11">
        <f>'OddsRatio_working_3-way'!Z431+'OddsRatio_working_3-way'!AF431</f>
        <v>1.0598444386794987</v>
      </c>
      <c r="AM431" s="11">
        <f>'OddsRatio_working_3-way'!AA431+'OddsRatio_working_3-way'!AG431</f>
        <v>-0.58706156380500973</v>
      </c>
      <c r="AN431" s="11">
        <f>'OddsRatio_working_3-way'!AB431+'OddsRatio_working_3-way'!AH431</f>
        <v>-0.47278287487448911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1.0598444386794987</v>
      </c>
      <c r="AS431" s="11">
        <f>IF(('OddsRatio_working_3-way'!X431=0),IF(Q431&gt;0,-Q431^(1/3),(-Q431)^(1/3)),'OddsRatio_working_3-way'!AM431-'OddsRatio_working_3-way'!R431/3)</f>
        <v>-0.58706156380500973</v>
      </c>
      <c r="AT431" s="11">
        <f>IF(('OddsRatio_working_3-way'!X431=0),IF(Q431&gt;0,-Q431^(1/3),(-Q431)^(1/3)),'OddsRatio_working_3-way'!AN431-'OddsRatio_working_3-way'!R431/3)</f>
        <v>-0.47278287487448911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2.96</v>
      </c>
      <c r="B432" s="4">
        <f>IF('True_Odds_Calculator_3-way'!B433="","",'True_Odds_Calculator_3-way'!B433)</f>
        <v>3.31</v>
      </c>
      <c r="C432" s="4">
        <f>IF('True_Odds_Calculator_3-way'!C433="","",'True_Odds_Calculator_3-way'!C433)</f>
        <v>2.44</v>
      </c>
      <c r="D432" s="9">
        <f t="shared" si="91"/>
        <v>0.32138963446487268</v>
      </c>
      <c r="E432" s="9">
        <f t="shared" si="92"/>
        <v>0.28665291333935017</v>
      </c>
      <c r="F432" s="9">
        <f t="shared" si="93"/>
        <v>0.39195745219577705</v>
      </c>
      <c r="G432" s="9">
        <f t="shared" si="94"/>
        <v>1.0772898102663948</v>
      </c>
      <c r="H432" s="9">
        <f t="shared" si="95"/>
        <v>3.1114880281221335</v>
      </c>
      <c r="I432" s="9">
        <f t="shared" si="96"/>
        <v>3.4885394617153724</v>
      </c>
      <c r="J432" s="9">
        <f t="shared" si="97"/>
        <v>2.5512973267836085</v>
      </c>
      <c r="K432" s="11">
        <f t="shared" si="98"/>
        <v>0.33783783783783783</v>
      </c>
      <c r="L432" s="11">
        <f t="shared" si="99"/>
        <v>0.30211480362537763</v>
      </c>
      <c r="M432" s="11">
        <f t="shared" si="100"/>
        <v>0.4098360655737705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-0.27272252689517806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0.23885073226363901</v>
      </c>
      <c r="Q432" s="11">
        <f>2*'OddsRatio_working_3-way'!K432*'OddsRatio_working_3-way'!L432*'OddsRatio_working_3-way'!M432</f>
        <v>8.3660501668525039E-2</v>
      </c>
      <c r="R432" s="11">
        <f t="shared" si="101"/>
        <v>0</v>
      </c>
      <c r="S432" s="11">
        <f t="shared" si="102"/>
        <v>-0.87580125845431978</v>
      </c>
      <c r="T432" s="11">
        <f t="shared" si="103"/>
        <v>-0.30676051084214351</v>
      </c>
      <c r="U432" s="11">
        <f>'OddsRatio_working_3-way'!S432-'OddsRatio_working_3-way'!R432^2/3</f>
        <v>-0.87580125845431978</v>
      </c>
      <c r="V432" s="11">
        <f>'OddsRatio_working_3-way'!S432*'OddsRatio_working_3-way'!R432/3-2*'OddsRatio_working_3-way'!R432^3/27-'OddsRatio_working_3-way'!T432</f>
        <v>0.30676051084214351</v>
      </c>
      <c r="W432" s="11">
        <f>'OddsRatio_working_3-way'!V432^2+4*'OddsRatio_working_3-way'!U432^3/27</f>
        <v>-5.4185743680673221E-3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0.15773441712273845</v>
      </c>
      <c r="Y432" s="11">
        <f>IF('OddsRatio_working_3-way'!W432&gt;=0,IF('OddsRatio_working_3-way'!V432+SQRT('OddsRatio_working_3-way'!W432)&gt;0,0,PI()),ACOS('OddsRatio_working_3-way'!V432/(2*'OddsRatio_working_3-way'!X432)))</f>
        <v>0.2355093602588052</v>
      </c>
      <c r="Z432" s="11">
        <f>'OddsRatio_working_3-way'!X432^(1/3)*COS('OddsRatio_working_3-way'!Y432/3)</f>
        <v>0.5386449051331974</v>
      </c>
      <c r="AA432" s="11">
        <f>'OddsRatio_working_3-way'!X432^(1/3)*COS(('OddsRatio_working_3-way'!Y432+2*PI())/3)</f>
        <v>-0.30601801420716429</v>
      </c>
      <c r="AB432" s="11">
        <f>'OddsRatio_working_3-way'!X432^(1/3)*COS(('OddsRatio_working_3-way'!Y432+4*PI())/3)</f>
        <v>-0.2326268909260332</v>
      </c>
      <c r="AC432" s="11">
        <f>'OddsRatio_working_3-way'!X432^(1/3)*SIN('OddsRatio_working_3-way'!Y432/3)</f>
        <v>4.237238478249019E-2</v>
      </c>
      <c r="AD432" s="11">
        <f>'OddsRatio_working_3-way'!X432^(1/3)*SIN(('OddsRatio_working_3-way'!Y432+2*PI())/3)</f>
        <v>0.44529397907316287</v>
      </c>
      <c r="AE432" s="11">
        <f>'OddsRatio_working_3-way'!X432^(1/3)*SIN(('OddsRatio_working_3-way'!Y432+4*PI())/3)</f>
        <v>-0.48766636385565293</v>
      </c>
      <c r="AF432" s="11">
        <f>-'OddsRatio_working_3-way'!U432/(3*'OddsRatio_working_3-way'!X432^(1/3))*COS(('OddsRatio_working_3-way'!Y432)/3)</f>
        <v>0.5386449051331974</v>
      </c>
      <c r="AG432" s="11">
        <f>-'OddsRatio_working_3-way'!U432/(3*'OddsRatio_working_3-way'!X432^(1/3))*COS(('OddsRatio_working_3-way'!Y432+2*PI())/3)</f>
        <v>-0.30601801420716429</v>
      </c>
      <c r="AH432" s="11">
        <f>-'OddsRatio_working_3-way'!U432/(3*'OddsRatio_working_3-way'!X432^(1/3))*COS(('OddsRatio_working_3-way'!Y432+4*PI())/3)</f>
        <v>-0.2326268909260332</v>
      </c>
      <c r="AI432" s="11">
        <f>'OddsRatio_working_3-way'!U432/(3*'OddsRatio_working_3-way'!X432^(1/3))*SIN(('OddsRatio_working_3-way'!Y432)/3)</f>
        <v>-4.237238478249019E-2</v>
      </c>
      <c r="AJ432" s="11">
        <f>'OddsRatio_working_3-way'!U432/(3*'OddsRatio_working_3-way'!X432^(1/3))*SIN(('OddsRatio_working_3-way'!Y432+2*PI())/3)</f>
        <v>-0.44529397907316287</v>
      </c>
      <c r="AK432" s="11">
        <f>'OddsRatio_working_3-way'!U432/(3*'OddsRatio_working_3-way'!X432^(1/3))*SIN(('OddsRatio_working_3-way'!Y432+4*PI())/3)</f>
        <v>0.48766636385565293</v>
      </c>
      <c r="AL432" s="11">
        <f>'OddsRatio_working_3-way'!Z432+'OddsRatio_working_3-way'!AF432</f>
        <v>1.0772898102663948</v>
      </c>
      <c r="AM432" s="11">
        <f>'OddsRatio_working_3-way'!AA432+'OddsRatio_working_3-way'!AG432</f>
        <v>-0.61203602841432858</v>
      </c>
      <c r="AN432" s="11">
        <f>'OddsRatio_working_3-way'!AB432+'OddsRatio_working_3-way'!AH432</f>
        <v>-0.46525378185206639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1.0772898102663948</v>
      </c>
      <c r="AS432" s="11">
        <f>IF(('OddsRatio_working_3-way'!X432=0),IF(Q432&gt;0,-Q432^(1/3),(-Q432)^(1/3)),'OddsRatio_working_3-way'!AM432-'OddsRatio_working_3-way'!R432/3)</f>
        <v>-0.61203602841432858</v>
      </c>
      <c r="AT432" s="11">
        <f>IF(('OddsRatio_working_3-way'!X432=0),IF(Q432&gt;0,-Q432^(1/3),(-Q432)^(1/3)),'OddsRatio_working_3-way'!AN432-'OddsRatio_working_3-way'!R432/3)</f>
        <v>-0.46525378185206639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2.2149927139587935</v>
      </c>
      <c r="B433" s="4">
        <f>IF('True_Odds_Calculator_3-way'!B434="","",'True_Odds_Calculator_3-way'!B434)</f>
        <v>3.2513845491543862</v>
      </c>
      <c r="C433" s="4">
        <f>IF('True_Odds_Calculator_3-way'!C434="","",'True_Odds_Calculator_3-way'!C434)</f>
        <v>4.341172641200286</v>
      </c>
      <c r="D433" s="9">
        <f t="shared" si="91"/>
        <v>0.45558312640886567</v>
      </c>
      <c r="E433" s="9">
        <f t="shared" si="92"/>
        <v>0.31110800400811456</v>
      </c>
      <c r="F433" s="9">
        <f t="shared" si="93"/>
        <v>0.2333088695830198</v>
      </c>
      <c r="G433" s="9">
        <f t="shared" si="94"/>
        <v>0.98353602759012682</v>
      </c>
      <c r="H433" s="9">
        <f t="shared" si="95"/>
        <v>2.194989107437979</v>
      </c>
      <c r="I433" s="9">
        <f t="shared" si="96"/>
        <v>3.2143178160530939</v>
      </c>
      <c r="J433" s="9">
        <f t="shared" si="97"/>
        <v>4.2861636670189407</v>
      </c>
      <c r="K433" s="11">
        <f t="shared" si="98"/>
        <v>0.45146875368846179</v>
      </c>
      <c r="L433" s="11">
        <f t="shared" si="99"/>
        <v>0.3075612819345156</v>
      </c>
      <c r="M433" s="11">
        <f t="shared" si="100"/>
        <v>0.23035250671890145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-0.29233079961317499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0.21774246582817861</v>
      </c>
      <c r="Q433" s="11">
        <f>2*'OddsRatio_working_3-way'!K433*'OddsRatio_working_3-way'!L433*'OddsRatio_working_3-way'!M433</f>
        <v>6.3970876126875117E-2</v>
      </c>
      <c r="R433" s="11">
        <f t="shared" si="101"/>
        <v>0</v>
      </c>
      <c r="S433" s="11">
        <f t="shared" si="102"/>
        <v>-0.74484955439626976</v>
      </c>
      <c r="T433" s="11">
        <f t="shared" si="103"/>
        <v>-0.21883043528606702</v>
      </c>
      <c r="U433" s="11">
        <f>'OddsRatio_working_3-way'!S433-'OddsRatio_working_3-way'!R433^2/3</f>
        <v>-0.74484955439626976</v>
      </c>
      <c r="V433" s="11">
        <f>'OddsRatio_working_3-way'!S433*'OddsRatio_working_3-way'!R433/3-2*'OddsRatio_working_3-way'!R433^3/27-'OddsRatio_working_3-way'!T433</f>
        <v>0.21883043528606702</v>
      </c>
      <c r="W433" s="11">
        <f>'OddsRatio_working_3-way'!V433^2+4*'OddsRatio_working_3-way'!U433^3/27</f>
        <v>-1.3334451313945214E-2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0.12371460172654922</v>
      </c>
      <c r="Y433" s="11">
        <f>IF('OddsRatio_working_3-way'!W433&gt;=0,IF('OddsRatio_working_3-way'!V433+SQRT('OddsRatio_working_3-way'!W433)&gt;0,0,PI()),ACOS('OddsRatio_working_3-way'!V433/(2*'OddsRatio_working_3-way'!X433)))</f>
        <v>0.48555437432411819</v>
      </c>
      <c r="Z433" s="11">
        <f>'OddsRatio_working_3-way'!X433^(1/3)*COS('OddsRatio_working_3-way'!Y433/3)</f>
        <v>0.49176801379506346</v>
      </c>
      <c r="AA433" s="11">
        <f>'OddsRatio_working_3-way'!X433^(1/3)*COS(('OddsRatio_working_3-way'!Y433+2*PI())/3)</f>
        <v>-0.31542215509771876</v>
      </c>
      <c r="AB433" s="11">
        <f>'OddsRatio_working_3-way'!X433^(1/3)*COS(('OddsRatio_working_3-way'!Y433+4*PI())/3)</f>
        <v>-0.17634585869734459</v>
      </c>
      <c r="AC433" s="11">
        <f>'OddsRatio_working_3-way'!X433^(1/3)*SIN('OddsRatio_working_3-way'!Y433/3)</f>
        <v>8.0295737164652242E-2</v>
      </c>
      <c r="AD433" s="11">
        <f>'OddsRatio_working_3-way'!X433^(1/3)*SIN(('OddsRatio_working_3-way'!Y433+2*PI())/3)</f>
        <v>0.38573572413281515</v>
      </c>
      <c r="AE433" s="11">
        <f>'OddsRatio_working_3-way'!X433^(1/3)*SIN(('OddsRatio_working_3-way'!Y433+4*PI())/3)</f>
        <v>-0.46603146129746731</v>
      </c>
      <c r="AF433" s="11">
        <f>-'OddsRatio_working_3-way'!U433/(3*'OddsRatio_working_3-way'!X433^(1/3))*COS(('OddsRatio_working_3-way'!Y433)/3)</f>
        <v>0.49176801379506335</v>
      </c>
      <c r="AG433" s="11">
        <f>-'OddsRatio_working_3-way'!U433/(3*'OddsRatio_working_3-way'!X433^(1/3))*COS(('OddsRatio_working_3-way'!Y433+2*PI())/3)</f>
        <v>-0.3154221550977187</v>
      </c>
      <c r="AH433" s="11">
        <f>-'OddsRatio_working_3-way'!U433/(3*'OddsRatio_working_3-way'!X433^(1/3))*COS(('OddsRatio_working_3-way'!Y433+4*PI())/3)</f>
        <v>-0.17634585869734457</v>
      </c>
      <c r="AI433" s="11">
        <f>'OddsRatio_working_3-way'!U433/(3*'OddsRatio_working_3-way'!X433^(1/3))*SIN(('OddsRatio_working_3-way'!Y433)/3)</f>
        <v>-8.0295737164652214E-2</v>
      </c>
      <c r="AJ433" s="11">
        <f>'OddsRatio_working_3-way'!U433/(3*'OddsRatio_working_3-way'!X433^(1/3))*SIN(('OddsRatio_working_3-way'!Y433+2*PI())/3)</f>
        <v>-0.38573572413281509</v>
      </c>
      <c r="AK433" s="11">
        <f>'OddsRatio_working_3-way'!U433/(3*'OddsRatio_working_3-way'!X433^(1/3))*SIN(('OddsRatio_working_3-way'!Y433+4*PI())/3)</f>
        <v>0.4660314612974672</v>
      </c>
      <c r="AL433" s="11">
        <f>'OddsRatio_working_3-way'!Z433+'OddsRatio_working_3-way'!AF433</f>
        <v>0.98353602759012682</v>
      </c>
      <c r="AM433" s="11">
        <f>'OddsRatio_working_3-way'!AA433+'OddsRatio_working_3-way'!AG433</f>
        <v>-0.63084431019543752</v>
      </c>
      <c r="AN433" s="11">
        <f>'OddsRatio_working_3-way'!AB433+'OddsRatio_working_3-way'!AH433</f>
        <v>-0.35269171739468919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0.98353602759012682</v>
      </c>
      <c r="AS433" s="11">
        <f>IF(('OddsRatio_working_3-way'!X433=0),IF(Q433&gt;0,-Q433^(1/3),(-Q433)^(1/3)),'OddsRatio_working_3-way'!AM433-'OddsRatio_working_3-way'!R433/3)</f>
        <v>-0.63084431019543752</v>
      </c>
      <c r="AT433" s="11">
        <f>IF(('OddsRatio_working_3-way'!X433=0),IF(Q433&gt;0,-Q433^(1/3),(-Q433)^(1/3)),'OddsRatio_working_3-way'!AN433-'OddsRatio_working_3-way'!R433/3)</f>
        <v>-0.35269171739468919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4.97</v>
      </c>
      <c r="B434" s="4">
        <f>IF('True_Odds_Calculator_3-way'!B435="","",'True_Odds_Calculator_3-way'!B435)</f>
        <v>3.89</v>
      </c>
      <c r="C434" s="4">
        <f>IF('True_Odds_Calculator_3-way'!C435="","",'True_Odds_Calculator_3-way'!C435)</f>
        <v>1.68</v>
      </c>
      <c r="D434" s="9">
        <f t="shared" si="91"/>
        <v>0.18692763129209422</v>
      </c>
      <c r="E434" s="9">
        <f t="shared" si="92"/>
        <v>0.24001651233821847</v>
      </c>
      <c r="F434" s="9">
        <f t="shared" si="93"/>
        <v>0.57305585636968726</v>
      </c>
      <c r="G434" s="9">
        <f t="shared" si="94"/>
        <v>1.0956332227855605</v>
      </c>
      <c r="H434" s="9">
        <f t="shared" si="95"/>
        <v>5.3496638944586747</v>
      </c>
      <c r="I434" s="9">
        <f t="shared" si="96"/>
        <v>4.1663800138502696</v>
      </c>
      <c r="J434" s="9">
        <f t="shared" si="97"/>
        <v>1.7450305914941813</v>
      </c>
      <c r="K434" s="11">
        <f t="shared" si="98"/>
        <v>0.2012072434607646</v>
      </c>
      <c r="L434" s="11">
        <f t="shared" si="99"/>
        <v>0.25706940874035988</v>
      </c>
      <c r="M434" s="11">
        <f t="shared" si="100"/>
        <v>0.59523809523809523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-0.24020497079674763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0.23214325738985261</v>
      </c>
      <c r="Q434" s="11">
        <f>2*'OddsRatio_working_3-way'!K434*'OddsRatio_working_3-way'!L434*'OddsRatio_working_3-way'!M434</f>
        <v>6.1576460846114754E-2</v>
      </c>
      <c r="R434" s="11">
        <f t="shared" si="101"/>
        <v>0</v>
      </c>
      <c r="S434" s="11">
        <f t="shared" si="102"/>
        <v>-0.96643819076618309</v>
      </c>
      <c r="T434" s="11">
        <f t="shared" si="103"/>
        <v>-0.25634965272312549</v>
      </c>
      <c r="U434" s="11">
        <f>'OddsRatio_working_3-way'!S434-'OddsRatio_working_3-way'!R434^2/3</f>
        <v>-0.96643819076618309</v>
      </c>
      <c r="V434" s="11">
        <f>'OddsRatio_working_3-way'!S434*'OddsRatio_working_3-way'!R434/3-2*'OddsRatio_working_3-way'!R434^3/27-'OddsRatio_working_3-way'!T434</f>
        <v>0.25634965272312549</v>
      </c>
      <c r="W434" s="11">
        <f>'OddsRatio_working_3-way'!V434^2+4*'OddsRatio_working_3-way'!U434^3/27</f>
        <v>-6.8011663483587517E-2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0.18284338102243033</v>
      </c>
      <c r="Y434" s="11">
        <f>IF('OddsRatio_working_3-way'!W434&gt;=0,IF('OddsRatio_working_3-way'!V434+SQRT('OddsRatio_working_3-way'!W434)&gt;0,0,PI()),ACOS('OddsRatio_working_3-way'!V434/(2*'OddsRatio_working_3-way'!X434)))</f>
        <v>0.79398519229634579</v>
      </c>
      <c r="Z434" s="11">
        <f>'OddsRatio_working_3-way'!X434^(1/3)*COS('OddsRatio_working_3-way'!Y434/3)</f>
        <v>0.54781661139278026</v>
      </c>
      <c r="AA434" s="11">
        <f>'OddsRatio_working_3-way'!X434^(1/3)*COS(('OddsRatio_working_3-way'!Y434+2*PI())/3)</f>
        <v>-0.40248617277756571</v>
      </c>
      <c r="AB434" s="11">
        <f>'OddsRatio_working_3-way'!X434^(1/3)*COS(('OddsRatio_working_3-way'!Y434+4*PI())/3)</f>
        <v>-0.14533043861521494</v>
      </c>
      <c r="AC434" s="11">
        <f>'OddsRatio_working_3-way'!X434^(1/3)*SIN('OddsRatio_working_3-way'!Y434/3)</f>
        <v>0.14846893234228925</v>
      </c>
      <c r="AD434" s="11">
        <f>'OddsRatio_working_3-way'!X434^(1/3)*SIN(('OddsRatio_working_3-way'!Y434+2*PI())/3)</f>
        <v>0.40018863591011078</v>
      </c>
      <c r="AE434" s="11">
        <f>'OddsRatio_working_3-way'!X434^(1/3)*SIN(('OddsRatio_working_3-way'!Y434+4*PI())/3)</f>
        <v>-0.54865756825239997</v>
      </c>
      <c r="AF434" s="11">
        <f>-'OddsRatio_working_3-way'!U434/(3*'OddsRatio_working_3-way'!X434^(1/3))*COS(('OddsRatio_working_3-way'!Y434)/3)</f>
        <v>0.54781661139278026</v>
      </c>
      <c r="AG434" s="11">
        <f>-'OddsRatio_working_3-way'!U434/(3*'OddsRatio_working_3-way'!X434^(1/3))*COS(('OddsRatio_working_3-way'!Y434+2*PI())/3)</f>
        <v>-0.40248617277756571</v>
      </c>
      <c r="AH434" s="11">
        <f>-'OddsRatio_working_3-way'!U434/(3*'OddsRatio_working_3-way'!X434^(1/3))*COS(('OddsRatio_working_3-way'!Y434+4*PI())/3)</f>
        <v>-0.14533043861521494</v>
      </c>
      <c r="AI434" s="11">
        <f>'OddsRatio_working_3-way'!U434/(3*'OddsRatio_working_3-way'!X434^(1/3))*SIN(('OddsRatio_working_3-way'!Y434)/3)</f>
        <v>-0.14846893234228925</v>
      </c>
      <c r="AJ434" s="11">
        <f>'OddsRatio_working_3-way'!U434/(3*'OddsRatio_working_3-way'!X434^(1/3))*SIN(('OddsRatio_working_3-way'!Y434+2*PI())/3)</f>
        <v>-0.40018863591011078</v>
      </c>
      <c r="AK434" s="11">
        <f>'OddsRatio_working_3-way'!U434/(3*'OddsRatio_working_3-way'!X434^(1/3))*SIN(('OddsRatio_working_3-way'!Y434+4*PI())/3)</f>
        <v>0.54865756825239997</v>
      </c>
      <c r="AL434" s="11">
        <f>'OddsRatio_working_3-way'!Z434+'OddsRatio_working_3-way'!AF434</f>
        <v>1.0956332227855605</v>
      </c>
      <c r="AM434" s="11">
        <f>'OddsRatio_working_3-way'!AA434+'OddsRatio_working_3-way'!AG434</f>
        <v>-0.80497234555513142</v>
      </c>
      <c r="AN434" s="11">
        <f>'OddsRatio_working_3-way'!AB434+'OddsRatio_working_3-way'!AH434</f>
        <v>-0.29066087723042988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1.0956332227855605</v>
      </c>
      <c r="AS434" s="11">
        <f>IF(('OddsRatio_working_3-way'!X434=0),IF(Q434&gt;0,-Q434^(1/3),(-Q434)^(1/3)),'OddsRatio_working_3-way'!AM434-'OddsRatio_working_3-way'!R434/3)</f>
        <v>-0.80497234555513142</v>
      </c>
      <c r="AT434" s="11">
        <f>IF(('OddsRatio_working_3-way'!X434=0),IF(Q434&gt;0,-Q434^(1/3),(-Q434)^(1/3)),'OddsRatio_working_3-way'!AN434-'OddsRatio_working_3-way'!R434/3)</f>
        <v>-0.29066087723042988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2.3199999999999998</v>
      </c>
      <c r="B435" s="4">
        <f>IF('True_Odds_Calculator_3-way'!B436="","",'True_Odds_Calculator_3-way'!B436)</f>
        <v>3.44</v>
      </c>
      <c r="C435" s="4">
        <f>IF('True_Odds_Calculator_3-way'!C436="","",'True_Odds_Calculator_3-way'!C436)</f>
        <v>2.96</v>
      </c>
      <c r="D435" s="9">
        <f t="shared" si="91"/>
        <v>0.4092546274868154</v>
      </c>
      <c r="E435" s="9">
        <f t="shared" si="92"/>
        <v>0.27261133261772347</v>
      </c>
      <c r="F435" s="9">
        <f t="shared" si="93"/>
        <v>0.31813403989546102</v>
      </c>
      <c r="G435" s="9">
        <f t="shared" si="94"/>
        <v>1.0935352786706527</v>
      </c>
      <c r="H435" s="9">
        <f t="shared" si="95"/>
        <v>2.4434665678452618</v>
      </c>
      <c r="I435" s="9">
        <f t="shared" si="96"/>
        <v>3.6682260799563924</v>
      </c>
      <c r="J435" s="9">
        <f t="shared" si="97"/>
        <v>3.1433291461944797</v>
      </c>
      <c r="K435" s="11">
        <f t="shared" si="98"/>
        <v>0.43103448275862072</v>
      </c>
      <c r="L435" s="11">
        <f t="shared" si="99"/>
        <v>0.29069767441860467</v>
      </c>
      <c r="M435" s="11">
        <f t="shared" si="100"/>
        <v>0.33783783783783783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-0.26722783328637378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0.24213517848241184</v>
      </c>
      <c r="Q435" s="11">
        <f>2*'OddsRatio_working_3-way'!K435*'OddsRatio_working_3-way'!L435*'OddsRatio_working_3-way'!M435</f>
        <v>8.4662649819025132E-2</v>
      </c>
      <c r="R435" s="11">
        <f t="shared" si="101"/>
        <v>0</v>
      </c>
      <c r="S435" s="11">
        <f t="shared" si="102"/>
        <v>-0.9061001449760232</v>
      </c>
      <c r="T435" s="11">
        <f t="shared" si="103"/>
        <v>-0.31681823250909907</v>
      </c>
      <c r="U435" s="11">
        <f>'OddsRatio_working_3-way'!S435-'OddsRatio_working_3-way'!R435^2/3</f>
        <v>-0.9061001449760232</v>
      </c>
      <c r="V435" s="11">
        <f>'OddsRatio_working_3-way'!S435*'OddsRatio_working_3-way'!R435/3-2*'OddsRatio_working_3-way'!R435^3/27-'OddsRatio_working_3-way'!T435</f>
        <v>0.31681823250909907</v>
      </c>
      <c r="W435" s="11">
        <f>'OddsRatio_working_3-way'!V435^2+4*'OddsRatio_working_3-way'!U435^3/27</f>
        <v>-9.8371780778826468E-3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0.16599018836069213</v>
      </c>
      <c r="Y435" s="11">
        <f>IF('OddsRatio_working_3-way'!W435&gt;=0,IF('OddsRatio_working_3-way'!V435+SQRT('OddsRatio_working_3-way'!W435)&gt;0,0,PI()),ACOS('OddsRatio_working_3-way'!V435/(2*'OddsRatio_working_3-way'!X435)))</f>
        <v>0.3033933361401715</v>
      </c>
      <c r="Z435" s="11">
        <f>'OddsRatio_working_3-way'!X435^(1/3)*COS('OddsRatio_working_3-way'!Y435/3)</f>
        <v>0.54676763933532635</v>
      </c>
      <c r="AA435" s="11">
        <f>'OddsRatio_working_3-way'!X435^(1/3)*COS(('OddsRatio_working_3-way'!Y435+2*PI())/3)</f>
        <v>-0.32143481003999236</v>
      </c>
      <c r="AB435" s="11">
        <f>'OddsRatio_working_3-way'!X435^(1/3)*COS(('OddsRatio_working_3-way'!Y435+4*PI())/3)</f>
        <v>-0.22533282929533388</v>
      </c>
      <c r="AC435" s="11">
        <f>'OddsRatio_working_3-way'!X435^(1/3)*SIN('OddsRatio_working_3-way'!Y435/3)</f>
        <v>5.5484504452584758E-2</v>
      </c>
      <c r="AD435" s="11">
        <f>'OddsRatio_working_3-way'!X435^(1/3)*SIN(('OddsRatio_working_3-way'!Y435+2*PI())/3)</f>
        <v>0.44577241340534796</v>
      </c>
      <c r="AE435" s="11">
        <f>'OddsRatio_working_3-way'!X435^(1/3)*SIN(('OddsRatio_working_3-way'!Y435+4*PI())/3)</f>
        <v>-0.50125691785793269</v>
      </c>
      <c r="AF435" s="11">
        <f>-'OddsRatio_working_3-way'!U435/(3*'OddsRatio_working_3-way'!X435^(1/3))*COS(('OddsRatio_working_3-way'!Y435)/3)</f>
        <v>0.54676763933532635</v>
      </c>
      <c r="AG435" s="11">
        <f>-'OddsRatio_working_3-way'!U435/(3*'OddsRatio_working_3-way'!X435^(1/3))*COS(('OddsRatio_working_3-way'!Y435+2*PI())/3)</f>
        <v>-0.32143481003999236</v>
      </c>
      <c r="AH435" s="11">
        <f>-'OddsRatio_working_3-way'!U435/(3*'OddsRatio_working_3-way'!X435^(1/3))*COS(('OddsRatio_working_3-way'!Y435+4*PI())/3)</f>
        <v>-0.22533282929533388</v>
      </c>
      <c r="AI435" s="11">
        <f>'OddsRatio_working_3-way'!U435/(3*'OddsRatio_working_3-way'!X435^(1/3))*SIN(('OddsRatio_working_3-way'!Y435)/3)</f>
        <v>-5.5484504452584758E-2</v>
      </c>
      <c r="AJ435" s="11">
        <f>'OddsRatio_working_3-way'!U435/(3*'OddsRatio_working_3-way'!X435^(1/3))*SIN(('OddsRatio_working_3-way'!Y435+2*PI())/3)</f>
        <v>-0.44577241340534796</v>
      </c>
      <c r="AK435" s="11">
        <f>'OddsRatio_working_3-way'!U435/(3*'OddsRatio_working_3-way'!X435^(1/3))*SIN(('OddsRatio_working_3-way'!Y435+4*PI())/3)</f>
        <v>0.50125691785793269</v>
      </c>
      <c r="AL435" s="11">
        <f>'OddsRatio_working_3-way'!Z435+'OddsRatio_working_3-way'!AF435</f>
        <v>1.0935352786706527</v>
      </c>
      <c r="AM435" s="11">
        <f>'OddsRatio_working_3-way'!AA435+'OddsRatio_working_3-way'!AG435</f>
        <v>-0.64286962007998472</v>
      </c>
      <c r="AN435" s="11">
        <f>'OddsRatio_working_3-way'!AB435+'OddsRatio_working_3-way'!AH435</f>
        <v>-0.45066565859066776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1.0935352786706527</v>
      </c>
      <c r="AS435" s="11">
        <f>IF(('OddsRatio_working_3-way'!X435=0),IF(Q435&gt;0,-Q435^(1/3),(-Q435)^(1/3)),'OddsRatio_working_3-way'!AM435-'OddsRatio_working_3-way'!R435/3)</f>
        <v>-0.64286962007998472</v>
      </c>
      <c r="AT435" s="11">
        <f>IF(('OddsRatio_working_3-way'!X435=0),IF(Q435&gt;0,-Q435^(1/3),(-Q435)^(1/3)),'OddsRatio_working_3-way'!AN435-'OddsRatio_working_3-way'!R435/3)</f>
        <v>-0.45066565859066776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2.9</v>
      </c>
      <c r="B436" s="4">
        <f>IF('True_Odds_Calculator_3-way'!B437="","",'True_Odds_Calculator_3-way'!B437)</f>
        <v>2.85</v>
      </c>
      <c r="C436" s="4">
        <f>IF('True_Odds_Calculator_3-way'!C437="","",'True_Odds_Calculator_3-way'!C437)</f>
        <v>2.84</v>
      </c>
      <c r="D436" s="9">
        <f t="shared" si="91"/>
        <v>0.32898803646485025</v>
      </c>
      <c r="E436" s="9">
        <f t="shared" si="92"/>
        <v>0.33490180268085917</v>
      </c>
      <c r="F436" s="9">
        <f t="shared" si="93"/>
        <v>0.33611016085429085</v>
      </c>
      <c r="G436" s="9">
        <f t="shared" si="94"/>
        <v>1.0734864256136021</v>
      </c>
      <c r="H436" s="9">
        <f t="shared" si="95"/>
        <v>3.0396242086658432</v>
      </c>
      <c r="I436" s="9">
        <f t="shared" si="96"/>
        <v>2.9859498873851642</v>
      </c>
      <c r="J436" s="9">
        <f t="shared" si="97"/>
        <v>2.9752150231290271</v>
      </c>
      <c r="K436" s="11">
        <f t="shared" si="98"/>
        <v>0.34482758620689657</v>
      </c>
      <c r="L436" s="11">
        <f t="shared" si="99"/>
        <v>0.35087719298245612</v>
      </c>
      <c r="M436" s="11">
        <f t="shared" si="100"/>
        <v>0.35211267605633806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-0.27553828719443108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0.23815001320688803</v>
      </c>
      <c r="Q436" s="11">
        <f>2*'OddsRatio_working_3-way'!K436*'OddsRatio_working_3-way'!L436*'OddsRatio_working_3-way'!M436</f>
        <v>8.5205729233233649E-2</v>
      </c>
      <c r="R436" s="11">
        <f t="shared" si="101"/>
        <v>0</v>
      </c>
      <c r="S436" s="11">
        <f t="shared" si="102"/>
        <v>-0.86430824417094398</v>
      </c>
      <c r="T436" s="11">
        <f t="shared" si="103"/>
        <v>-0.30923371884470269</v>
      </c>
      <c r="U436" s="11">
        <f>'OddsRatio_working_3-way'!S436-'OddsRatio_working_3-way'!R436^2/3</f>
        <v>-0.86430824417094398</v>
      </c>
      <c r="V436" s="11">
        <f>'OddsRatio_working_3-way'!S436*'OddsRatio_working_3-way'!R436/3-2*'OddsRatio_working_3-way'!R436^3/27-'OddsRatio_working_3-way'!T436</f>
        <v>0.30923371884470269</v>
      </c>
      <c r="W436" s="11">
        <f>'OddsRatio_working_3-way'!V436^2+4*'OddsRatio_working_3-way'!U436^3/27</f>
        <v>-2.8299637429451963E-5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0.15463973657177679</v>
      </c>
      <c r="Y436" s="11">
        <f>IF('OddsRatio_working_3-way'!W436&gt;=0,IF('OddsRatio_working_3-way'!V436+SQRT('OddsRatio_working_3-way'!W436)&gt;0,0,PI()),ACOS('OddsRatio_working_3-way'!V436/(2*'OddsRatio_working_3-way'!X436)))</f>
        <v>1.7201279626652743E-2</v>
      </c>
      <c r="Z436" s="11">
        <f>'OddsRatio_working_3-way'!X436^(1/3)*COS('OddsRatio_working_3-way'!Y436/3)</f>
        <v>0.53674321280680104</v>
      </c>
      <c r="AA436" s="11">
        <f>'OddsRatio_working_3-way'!X436^(1/3)*COS(('OddsRatio_working_3-way'!Y436+2*PI())/3)</f>
        <v>-0.27103687789253444</v>
      </c>
      <c r="AB436" s="11">
        <f>'OddsRatio_working_3-way'!X436^(1/3)*COS(('OddsRatio_working_3-way'!Y436+4*PI())/3)</f>
        <v>-0.26570633491426676</v>
      </c>
      <c r="AC436" s="11">
        <f>'OddsRatio_working_3-way'!X436^(1/3)*SIN('OddsRatio_working_3-way'!Y436/3)</f>
        <v>3.077590423429798E-3</v>
      </c>
      <c r="AD436" s="11">
        <f>'OddsRatio_working_3-way'!X436^(1/3)*SIN(('OddsRatio_working_3-way'!Y436+2*PI())/3)</f>
        <v>0.46329446238785188</v>
      </c>
      <c r="AE436" s="11">
        <f>'OddsRatio_working_3-way'!X436^(1/3)*SIN(('OddsRatio_working_3-way'!Y436+4*PI())/3)</f>
        <v>-0.46637205281128158</v>
      </c>
      <c r="AF436" s="11">
        <f>-'OddsRatio_working_3-way'!U436/(3*'OddsRatio_working_3-way'!X436^(1/3))*COS(('OddsRatio_working_3-way'!Y436)/3)</f>
        <v>0.53674321280680104</v>
      </c>
      <c r="AG436" s="11">
        <f>-'OddsRatio_working_3-way'!U436/(3*'OddsRatio_working_3-way'!X436^(1/3))*COS(('OddsRatio_working_3-way'!Y436+2*PI())/3)</f>
        <v>-0.27103687789253444</v>
      </c>
      <c r="AH436" s="11">
        <f>-'OddsRatio_working_3-way'!U436/(3*'OddsRatio_working_3-way'!X436^(1/3))*COS(('OddsRatio_working_3-way'!Y436+4*PI())/3)</f>
        <v>-0.26570633491426676</v>
      </c>
      <c r="AI436" s="11">
        <f>'OddsRatio_working_3-way'!U436/(3*'OddsRatio_working_3-way'!X436^(1/3))*SIN(('OddsRatio_working_3-way'!Y436)/3)</f>
        <v>-3.077590423429798E-3</v>
      </c>
      <c r="AJ436" s="11">
        <f>'OddsRatio_working_3-way'!U436/(3*'OddsRatio_working_3-way'!X436^(1/3))*SIN(('OddsRatio_working_3-way'!Y436+2*PI())/3)</f>
        <v>-0.46329446238785188</v>
      </c>
      <c r="AK436" s="11">
        <f>'OddsRatio_working_3-way'!U436/(3*'OddsRatio_working_3-way'!X436^(1/3))*SIN(('OddsRatio_working_3-way'!Y436+4*PI())/3)</f>
        <v>0.46637205281128158</v>
      </c>
      <c r="AL436" s="11">
        <f>'OddsRatio_working_3-way'!Z436+'OddsRatio_working_3-way'!AF436</f>
        <v>1.0734864256136021</v>
      </c>
      <c r="AM436" s="11">
        <f>'OddsRatio_working_3-way'!AA436+'OddsRatio_working_3-way'!AG436</f>
        <v>-0.54207375578506889</v>
      </c>
      <c r="AN436" s="11">
        <f>'OddsRatio_working_3-way'!AB436+'OddsRatio_working_3-way'!AH436</f>
        <v>-0.53141266982853352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1.0734864256136021</v>
      </c>
      <c r="AS436" s="11">
        <f>IF(('OddsRatio_working_3-way'!X436=0),IF(Q436&gt;0,-Q436^(1/3),(-Q436)^(1/3)),'OddsRatio_working_3-way'!AM436-'OddsRatio_working_3-way'!R436/3)</f>
        <v>-0.54207375578506889</v>
      </c>
      <c r="AT436" s="11">
        <f>IF(('OddsRatio_working_3-way'!X436=0),IF(Q436&gt;0,-Q436^(1/3),(-Q436)^(1/3)),'OddsRatio_working_3-way'!AN436-'OddsRatio_working_3-way'!R436/3)</f>
        <v>-0.53141266982853352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1.85</v>
      </c>
      <c r="B437" s="4">
        <f>IF('True_Odds_Calculator_3-way'!B438="","",'True_Odds_Calculator_3-way'!B438)</f>
        <v>3.47</v>
      </c>
      <c r="C437" s="4">
        <f>IF('True_Odds_Calculator_3-way'!C438="","",'True_Odds_Calculator_3-way'!C438)</f>
        <v>4.45</v>
      </c>
      <c r="D437" s="9">
        <f t="shared" si="91"/>
        <v>0.51908748260863058</v>
      </c>
      <c r="E437" s="9">
        <f t="shared" si="92"/>
        <v>0.27084294605652126</v>
      </c>
      <c r="F437" s="9">
        <f t="shared" si="93"/>
        <v>0.21006957133484777</v>
      </c>
      <c r="G437" s="9">
        <f t="shared" si="94"/>
        <v>1.0899500588645736</v>
      </c>
      <c r="H437" s="9">
        <f t="shared" si="95"/>
        <v>1.9264575500348879</v>
      </c>
      <c r="I437" s="9">
        <f t="shared" si="96"/>
        <v>3.6921766453954961</v>
      </c>
      <c r="J437" s="9">
        <f t="shared" si="97"/>
        <v>4.7603277030827797</v>
      </c>
      <c r="K437" s="11">
        <f t="shared" si="98"/>
        <v>0.54054054054054046</v>
      </c>
      <c r="L437" s="11">
        <f t="shared" si="99"/>
        <v>0.28818443804034583</v>
      </c>
      <c r="M437" s="11">
        <f t="shared" si="100"/>
        <v>0.2247191011235955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-0.25355592292094553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0.23698859951814649</v>
      </c>
      <c r="Q437" s="11">
        <f>2*'OddsRatio_working_3-way'!K437*'OddsRatio_working_3-way'!L437*'OddsRatio_working_3-way'!M437</f>
        <v>7.0011403107281087E-2</v>
      </c>
      <c r="R437" s="11">
        <f t="shared" si="101"/>
        <v>0</v>
      </c>
      <c r="S437" s="11">
        <f t="shared" si="102"/>
        <v>-0.93466008124777877</v>
      </c>
      <c r="T437" s="11">
        <f t="shared" si="103"/>
        <v>-0.27611819239225371</v>
      </c>
      <c r="U437" s="11">
        <f>'OddsRatio_working_3-way'!S437-'OddsRatio_working_3-way'!R437^2/3</f>
        <v>-0.93466008124777877</v>
      </c>
      <c r="V437" s="11">
        <f>'OddsRatio_working_3-way'!S437*'OddsRatio_working_3-way'!R437/3-2*'OddsRatio_working_3-way'!R437^3/27-'OddsRatio_working_3-way'!T437</f>
        <v>0.27611819239225371</v>
      </c>
      <c r="W437" s="11">
        <f>'OddsRatio_working_3-way'!V437^2+4*'OddsRatio_working_3-way'!U437^3/27</f>
        <v>-4.4723070148595667E-2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0.17389963076338122</v>
      </c>
      <c r="Y437" s="11">
        <f>IF('OddsRatio_working_3-way'!W437&gt;=0,IF('OddsRatio_working_3-way'!V437+SQRT('OddsRatio_working_3-way'!W437)&gt;0,0,PI()),ACOS('OddsRatio_working_3-way'!V437/(2*'OddsRatio_working_3-way'!X437)))</f>
        <v>0.65359826055116421</v>
      </c>
      <c r="Z437" s="11">
        <f>'OddsRatio_working_3-way'!X437^(1/3)*COS('OddsRatio_working_3-way'!Y437/3)</f>
        <v>0.54497502943228682</v>
      </c>
      <c r="AA437" s="11">
        <f>'OddsRatio_working_3-way'!X437^(1/3)*COS(('OddsRatio_working_3-way'!Y437+2*PI())/3)</f>
        <v>-0.37697044769279436</v>
      </c>
      <c r="AB437" s="11">
        <f>'OddsRatio_working_3-way'!X437^(1/3)*COS(('OddsRatio_working_3-way'!Y437+4*PI())/3)</f>
        <v>-0.16800458173949254</v>
      </c>
      <c r="AC437" s="11">
        <f>'OddsRatio_working_3-way'!X437^(1/3)*SIN('OddsRatio_working_3-way'!Y437/3)</f>
        <v>0.12064649895958222</v>
      </c>
      <c r="AD437" s="11">
        <f>'OddsRatio_working_3-way'!X437^(1/3)*SIN(('OddsRatio_working_3-way'!Y437+2*PI())/3)</f>
        <v>0.41163897043674141</v>
      </c>
      <c r="AE437" s="11">
        <f>'OddsRatio_working_3-way'!X437^(1/3)*SIN(('OddsRatio_working_3-way'!Y437+4*PI())/3)</f>
        <v>-0.53228546939632349</v>
      </c>
      <c r="AF437" s="11">
        <f>-'OddsRatio_working_3-way'!U437/(3*'OddsRatio_working_3-way'!X437^(1/3))*COS(('OddsRatio_working_3-way'!Y437)/3)</f>
        <v>0.54497502943228671</v>
      </c>
      <c r="AG437" s="11">
        <f>-'OddsRatio_working_3-way'!U437/(3*'OddsRatio_working_3-way'!X437^(1/3))*COS(('OddsRatio_working_3-way'!Y437+2*PI())/3)</f>
        <v>-0.37697044769279431</v>
      </c>
      <c r="AH437" s="11">
        <f>-'OddsRatio_working_3-way'!U437/(3*'OddsRatio_working_3-way'!X437^(1/3))*COS(('OddsRatio_working_3-way'!Y437+4*PI())/3)</f>
        <v>-0.16800458173949251</v>
      </c>
      <c r="AI437" s="11">
        <f>'OddsRatio_working_3-way'!U437/(3*'OddsRatio_working_3-way'!X437^(1/3))*SIN(('OddsRatio_working_3-way'!Y437)/3)</f>
        <v>-0.12064649895958221</v>
      </c>
      <c r="AJ437" s="11">
        <f>'OddsRatio_working_3-way'!U437/(3*'OddsRatio_working_3-way'!X437^(1/3))*SIN(('OddsRatio_working_3-way'!Y437+2*PI())/3)</f>
        <v>-0.41163897043674136</v>
      </c>
      <c r="AK437" s="11">
        <f>'OddsRatio_working_3-way'!U437/(3*'OddsRatio_working_3-way'!X437^(1/3))*SIN(('OddsRatio_working_3-way'!Y437+4*PI())/3)</f>
        <v>0.53228546939632337</v>
      </c>
      <c r="AL437" s="11">
        <f>'OddsRatio_working_3-way'!Z437+'OddsRatio_working_3-way'!AF437</f>
        <v>1.0899500588645736</v>
      </c>
      <c r="AM437" s="11">
        <f>'OddsRatio_working_3-way'!AA437+'OddsRatio_working_3-way'!AG437</f>
        <v>-0.75394089538558862</v>
      </c>
      <c r="AN437" s="11">
        <f>'OddsRatio_working_3-way'!AB437+'OddsRatio_working_3-way'!AH437</f>
        <v>-0.33600916347898502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1.0899500588645736</v>
      </c>
      <c r="AS437" s="11">
        <f>IF(('OddsRatio_working_3-way'!X437=0),IF(Q437&gt;0,-Q437^(1/3),(-Q437)^(1/3)),'OddsRatio_working_3-way'!AM437-'OddsRatio_working_3-way'!R437/3)</f>
        <v>-0.75394089538558862</v>
      </c>
      <c r="AT437" s="11">
        <f>IF(('OddsRatio_working_3-way'!X437=0),IF(Q437&gt;0,-Q437^(1/3),(-Q437)^(1/3)),'OddsRatio_working_3-way'!AN437-'OddsRatio_working_3-way'!R437/3)</f>
        <v>-0.33600916347898502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1.94</v>
      </c>
      <c r="B438" s="4">
        <f>IF('True_Odds_Calculator_3-way'!B439="","",'True_Odds_Calculator_3-way'!B439)</f>
        <v>3.6</v>
      </c>
      <c r="C438" s="4">
        <f>IF('True_Odds_Calculator_3-way'!C439="","",'True_Odds_Calculator_3-way'!C439)</f>
        <v>3.85</v>
      </c>
      <c r="D438" s="9">
        <f t="shared" si="91"/>
        <v>0.4946160382781602</v>
      </c>
      <c r="E438" s="9">
        <f t="shared" si="92"/>
        <v>0.26135775330502825</v>
      </c>
      <c r="F438" s="9">
        <f t="shared" si="93"/>
        <v>0.24402620841681183</v>
      </c>
      <c r="G438" s="9">
        <f t="shared" si="94"/>
        <v>1.0869896462348141</v>
      </c>
      <c r="H438" s="9">
        <f t="shared" si="95"/>
        <v>2.0217702674607247</v>
      </c>
      <c r="I438" s="9">
        <f t="shared" si="96"/>
        <v>3.8261730802105154</v>
      </c>
      <c r="J438" s="9">
        <f t="shared" si="97"/>
        <v>4.0979204917692211</v>
      </c>
      <c r="K438" s="11">
        <f t="shared" si="98"/>
        <v>0.51546391752577325</v>
      </c>
      <c r="L438" s="11">
        <f t="shared" si="99"/>
        <v>0.27777777777777779</v>
      </c>
      <c r="M438" s="11">
        <f t="shared" si="100"/>
        <v>0.25974025974025972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-0.25904851162583131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0.23764894898915512</v>
      </c>
      <c r="Q438" s="11">
        <f>2*'OddsRatio_working_3-way'!K438*'OddsRatio_working_3-way'!L438*'OddsRatio_working_3-way'!M438</f>
        <v>7.4381517680486758E-2</v>
      </c>
      <c r="R438" s="11">
        <f t="shared" si="101"/>
        <v>0</v>
      </c>
      <c r="S438" s="11">
        <f t="shared" si="102"/>
        <v>-0.91739167886984174</v>
      </c>
      <c r="T438" s="11">
        <f t="shared" si="103"/>
        <v>-0.28713354581215716</v>
      </c>
      <c r="U438" s="11">
        <f>'OddsRatio_working_3-way'!S438-'OddsRatio_working_3-way'!R438^2/3</f>
        <v>-0.91739167886984174</v>
      </c>
      <c r="V438" s="11">
        <f>'OddsRatio_working_3-way'!S438*'OddsRatio_working_3-way'!R438/3-2*'OddsRatio_working_3-way'!R438^3/27-'OddsRatio_working_3-way'!T438</f>
        <v>0.28713354581215716</v>
      </c>
      <c r="W438" s="11">
        <f>'OddsRatio_working_3-way'!V438^2+4*'OddsRatio_working_3-way'!U438^3/27</f>
        <v>-3.1937098788889659E-2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0.16910261080151293</v>
      </c>
      <c r="Y438" s="11">
        <f>IF('OddsRatio_working_3-way'!W438&gt;=0,IF('OddsRatio_working_3-way'!V438+SQRT('OddsRatio_working_3-way'!W438)&gt;0,0,PI()),ACOS('OddsRatio_working_3-way'!V438/(2*'OddsRatio_working_3-way'!X438)))</f>
        <v>0.55672148923741127</v>
      </c>
      <c r="Z438" s="11">
        <f>'OddsRatio_working_3-way'!X438^(1/3)*COS('OddsRatio_working_3-way'!Y438/3)</f>
        <v>0.54349482311740704</v>
      </c>
      <c r="AA438" s="11">
        <f>'OddsRatio_working_3-way'!X438^(1/3)*COS(('OddsRatio_working_3-way'!Y438+2*PI())/3)</f>
        <v>-0.36011003177163209</v>
      </c>
      <c r="AB438" s="11">
        <f>'OddsRatio_working_3-way'!X438^(1/3)*COS(('OddsRatio_working_3-way'!Y438+4*PI())/3)</f>
        <v>-0.18338479134577482</v>
      </c>
      <c r="AC438" s="11">
        <f>'OddsRatio_working_3-way'!X438^(1/3)*SIN('OddsRatio_working_3-way'!Y438/3)</f>
        <v>0.10203236513247008</v>
      </c>
      <c r="AD438" s="11">
        <f>'OddsRatio_working_3-way'!X438^(1/3)*SIN(('OddsRatio_working_3-way'!Y438+2*PI())/3)</f>
        <v>0.41966414107876954</v>
      </c>
      <c r="AE438" s="11">
        <f>'OddsRatio_working_3-way'!X438^(1/3)*SIN(('OddsRatio_working_3-way'!Y438+4*PI())/3)</f>
        <v>-0.52169650621123953</v>
      </c>
      <c r="AF438" s="11">
        <f>-'OddsRatio_working_3-way'!U438/(3*'OddsRatio_working_3-way'!X438^(1/3))*COS(('OddsRatio_working_3-way'!Y438)/3)</f>
        <v>0.54349482311740704</v>
      </c>
      <c r="AG438" s="11">
        <f>-'OddsRatio_working_3-way'!U438/(3*'OddsRatio_working_3-way'!X438^(1/3))*COS(('OddsRatio_working_3-way'!Y438+2*PI())/3)</f>
        <v>-0.36011003177163209</v>
      </c>
      <c r="AH438" s="11">
        <f>-'OddsRatio_working_3-way'!U438/(3*'OddsRatio_working_3-way'!X438^(1/3))*COS(('OddsRatio_working_3-way'!Y438+4*PI())/3)</f>
        <v>-0.18338479134577482</v>
      </c>
      <c r="AI438" s="11">
        <f>'OddsRatio_working_3-way'!U438/(3*'OddsRatio_working_3-way'!X438^(1/3))*SIN(('OddsRatio_working_3-way'!Y438)/3)</f>
        <v>-0.10203236513247008</v>
      </c>
      <c r="AJ438" s="11">
        <f>'OddsRatio_working_3-way'!U438/(3*'OddsRatio_working_3-way'!X438^(1/3))*SIN(('OddsRatio_working_3-way'!Y438+2*PI())/3)</f>
        <v>-0.41966414107876954</v>
      </c>
      <c r="AK438" s="11">
        <f>'OddsRatio_working_3-way'!U438/(3*'OddsRatio_working_3-way'!X438^(1/3))*SIN(('OddsRatio_working_3-way'!Y438+4*PI())/3)</f>
        <v>0.52169650621123953</v>
      </c>
      <c r="AL438" s="11">
        <f>'OddsRatio_working_3-way'!Z438+'OddsRatio_working_3-way'!AF438</f>
        <v>1.0869896462348141</v>
      </c>
      <c r="AM438" s="11">
        <f>'OddsRatio_working_3-way'!AA438+'OddsRatio_working_3-way'!AG438</f>
        <v>-0.72022006354326418</v>
      </c>
      <c r="AN438" s="11">
        <f>'OddsRatio_working_3-way'!AB438+'OddsRatio_working_3-way'!AH438</f>
        <v>-0.36676958269154963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1.0869896462348141</v>
      </c>
      <c r="AS438" s="11">
        <f>IF(('OddsRatio_working_3-way'!X438=0),IF(Q438&gt;0,-Q438^(1/3),(-Q438)^(1/3)),'OddsRatio_working_3-way'!AM438-'OddsRatio_working_3-way'!R438/3)</f>
        <v>-0.72022006354326418</v>
      </c>
      <c r="AT438" s="11">
        <f>IF(('OddsRatio_working_3-way'!X438=0),IF(Q438&gt;0,-Q438^(1/3),(-Q438)^(1/3)),'OddsRatio_working_3-way'!AN438-'OddsRatio_working_3-way'!R438/3)</f>
        <v>-0.36676958269154963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2.52</v>
      </c>
      <c r="B439" s="4">
        <f>IF('True_Odds_Calculator_3-way'!B440="","",'True_Odds_Calculator_3-way'!B440)</f>
        <v>3.16</v>
      </c>
      <c r="C439" s="4">
        <f>IF('True_Odds_Calculator_3-way'!C440="","",'True_Odds_Calculator_3-way'!C440)</f>
        <v>2.98</v>
      </c>
      <c r="D439" s="9">
        <f t="shared" si="91"/>
        <v>0.37953846209987208</v>
      </c>
      <c r="E439" s="9">
        <f t="shared" si="92"/>
        <v>0.30092319199634804</v>
      </c>
      <c r="F439" s="9">
        <f t="shared" si="93"/>
        <v>0.31953834590377989</v>
      </c>
      <c r="G439" s="9">
        <f t="shared" si="94"/>
        <v>1.0755125526383118</v>
      </c>
      <c r="H439" s="9">
        <f t="shared" si="95"/>
        <v>2.634779080010234</v>
      </c>
      <c r="I439" s="9">
        <f t="shared" si="96"/>
        <v>3.3231071136987538</v>
      </c>
      <c r="J439" s="9">
        <f t="shared" si="97"/>
        <v>3.1295148542238569</v>
      </c>
      <c r="K439" s="11">
        <f t="shared" si="98"/>
        <v>0.3968253968253968</v>
      </c>
      <c r="L439" s="11">
        <f t="shared" si="99"/>
        <v>0.31645569620253161</v>
      </c>
      <c r="M439" s="11">
        <f t="shared" si="100"/>
        <v>0.33557046979865773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-0.27394201245190952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0.23851326841726975</v>
      </c>
      <c r="Q439" s="11">
        <f>2*'OddsRatio_working_3-way'!K439*'OddsRatio_working_3-way'!L439*'OddsRatio_working_3-way'!M439</f>
        <v>8.4280306861226062E-2</v>
      </c>
      <c r="R439" s="11">
        <f t="shared" si="101"/>
        <v>0</v>
      </c>
      <c r="S439" s="11">
        <f t="shared" si="102"/>
        <v>-0.8706706440624572</v>
      </c>
      <c r="T439" s="11">
        <f t="shared" si="103"/>
        <v>-0.30765747140016159</v>
      </c>
      <c r="U439" s="11">
        <f>'OddsRatio_working_3-way'!S439-'OddsRatio_working_3-way'!R439^2/3</f>
        <v>-0.8706706440624572</v>
      </c>
      <c r="V439" s="11">
        <f>'OddsRatio_working_3-way'!S439*'OddsRatio_working_3-way'!R439/3-2*'OddsRatio_working_3-way'!R439^3/27-'OddsRatio_working_3-way'!T439</f>
        <v>0.30765747140016159</v>
      </c>
      <c r="W439" s="11">
        <f>'OddsRatio_working_3-way'!V439^2+4*'OddsRatio_working_3-way'!U439^3/27</f>
        <v>-3.128658907492754E-3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0.15635039064216788</v>
      </c>
      <c r="Y439" s="11">
        <f>IF('OddsRatio_working_3-way'!W439&gt;=0,IF('OddsRatio_working_3-way'!V439+SQRT('OddsRatio_working_3-way'!W439)&gt;0,0,PI()),ACOS('OddsRatio_working_3-way'!V439/(2*'OddsRatio_working_3-way'!X439)))</f>
        <v>0.17984309809048349</v>
      </c>
      <c r="Z439" s="11">
        <f>'OddsRatio_working_3-way'!X439^(1/3)*COS('OddsRatio_working_3-way'!Y439/3)</f>
        <v>0.5377562763191559</v>
      </c>
      <c r="AA439" s="11">
        <f>'OddsRatio_working_3-way'!X439^(1/3)*COS(('OddsRatio_working_3-way'!Y439+2*PI())/3)</f>
        <v>-0.29682990867829456</v>
      </c>
      <c r="AB439" s="11">
        <f>'OddsRatio_working_3-way'!X439^(1/3)*COS(('OddsRatio_working_3-way'!Y439+4*PI())/3)</f>
        <v>-0.24092636764086151</v>
      </c>
      <c r="AC439" s="11">
        <f>'OddsRatio_working_3-way'!X439^(1/3)*SIN('OddsRatio_working_3-way'!Y439/3)</f>
        <v>3.2275924466615494E-2</v>
      </c>
      <c r="AD439" s="11">
        <f>'OddsRatio_working_3-way'!X439^(1/3)*SIN(('OddsRatio_working_3-way'!Y439+2*PI())/3)</f>
        <v>0.44957263410360554</v>
      </c>
      <c r="AE439" s="11">
        <f>'OddsRatio_working_3-way'!X439^(1/3)*SIN(('OddsRatio_working_3-way'!Y439+4*PI())/3)</f>
        <v>-0.4818485585702208</v>
      </c>
      <c r="AF439" s="11">
        <f>-'OddsRatio_working_3-way'!U439/(3*'OddsRatio_working_3-way'!X439^(1/3))*COS(('OddsRatio_working_3-way'!Y439)/3)</f>
        <v>0.5377562763191559</v>
      </c>
      <c r="AG439" s="11">
        <f>-'OddsRatio_working_3-way'!U439/(3*'OddsRatio_working_3-way'!X439^(1/3))*COS(('OddsRatio_working_3-way'!Y439+2*PI())/3)</f>
        <v>-0.29682990867829456</v>
      </c>
      <c r="AH439" s="11">
        <f>-'OddsRatio_working_3-way'!U439/(3*'OddsRatio_working_3-way'!X439^(1/3))*COS(('OddsRatio_working_3-way'!Y439+4*PI())/3)</f>
        <v>-0.24092636764086151</v>
      </c>
      <c r="AI439" s="11">
        <f>'OddsRatio_working_3-way'!U439/(3*'OddsRatio_working_3-way'!X439^(1/3))*SIN(('OddsRatio_working_3-way'!Y439)/3)</f>
        <v>-3.2275924466615494E-2</v>
      </c>
      <c r="AJ439" s="11">
        <f>'OddsRatio_working_3-way'!U439/(3*'OddsRatio_working_3-way'!X439^(1/3))*SIN(('OddsRatio_working_3-way'!Y439+2*PI())/3)</f>
        <v>-0.44957263410360554</v>
      </c>
      <c r="AK439" s="11">
        <f>'OddsRatio_working_3-way'!U439/(3*'OddsRatio_working_3-way'!X439^(1/3))*SIN(('OddsRatio_working_3-way'!Y439+4*PI())/3)</f>
        <v>0.4818485585702208</v>
      </c>
      <c r="AL439" s="11">
        <f>'OddsRatio_working_3-way'!Z439+'OddsRatio_working_3-way'!AF439</f>
        <v>1.0755125526383118</v>
      </c>
      <c r="AM439" s="11">
        <f>'OddsRatio_working_3-way'!AA439+'OddsRatio_working_3-way'!AG439</f>
        <v>-0.59365981735658913</v>
      </c>
      <c r="AN439" s="11">
        <f>'OddsRatio_working_3-way'!AB439+'OddsRatio_working_3-way'!AH439</f>
        <v>-0.48185273528172301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1.0755125526383118</v>
      </c>
      <c r="AS439" s="11">
        <f>IF(('OddsRatio_working_3-way'!X439=0),IF(Q439&gt;0,-Q439^(1/3),(-Q439)^(1/3)),'OddsRatio_working_3-way'!AM439-'OddsRatio_working_3-way'!R439/3)</f>
        <v>-0.59365981735658913</v>
      </c>
      <c r="AT439" s="11">
        <f>IF(('OddsRatio_working_3-way'!X439=0),IF(Q439&gt;0,-Q439^(1/3),(-Q439)^(1/3)),'OddsRatio_working_3-way'!AN439-'OddsRatio_working_3-way'!R439/3)</f>
        <v>-0.48185273528172301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1.3072822602454202</v>
      </c>
      <c r="B440" s="4">
        <f>IF('True_Odds_Calculator_3-way'!B441="","",'True_Odds_Calculator_3-way'!B441)</f>
        <v>6.7394179675843295</v>
      </c>
      <c r="C440" s="4">
        <f>IF('True_Odds_Calculator_3-way'!C441="","",'True_Odds_Calculator_3-way'!C441)</f>
        <v>13.163478062009611</v>
      </c>
      <c r="D440" s="9">
        <f t="shared" si="91"/>
        <v>0.77001151080454744</v>
      </c>
      <c r="E440" s="9">
        <f t="shared" si="92"/>
        <v>0.15200386343390787</v>
      </c>
      <c r="F440" s="9">
        <f t="shared" si="93"/>
        <v>7.7984625761544718E-2</v>
      </c>
      <c r="G440" s="9">
        <f t="shared" si="94"/>
        <v>0.97201148006892224</v>
      </c>
      <c r="H440" s="9">
        <f t="shared" si="95"/>
        <v>1.2986818845800745</v>
      </c>
      <c r="I440" s="9">
        <f t="shared" si="96"/>
        <v>6.578780153405809</v>
      </c>
      <c r="J440" s="9">
        <f t="shared" si="97"/>
        <v>12.823040313839829</v>
      </c>
      <c r="K440" s="11">
        <f t="shared" si="98"/>
        <v>0.76494574309626673</v>
      </c>
      <c r="L440" s="11">
        <f t="shared" si="99"/>
        <v>0.14838076593703819</v>
      </c>
      <c r="M440" s="11">
        <f t="shared" si="100"/>
        <v>7.5967764392455284E-2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-0.18496974785268494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0.15701884721028206</v>
      </c>
      <c r="Q440" s="11">
        <f>2*'OddsRatio_working_3-way'!K440*'OddsRatio_working_3-way'!L440*'OddsRatio_working_3-way'!M440</f>
        <v>1.7245174068163085E-2</v>
      </c>
      <c r="R440" s="11">
        <f t="shared" si="101"/>
        <v>0</v>
      </c>
      <c r="S440" s="11">
        <f t="shared" si="102"/>
        <v>-0.84888934019273377</v>
      </c>
      <c r="T440" s="11">
        <f t="shared" si="103"/>
        <v>-9.3232402965146607E-2</v>
      </c>
      <c r="U440" s="11">
        <f>'OddsRatio_working_3-way'!S440-'OddsRatio_working_3-way'!R440^2/3</f>
        <v>-0.84888934019273377</v>
      </c>
      <c r="V440" s="11">
        <f>'OddsRatio_working_3-way'!S440*'OddsRatio_working_3-way'!R440/3-2*'OddsRatio_working_3-way'!R440^3/27-'OddsRatio_working_3-way'!T440</f>
        <v>9.3232402965146607E-2</v>
      </c>
      <c r="W440" s="11">
        <f>'OddsRatio_working_3-way'!V440^2+4*'OddsRatio_working_3-way'!U440^3/27</f>
        <v>-8.1933021124597591E-2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0.15052018310450352</v>
      </c>
      <c r="Y440" s="11">
        <f>IF('OddsRatio_working_3-way'!W440&gt;=0,IF('OddsRatio_working_3-way'!V440+SQRT('OddsRatio_working_3-way'!W440)&gt;0,0,PI()),ACOS('OddsRatio_working_3-way'!V440/(2*'OddsRatio_working_3-way'!X440)))</f>
        <v>1.2559181188214474</v>
      </c>
      <c r="Z440" s="11">
        <f>'OddsRatio_working_3-way'!X440^(1/3)*COS('OddsRatio_working_3-way'!Y440/3)</f>
        <v>0.48600574003446112</v>
      </c>
      <c r="AA440" s="11">
        <f>'OddsRatio_working_3-way'!X440^(1/3)*COS(('OddsRatio_working_3-way'!Y440+2*PI())/3)</f>
        <v>-0.43027580062480747</v>
      </c>
      <c r="AB440" s="11">
        <f>'OddsRatio_working_3-way'!X440^(1/3)*COS(('OddsRatio_working_3-way'!Y440+4*PI())/3)</f>
        <v>-5.5729939409653727E-2</v>
      </c>
      <c r="AC440" s="11">
        <f>'OddsRatio_working_3-way'!X440^(1/3)*SIN('OddsRatio_working_3-way'!Y440/3)</f>
        <v>0.21624415379642931</v>
      </c>
      <c r="AD440" s="11">
        <f>'OddsRatio_working_3-way'!X440^(1/3)*SIN(('OddsRatio_working_3-way'!Y440+2*PI())/3)</f>
        <v>0.31277124035668447</v>
      </c>
      <c r="AE440" s="11">
        <f>'OddsRatio_working_3-way'!X440^(1/3)*SIN(('OddsRatio_working_3-way'!Y440+4*PI())/3)</f>
        <v>-0.52901539415311372</v>
      </c>
      <c r="AF440" s="11">
        <f>-'OddsRatio_working_3-way'!U440/(3*'OddsRatio_working_3-way'!X440^(1/3))*COS(('OddsRatio_working_3-way'!Y440)/3)</f>
        <v>0.48600574003446112</v>
      </c>
      <c r="AG440" s="11">
        <f>-'OddsRatio_working_3-way'!U440/(3*'OddsRatio_working_3-way'!X440^(1/3))*COS(('OddsRatio_working_3-way'!Y440+2*PI())/3)</f>
        <v>-0.43027580062480747</v>
      </c>
      <c r="AH440" s="11">
        <f>-'OddsRatio_working_3-way'!U440/(3*'OddsRatio_working_3-way'!X440^(1/3))*COS(('OddsRatio_working_3-way'!Y440+4*PI())/3)</f>
        <v>-5.5729939409653727E-2</v>
      </c>
      <c r="AI440" s="11">
        <f>'OddsRatio_working_3-way'!U440/(3*'OddsRatio_working_3-way'!X440^(1/3))*SIN(('OddsRatio_working_3-way'!Y440)/3)</f>
        <v>-0.21624415379642931</v>
      </c>
      <c r="AJ440" s="11">
        <f>'OddsRatio_working_3-way'!U440/(3*'OddsRatio_working_3-way'!X440^(1/3))*SIN(('OddsRatio_working_3-way'!Y440+2*PI())/3)</f>
        <v>-0.31277124035668447</v>
      </c>
      <c r="AK440" s="11">
        <f>'OddsRatio_working_3-way'!U440/(3*'OddsRatio_working_3-way'!X440^(1/3))*SIN(('OddsRatio_working_3-way'!Y440+4*PI())/3)</f>
        <v>0.52901539415311372</v>
      </c>
      <c r="AL440" s="11">
        <f>'OddsRatio_working_3-way'!Z440+'OddsRatio_working_3-way'!AF440</f>
        <v>0.97201148006892224</v>
      </c>
      <c r="AM440" s="11">
        <f>'OddsRatio_working_3-way'!AA440+'OddsRatio_working_3-way'!AG440</f>
        <v>-0.86055160124961494</v>
      </c>
      <c r="AN440" s="11">
        <f>'OddsRatio_working_3-way'!AB440+'OddsRatio_working_3-way'!AH440</f>
        <v>-0.11145987881930745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0.97201148006892224</v>
      </c>
      <c r="AS440" s="11">
        <f>IF(('OddsRatio_working_3-way'!X440=0),IF(Q440&gt;0,-Q440^(1/3),(-Q440)^(1/3)),'OddsRatio_working_3-way'!AM440-'OddsRatio_working_3-way'!R440/3)</f>
        <v>-0.86055160124961494</v>
      </c>
      <c r="AT440" s="11">
        <f>IF(('OddsRatio_working_3-way'!X440=0),IF(Q440&gt;0,-Q440^(1/3),(-Q440)^(1/3)),'OddsRatio_working_3-way'!AN440-'OddsRatio_working_3-way'!R440/3)</f>
        <v>-0.11145987881930745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2.34</v>
      </c>
      <c r="B441" s="4">
        <f>IF('True_Odds_Calculator_3-way'!B442="","",'True_Odds_Calculator_3-way'!B442)</f>
        <v>3.48</v>
      </c>
      <c r="C441" s="4">
        <f>IF('True_Odds_Calculator_3-way'!C442="","",'True_Odds_Calculator_3-way'!C442)</f>
        <v>2.99</v>
      </c>
      <c r="D441" s="9">
        <f t="shared" si="91"/>
        <v>0.40935599214110252</v>
      </c>
      <c r="E441" s="9">
        <f t="shared" si="92"/>
        <v>0.27245205387472304</v>
      </c>
      <c r="F441" s="9">
        <f t="shared" si="93"/>
        <v>0.31819195398417455</v>
      </c>
      <c r="G441" s="9">
        <f t="shared" si="94"/>
        <v>1.0767623262017063</v>
      </c>
      <c r="H441" s="9">
        <f t="shared" si="95"/>
        <v>2.4428615171102859</v>
      </c>
      <c r="I441" s="9">
        <f t="shared" si="96"/>
        <v>3.670370568980232</v>
      </c>
      <c r="J441" s="9">
        <f t="shared" si="97"/>
        <v>3.1427570291413955</v>
      </c>
      <c r="K441" s="11">
        <f t="shared" si="98"/>
        <v>0.42735042735042739</v>
      </c>
      <c r="L441" s="11">
        <f t="shared" si="99"/>
        <v>0.28735632183908044</v>
      </c>
      <c r="M441" s="11">
        <f t="shared" si="100"/>
        <v>0.33444816053511706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-0.27160844298429354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0.23862164907027089</v>
      </c>
      <c r="Q441" s="11">
        <f>2*'OddsRatio_working_3-way'!K441*'OddsRatio_working_3-way'!L441*'OddsRatio_working_3-way'!M441</f>
        <v>8.2141703638647479E-2</v>
      </c>
      <c r="R441" s="11">
        <f t="shared" si="101"/>
        <v>0</v>
      </c>
      <c r="S441" s="11">
        <f t="shared" si="102"/>
        <v>-0.87855018956119046</v>
      </c>
      <c r="T441" s="11">
        <f t="shared" si="103"/>
        <v>-0.30242691551159745</v>
      </c>
      <c r="U441" s="11">
        <f>'OddsRatio_working_3-way'!S441-'OddsRatio_working_3-way'!R441^2/3</f>
        <v>-0.87855018956119046</v>
      </c>
      <c r="V441" s="11">
        <f>'OddsRatio_working_3-way'!S441*'OddsRatio_working_3-way'!R441/3-2*'OddsRatio_working_3-way'!R441^3/27-'OddsRatio_working_3-way'!T441</f>
        <v>0.30242691551159745</v>
      </c>
      <c r="W441" s="11">
        <f>'OddsRatio_working_3-way'!V441^2+4*'OddsRatio_working_3-way'!U441^3/27</f>
        <v>-8.9986046985770368E-3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0.1584776355865678</v>
      </c>
      <c r="Y441" s="11">
        <f>IF('OddsRatio_working_3-way'!W441&gt;=0,IF('OddsRatio_working_3-way'!V441+SQRT('OddsRatio_working_3-way'!W441)&gt;0,0,PI()),ACOS('OddsRatio_working_3-way'!V441/(2*'OddsRatio_working_3-way'!X441)))</f>
        <v>0.30394658239813688</v>
      </c>
      <c r="Z441" s="11">
        <f>'OddsRatio_working_3-way'!X441^(1/3)*COS('OddsRatio_working_3-way'!Y441/3)</f>
        <v>0.53838116310085316</v>
      </c>
      <c r="AA441" s="11">
        <f>'OddsRatio_working_3-way'!X441^(1/3)*COS(('OddsRatio_working_3-way'!Y441+2*PI())/3)</f>
        <v>-0.31659142335652773</v>
      </c>
      <c r="AB441" s="11">
        <f>'OddsRatio_working_3-way'!X441^(1/3)*COS(('OddsRatio_working_3-way'!Y441+4*PI())/3)</f>
        <v>-0.2217897397443255</v>
      </c>
      <c r="AC441" s="11">
        <f>'OddsRatio_working_3-way'!X441^(1/3)*SIN('OddsRatio_working_3-way'!Y441/3)</f>
        <v>5.4733777553134917E-2</v>
      </c>
      <c r="AD441" s="11">
        <f>'OddsRatio_working_3-way'!X441^(1/3)*SIN(('OddsRatio_working_3-way'!Y441+2*PI())/3)</f>
        <v>0.43888487538778465</v>
      </c>
      <c r="AE441" s="11">
        <f>'OddsRatio_working_3-way'!X441^(1/3)*SIN(('OddsRatio_working_3-way'!Y441+4*PI())/3)</f>
        <v>-0.49361865294091939</v>
      </c>
      <c r="AF441" s="11">
        <f>-'OddsRatio_working_3-way'!U441/(3*'OddsRatio_working_3-way'!X441^(1/3))*COS(('OddsRatio_working_3-way'!Y441)/3)</f>
        <v>0.53838116310085316</v>
      </c>
      <c r="AG441" s="11">
        <f>-'OddsRatio_working_3-way'!U441/(3*'OddsRatio_working_3-way'!X441^(1/3))*COS(('OddsRatio_working_3-way'!Y441+2*PI())/3)</f>
        <v>-0.31659142335652773</v>
      </c>
      <c r="AH441" s="11">
        <f>-'OddsRatio_working_3-way'!U441/(3*'OddsRatio_working_3-way'!X441^(1/3))*COS(('OddsRatio_working_3-way'!Y441+4*PI())/3)</f>
        <v>-0.2217897397443255</v>
      </c>
      <c r="AI441" s="11">
        <f>'OddsRatio_working_3-way'!U441/(3*'OddsRatio_working_3-way'!X441^(1/3))*SIN(('OddsRatio_working_3-way'!Y441)/3)</f>
        <v>-5.4733777553134917E-2</v>
      </c>
      <c r="AJ441" s="11">
        <f>'OddsRatio_working_3-way'!U441/(3*'OddsRatio_working_3-way'!X441^(1/3))*SIN(('OddsRatio_working_3-way'!Y441+2*PI())/3)</f>
        <v>-0.43888487538778465</v>
      </c>
      <c r="AK441" s="11">
        <f>'OddsRatio_working_3-way'!U441/(3*'OddsRatio_working_3-way'!X441^(1/3))*SIN(('OddsRatio_working_3-way'!Y441+4*PI())/3)</f>
        <v>0.49361865294091939</v>
      </c>
      <c r="AL441" s="11">
        <f>'OddsRatio_working_3-way'!Z441+'OddsRatio_working_3-way'!AF441</f>
        <v>1.0767623262017063</v>
      </c>
      <c r="AM441" s="11">
        <f>'OddsRatio_working_3-way'!AA441+'OddsRatio_working_3-way'!AG441</f>
        <v>-0.63318284671305547</v>
      </c>
      <c r="AN441" s="11">
        <f>'OddsRatio_working_3-way'!AB441+'OddsRatio_working_3-way'!AH441</f>
        <v>-0.44357947948865101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1.0767623262017063</v>
      </c>
      <c r="AS441" s="11">
        <f>IF(('OddsRatio_working_3-way'!X441=0),IF(Q441&gt;0,-Q441^(1/3),(-Q441)^(1/3)),'OddsRatio_working_3-way'!AM441-'OddsRatio_working_3-way'!R441/3)</f>
        <v>-0.63318284671305547</v>
      </c>
      <c r="AT441" s="11">
        <f>IF(('OddsRatio_working_3-way'!X441=0),IF(Q441&gt;0,-Q441^(1/3),(-Q441)^(1/3)),'OddsRatio_working_3-way'!AN441-'OddsRatio_working_3-way'!R441/3)</f>
        <v>-0.44357947948865101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3.55</v>
      </c>
      <c r="B442" s="4">
        <f>IF('True_Odds_Calculator_3-way'!B443="","",'True_Odds_Calculator_3-way'!B443)</f>
        <v>3.19</v>
      </c>
      <c r="C442" s="4">
        <f>IF('True_Odds_Calculator_3-way'!C443="","",'True_Odds_Calculator_3-way'!C443)</f>
        <v>2.34</v>
      </c>
      <c r="D442" s="9">
        <f t="shared" si="91"/>
        <v>0.27482467374416097</v>
      </c>
      <c r="E442" s="9">
        <f t="shared" si="92"/>
        <v>0.30616961236061768</v>
      </c>
      <c r="F442" s="9">
        <f t="shared" si="93"/>
        <v>0.41900571389522129</v>
      </c>
      <c r="G442" s="9">
        <f t="shared" si="94"/>
        <v>1.034777834938428</v>
      </c>
      <c r="H442" s="9">
        <f t="shared" si="95"/>
        <v>3.6386834790929918</v>
      </c>
      <c r="I442" s="9">
        <f t="shared" si="96"/>
        <v>3.2661634585151571</v>
      </c>
      <c r="J442" s="9">
        <f t="shared" si="97"/>
        <v>2.3866022988174933</v>
      </c>
      <c r="K442" s="11">
        <f t="shared" si="98"/>
        <v>0.28169014084507044</v>
      </c>
      <c r="L442" s="11">
        <f t="shared" si="99"/>
        <v>0.31347962382445144</v>
      </c>
      <c r="M442" s="11">
        <f t="shared" si="100"/>
        <v>0.42735042735042739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-0.28239317748788351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0.22943976319401288</v>
      </c>
      <c r="Q442" s="11">
        <f>2*'OddsRatio_working_3-way'!K442*'OddsRatio_working_3-way'!L442*'OddsRatio_working_3-way'!M442</f>
        <v>7.5473606313820024E-2</v>
      </c>
      <c r="R442" s="11">
        <f t="shared" si="101"/>
        <v>0</v>
      </c>
      <c r="S442" s="11">
        <f t="shared" si="102"/>
        <v>-0.81248337950323646</v>
      </c>
      <c r="T442" s="11">
        <f t="shared" si="103"/>
        <v>-0.26726426957343308</v>
      </c>
      <c r="U442" s="11">
        <f>'OddsRatio_working_3-way'!S442-'OddsRatio_working_3-way'!R442^2/3</f>
        <v>-0.81248337950323646</v>
      </c>
      <c r="V442" s="11">
        <f>'OddsRatio_working_3-way'!S442*'OddsRatio_working_3-way'!R442/3-2*'OddsRatio_working_3-way'!R442^3/27-'OddsRatio_working_3-way'!T442</f>
        <v>0.26726426957343308</v>
      </c>
      <c r="W442" s="11">
        <f>'OddsRatio_working_3-way'!V442^2+4*'OddsRatio_working_3-way'!U442^3/27</f>
        <v>-8.0281861240286134E-3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0.14094181061226058</v>
      </c>
      <c r="Y442" s="11">
        <f>IF('OddsRatio_working_3-way'!W442&gt;=0,IF('OddsRatio_working_3-way'!V442+SQRT('OddsRatio_working_3-way'!W442)&gt;0,0,PI()),ACOS('OddsRatio_working_3-way'!V442/(2*'OddsRatio_working_3-way'!X442)))</f>
        <v>0.32347388667332244</v>
      </c>
      <c r="Z442" s="11">
        <f>'OddsRatio_working_3-way'!X442^(1/3)*COS('OddsRatio_working_3-way'!Y442/3)</f>
        <v>0.517388917469214</v>
      </c>
      <c r="AA442" s="11">
        <f>'OddsRatio_working_3-way'!X442^(1/3)*COS(('OddsRatio_working_3-way'!Y442+2*PI())/3)</f>
        <v>-0.3071957570248095</v>
      </c>
      <c r="AB442" s="11">
        <f>'OddsRatio_working_3-way'!X442^(1/3)*COS(('OddsRatio_working_3-way'!Y442+4*PI())/3)</f>
        <v>-0.21019316044440448</v>
      </c>
      <c r="AC442" s="11">
        <f>'OddsRatio_working_3-way'!X442^(1/3)*SIN('OddsRatio_working_3-way'!Y442/3)</f>
        <v>5.6004475247789523E-2</v>
      </c>
      <c r="AD442" s="11">
        <f>'OddsRatio_working_3-way'!X442^(1/3)*SIN(('OddsRatio_working_3-way'!Y442+2*PI())/3)</f>
        <v>0.42006970854097497</v>
      </c>
      <c r="AE442" s="11">
        <f>'OddsRatio_working_3-way'!X442^(1/3)*SIN(('OddsRatio_working_3-way'!Y442+4*PI())/3)</f>
        <v>-0.47607418378876448</v>
      </c>
      <c r="AF442" s="11">
        <f>-'OddsRatio_working_3-way'!U442/(3*'OddsRatio_working_3-way'!X442^(1/3))*COS(('OddsRatio_working_3-way'!Y442)/3)</f>
        <v>0.517388917469214</v>
      </c>
      <c r="AG442" s="11">
        <f>-'OddsRatio_working_3-way'!U442/(3*'OddsRatio_working_3-way'!X442^(1/3))*COS(('OddsRatio_working_3-way'!Y442+2*PI())/3)</f>
        <v>-0.3071957570248095</v>
      </c>
      <c r="AH442" s="11">
        <f>-'OddsRatio_working_3-way'!U442/(3*'OddsRatio_working_3-way'!X442^(1/3))*COS(('OddsRatio_working_3-way'!Y442+4*PI())/3)</f>
        <v>-0.21019316044440448</v>
      </c>
      <c r="AI442" s="11">
        <f>'OddsRatio_working_3-way'!U442/(3*'OddsRatio_working_3-way'!X442^(1/3))*SIN(('OddsRatio_working_3-way'!Y442)/3)</f>
        <v>-5.6004475247789523E-2</v>
      </c>
      <c r="AJ442" s="11">
        <f>'OddsRatio_working_3-way'!U442/(3*'OddsRatio_working_3-way'!X442^(1/3))*SIN(('OddsRatio_working_3-way'!Y442+2*PI())/3)</f>
        <v>-0.42006970854097497</v>
      </c>
      <c r="AK442" s="11">
        <f>'OddsRatio_working_3-way'!U442/(3*'OddsRatio_working_3-way'!X442^(1/3))*SIN(('OddsRatio_working_3-way'!Y442+4*PI())/3)</f>
        <v>0.47607418378876448</v>
      </c>
      <c r="AL442" s="11">
        <f>'OddsRatio_working_3-way'!Z442+'OddsRatio_working_3-way'!AF442</f>
        <v>1.034777834938428</v>
      </c>
      <c r="AM442" s="11">
        <f>'OddsRatio_working_3-way'!AA442+'OddsRatio_working_3-way'!AG442</f>
        <v>-0.614391514049619</v>
      </c>
      <c r="AN442" s="11">
        <f>'OddsRatio_working_3-way'!AB442+'OddsRatio_working_3-way'!AH442</f>
        <v>-0.42038632088880895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1.034777834938428</v>
      </c>
      <c r="AS442" s="11">
        <f>IF(('OddsRatio_working_3-way'!X442=0),IF(Q442&gt;0,-Q442^(1/3),(-Q442)^(1/3)),'OddsRatio_working_3-way'!AM442-'OddsRatio_working_3-way'!R442/3)</f>
        <v>-0.614391514049619</v>
      </c>
      <c r="AT442" s="11">
        <f>IF(('OddsRatio_working_3-way'!X442=0),IF(Q442&gt;0,-Q442^(1/3),(-Q442)^(1/3)),'OddsRatio_working_3-way'!AN442-'OddsRatio_working_3-way'!R442/3)</f>
        <v>-0.42038632088880895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3.03</v>
      </c>
      <c r="B443" s="4">
        <f>IF('True_Odds_Calculator_3-way'!B444="","",'True_Odds_Calculator_3-way'!B444)</f>
        <v>3.32</v>
      </c>
      <c r="C443" s="4">
        <f>IF('True_Odds_Calculator_3-way'!C444="","",'True_Odds_Calculator_3-way'!C444)</f>
        <v>2.56</v>
      </c>
      <c r="D443" s="9">
        <f t="shared" si="91"/>
        <v>0.32281685678918437</v>
      </c>
      <c r="E443" s="9">
        <f t="shared" si="92"/>
        <v>0.29434207252469075</v>
      </c>
      <c r="F443" s="9">
        <f t="shared" si="93"/>
        <v>0.382841070686125</v>
      </c>
      <c r="G443" s="9">
        <f t="shared" si="94"/>
        <v>1.033365353328229</v>
      </c>
      <c r="H443" s="9">
        <f t="shared" si="95"/>
        <v>3.0977316672563053</v>
      </c>
      <c r="I443" s="9">
        <f t="shared" si="96"/>
        <v>3.3974076197214909</v>
      </c>
      <c r="J443" s="9">
        <f t="shared" si="97"/>
        <v>2.612049951192037</v>
      </c>
      <c r="K443" s="11">
        <f t="shared" si="98"/>
        <v>0.33003300330033003</v>
      </c>
      <c r="L443" s="11">
        <f t="shared" si="99"/>
        <v>0.30120481927710846</v>
      </c>
      <c r="M443" s="11">
        <f t="shared" si="100"/>
        <v>0.390625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-0.28529091613980673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0.22949160503399735</v>
      </c>
      <c r="Q443" s="11">
        <f>2*'OddsRatio_working_3-way'!K443*'OddsRatio_working_3-way'!L443*'OddsRatio_working_3-way'!M443</f>
        <v>7.7662133683247841E-2</v>
      </c>
      <c r="R443" s="11">
        <f t="shared" si="101"/>
        <v>0</v>
      </c>
      <c r="S443" s="11">
        <f t="shared" si="102"/>
        <v>-0.80441259097620565</v>
      </c>
      <c r="T443" s="11">
        <f t="shared" si="103"/>
        <v>-0.27222084296995119</v>
      </c>
      <c r="U443" s="11">
        <f>'OddsRatio_working_3-way'!S443-'OddsRatio_working_3-way'!R443^2/3</f>
        <v>-0.80441259097620565</v>
      </c>
      <c r="V443" s="11">
        <f>'OddsRatio_working_3-way'!S443*'OddsRatio_working_3-way'!R443/3-2*'OddsRatio_working_3-way'!R443^3/27-'OddsRatio_working_3-way'!T443</f>
        <v>0.27222084296995119</v>
      </c>
      <c r="W443" s="11">
        <f>'OddsRatio_working_3-way'!V443^2+4*'OddsRatio_working_3-way'!U443^3/27</f>
        <v>-3.0097372295572189E-3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0.13884697023776577</v>
      </c>
      <c r="Y443" s="11">
        <f>IF('OddsRatio_working_3-way'!W443&gt;=0,IF('OddsRatio_working_3-way'!V443+SQRT('OddsRatio_working_3-way'!W443)&gt;0,0,PI()),ACOS('OddsRatio_working_3-way'!V443/(2*'OddsRatio_working_3-way'!X443)))</f>
        <v>0.19886771169841677</v>
      </c>
      <c r="Z443" s="11">
        <f>'OddsRatio_working_3-way'!X443^(1/3)*COS('OddsRatio_working_3-way'!Y443/3)</f>
        <v>0.5166826766641146</v>
      </c>
      <c r="AA443" s="11">
        <f>'OddsRatio_working_3-way'!X443^(1/3)*COS(('OddsRatio_working_3-way'!Y443+2*PI())/3)</f>
        <v>-0.28804666563972986</v>
      </c>
      <c r="AB443" s="11">
        <f>'OddsRatio_working_3-way'!X443^(1/3)*COS(('OddsRatio_working_3-way'!Y443+4*PI())/3)</f>
        <v>-0.22863601102438472</v>
      </c>
      <c r="AC443" s="11">
        <f>'OddsRatio_working_3-way'!X443^(1/3)*SIN('OddsRatio_working_3-way'!Y443/3)</f>
        <v>3.4300757434901415E-2</v>
      </c>
      <c r="AD443" s="11">
        <f>'OddsRatio_working_3-way'!X443^(1/3)*SIN(('OddsRatio_working_3-way'!Y443+2*PI())/3)</f>
        <v>0.43030994496901381</v>
      </c>
      <c r="AE443" s="11">
        <f>'OddsRatio_working_3-way'!X443^(1/3)*SIN(('OddsRatio_working_3-way'!Y443+4*PI())/3)</f>
        <v>-0.46461070240391517</v>
      </c>
      <c r="AF443" s="11">
        <f>-'OddsRatio_working_3-way'!U443/(3*'OddsRatio_working_3-way'!X443^(1/3))*COS(('OddsRatio_working_3-way'!Y443)/3)</f>
        <v>0.51668267666411438</v>
      </c>
      <c r="AG443" s="11">
        <f>-'OddsRatio_working_3-way'!U443/(3*'OddsRatio_working_3-way'!X443^(1/3))*COS(('OddsRatio_working_3-way'!Y443+2*PI())/3)</f>
        <v>-0.28804666563972975</v>
      </c>
      <c r="AH443" s="11">
        <f>-'OddsRatio_working_3-way'!U443/(3*'OddsRatio_working_3-way'!X443^(1/3))*COS(('OddsRatio_working_3-way'!Y443+4*PI())/3)</f>
        <v>-0.22863601102438463</v>
      </c>
      <c r="AI443" s="11">
        <f>'OddsRatio_working_3-way'!U443/(3*'OddsRatio_working_3-way'!X443^(1/3))*SIN(('OddsRatio_working_3-way'!Y443)/3)</f>
        <v>-3.4300757434901401E-2</v>
      </c>
      <c r="AJ443" s="11">
        <f>'OddsRatio_working_3-way'!U443/(3*'OddsRatio_working_3-way'!X443^(1/3))*SIN(('OddsRatio_working_3-way'!Y443+2*PI())/3)</f>
        <v>-0.43030994496901359</v>
      </c>
      <c r="AK443" s="11">
        <f>'OddsRatio_working_3-way'!U443/(3*'OddsRatio_working_3-way'!X443^(1/3))*SIN(('OddsRatio_working_3-way'!Y443+4*PI())/3)</f>
        <v>0.46461070240391494</v>
      </c>
      <c r="AL443" s="11">
        <f>'OddsRatio_working_3-way'!Z443+'OddsRatio_working_3-way'!AF443</f>
        <v>1.033365353328229</v>
      </c>
      <c r="AM443" s="11">
        <f>'OddsRatio_working_3-way'!AA443+'OddsRatio_working_3-way'!AG443</f>
        <v>-0.57609333127945961</v>
      </c>
      <c r="AN443" s="11">
        <f>'OddsRatio_working_3-way'!AB443+'OddsRatio_working_3-way'!AH443</f>
        <v>-0.45727202204876938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1.033365353328229</v>
      </c>
      <c r="AS443" s="11">
        <f>IF(('OddsRatio_working_3-way'!X443=0),IF(Q443&gt;0,-Q443^(1/3),(-Q443)^(1/3)),'OddsRatio_working_3-way'!AM443-'OddsRatio_working_3-way'!R443/3)</f>
        <v>-0.57609333127945961</v>
      </c>
      <c r="AT443" s="11">
        <f>IF(('OddsRatio_working_3-way'!X443=0),IF(Q443&gt;0,-Q443^(1/3),(-Q443)^(1/3)),'OddsRatio_working_3-way'!AN443-'OddsRatio_working_3-way'!R443/3)</f>
        <v>-0.45727202204876938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4.09</v>
      </c>
      <c r="B444" s="4">
        <f>IF('True_Odds_Calculator_3-way'!B445="","",'True_Odds_Calculator_3-way'!B445)</f>
        <v>3.37</v>
      </c>
      <c r="C444" s="4">
        <f>IF('True_Odds_Calculator_3-way'!C445="","",'True_Odds_Calculator_3-way'!C445)</f>
        <v>2.0099999999999998</v>
      </c>
      <c r="D444" s="9">
        <f t="shared" si="91"/>
        <v>0.23345165927374692</v>
      </c>
      <c r="E444" s="9">
        <f t="shared" si="92"/>
        <v>0.28421647495077562</v>
      </c>
      <c r="F444" s="9">
        <f t="shared" si="93"/>
        <v>0.48233186577547749</v>
      </c>
      <c r="G444" s="9">
        <f t="shared" si="94"/>
        <v>1.0626349688278283</v>
      </c>
      <c r="H444" s="9">
        <f t="shared" si="95"/>
        <v>4.2835420536779889</v>
      </c>
      <c r="I444" s="9">
        <f t="shared" si="96"/>
        <v>3.5184448761219533</v>
      </c>
      <c r="J444" s="9">
        <f t="shared" si="97"/>
        <v>2.073261318516106</v>
      </c>
      <c r="K444" s="11">
        <f t="shared" si="98"/>
        <v>0.24449877750611249</v>
      </c>
      <c r="L444" s="11">
        <f t="shared" si="99"/>
        <v>0.29673590504451036</v>
      </c>
      <c r="M444" s="11">
        <f t="shared" si="100"/>
        <v>0.49751243781094534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-0.26698012552720352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0.23353663292802276</v>
      </c>
      <c r="Q444" s="11">
        <f>2*'OddsRatio_working_3-way'!K444*'OddsRatio_working_3-way'!L444*'OddsRatio_working_3-way'!M444</f>
        <v>7.2190612960748926E-2</v>
      </c>
      <c r="R444" s="11">
        <f t="shared" si="101"/>
        <v>0</v>
      </c>
      <c r="S444" s="11">
        <f t="shared" si="102"/>
        <v>-0.87473414909390668</v>
      </c>
      <c r="T444" s="11">
        <f t="shared" si="103"/>
        <v>-0.27039695489765275</v>
      </c>
      <c r="U444" s="11">
        <f>'OddsRatio_working_3-way'!S444-'OddsRatio_working_3-way'!R444^2/3</f>
        <v>-0.87473414909390668</v>
      </c>
      <c r="V444" s="11">
        <f>'OddsRatio_working_3-way'!S444*'OddsRatio_working_3-way'!R444/3-2*'OddsRatio_working_3-way'!R444^3/27-'OddsRatio_working_3-way'!T444</f>
        <v>0.27039695489765275</v>
      </c>
      <c r="W444" s="11">
        <f>'OddsRatio_working_3-way'!V444^2+4*'OddsRatio_working_3-way'!U444^3/27</f>
        <v>-2.6042736294317664E-2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0.15744622058995328</v>
      </c>
      <c r="Y444" s="11">
        <f>IF('OddsRatio_working_3-way'!W444&gt;=0,IF('OddsRatio_working_3-way'!V444+SQRT('OddsRatio_working_3-way'!W444)&gt;0,0,PI()),ACOS('OddsRatio_working_3-way'!V444/(2*'OddsRatio_working_3-way'!X444)))</f>
        <v>0.53807610143566986</v>
      </c>
      <c r="Z444" s="11">
        <f>'OddsRatio_working_3-way'!X444^(1/3)*COS('OddsRatio_working_3-way'!Y444/3)</f>
        <v>0.53131748441391413</v>
      </c>
      <c r="AA444" s="11">
        <f>'OddsRatio_working_3-way'!X444^(1/3)*COS(('OddsRatio_working_3-way'!Y444+2*PI())/3)</f>
        <v>-0.34908436980740876</v>
      </c>
      <c r="AB444" s="11">
        <f>'OddsRatio_working_3-way'!X444^(1/3)*COS(('OddsRatio_working_3-way'!Y444+4*PI())/3)</f>
        <v>-0.18223311460650507</v>
      </c>
      <c r="AC444" s="11">
        <f>'OddsRatio_working_3-way'!X444^(1/3)*SIN('OddsRatio_working_3-way'!Y444/3)</f>
        <v>9.6331617104868608E-2</v>
      </c>
      <c r="AD444" s="11">
        <f>'OddsRatio_working_3-way'!X444^(1/3)*SIN(('OddsRatio_working_3-way'!Y444+2*PI())/3)</f>
        <v>0.41196863042485798</v>
      </c>
      <c r="AE444" s="11">
        <f>'OddsRatio_working_3-way'!X444^(1/3)*SIN(('OddsRatio_working_3-way'!Y444+4*PI())/3)</f>
        <v>-0.50830024752972658</v>
      </c>
      <c r="AF444" s="11">
        <f>-'OddsRatio_working_3-way'!U444/(3*'OddsRatio_working_3-way'!X444^(1/3))*COS(('OddsRatio_working_3-way'!Y444)/3)</f>
        <v>0.53131748441391413</v>
      </c>
      <c r="AG444" s="11">
        <f>-'OddsRatio_working_3-way'!U444/(3*'OddsRatio_working_3-way'!X444^(1/3))*COS(('OddsRatio_working_3-way'!Y444+2*PI())/3)</f>
        <v>-0.34908436980740876</v>
      </c>
      <c r="AH444" s="11">
        <f>-'OddsRatio_working_3-way'!U444/(3*'OddsRatio_working_3-way'!X444^(1/3))*COS(('OddsRatio_working_3-way'!Y444+4*PI())/3)</f>
        <v>-0.18223311460650507</v>
      </c>
      <c r="AI444" s="11">
        <f>'OddsRatio_working_3-way'!U444/(3*'OddsRatio_working_3-way'!X444^(1/3))*SIN(('OddsRatio_working_3-way'!Y444)/3)</f>
        <v>-9.6331617104868608E-2</v>
      </c>
      <c r="AJ444" s="11">
        <f>'OddsRatio_working_3-way'!U444/(3*'OddsRatio_working_3-way'!X444^(1/3))*SIN(('OddsRatio_working_3-way'!Y444+2*PI())/3)</f>
        <v>-0.41196863042485798</v>
      </c>
      <c r="AK444" s="11">
        <f>'OddsRatio_working_3-way'!U444/(3*'OddsRatio_working_3-way'!X444^(1/3))*SIN(('OddsRatio_working_3-way'!Y444+4*PI())/3)</f>
        <v>0.50830024752972658</v>
      </c>
      <c r="AL444" s="11">
        <f>'OddsRatio_working_3-way'!Z444+'OddsRatio_working_3-way'!AF444</f>
        <v>1.0626349688278283</v>
      </c>
      <c r="AM444" s="11">
        <f>'OddsRatio_working_3-way'!AA444+'OddsRatio_working_3-way'!AG444</f>
        <v>-0.69816873961481751</v>
      </c>
      <c r="AN444" s="11">
        <f>'OddsRatio_working_3-way'!AB444+'OddsRatio_working_3-way'!AH444</f>
        <v>-0.36446622921301014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1.0626349688278283</v>
      </c>
      <c r="AS444" s="11">
        <f>IF(('OddsRatio_working_3-way'!X444=0),IF(Q444&gt;0,-Q444^(1/3),(-Q444)^(1/3)),'OddsRatio_working_3-way'!AM444-'OddsRatio_working_3-way'!R444/3)</f>
        <v>-0.69816873961481751</v>
      </c>
      <c r="AT444" s="11">
        <f>IF(('OddsRatio_working_3-way'!X444=0),IF(Q444&gt;0,-Q444^(1/3),(-Q444)^(1/3)),'OddsRatio_working_3-way'!AN444-'OddsRatio_working_3-way'!R444/3)</f>
        <v>-0.36446622921301014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2.77</v>
      </c>
      <c r="B445" s="4">
        <f>IF('True_Odds_Calculator_3-way'!B446="","",'True_Odds_Calculator_3-way'!B446)</f>
        <v>2.98</v>
      </c>
      <c r="C445" s="4">
        <f>IF('True_Odds_Calculator_3-way'!C446="","",'True_Odds_Calculator_3-way'!C446)</f>
        <v>2.92</v>
      </c>
      <c r="D445" s="9">
        <f t="shared" si="91"/>
        <v>0.34773062720723863</v>
      </c>
      <c r="E445" s="9">
        <f t="shared" si="92"/>
        <v>0.32275342046276784</v>
      </c>
      <c r="F445" s="9">
        <f t="shared" si="93"/>
        <v>0.32951595232999326</v>
      </c>
      <c r="G445" s="9">
        <f t="shared" si="94"/>
        <v>1.0597679384732148</v>
      </c>
      <c r="H445" s="9">
        <f t="shared" si="95"/>
        <v>2.87578925109759</v>
      </c>
      <c r="I445" s="9">
        <f t="shared" si="96"/>
        <v>3.0983405181769652</v>
      </c>
      <c r="J445" s="9">
        <f t="shared" si="97"/>
        <v>3.0347544418685732</v>
      </c>
      <c r="K445" s="11">
        <f t="shared" si="98"/>
        <v>0.36101083032490977</v>
      </c>
      <c r="L445" s="11">
        <f t="shared" si="99"/>
        <v>0.33557046979865773</v>
      </c>
      <c r="M445" s="11">
        <f t="shared" si="100"/>
        <v>0.34246575342465752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-0.27916489236885422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0.23523621034548109</v>
      </c>
      <c r="Q445" s="11">
        <f>2*'OddsRatio_working_3-way'!K445*'OddsRatio_working_3-way'!L445*'OddsRatio_working_3-way'!M445</f>
        <v>8.2975735571598278E-2</v>
      </c>
      <c r="R445" s="11">
        <f t="shared" si="101"/>
        <v>0</v>
      </c>
      <c r="S445" s="11">
        <f t="shared" si="102"/>
        <v>-0.84264252696456132</v>
      </c>
      <c r="T445" s="11">
        <f t="shared" si="103"/>
        <v>-0.29722840457303751</v>
      </c>
      <c r="U445" s="11">
        <f>'OddsRatio_working_3-way'!S445-'OddsRatio_working_3-way'!R445^2/3</f>
        <v>-0.84264252696456132</v>
      </c>
      <c r="V445" s="11">
        <f>'OddsRatio_working_3-way'!S445*'OddsRatio_working_3-way'!R445/3-2*'OddsRatio_working_3-way'!R445^3/27-'OddsRatio_working_3-way'!T445</f>
        <v>0.29722840457303751</v>
      </c>
      <c r="W445" s="11">
        <f>'OddsRatio_working_3-way'!V445^2+4*'OddsRatio_working_3-way'!U445^3/27</f>
        <v>-2.9458167231266597E-4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0.14886176990529329</v>
      </c>
      <c r="Y445" s="11">
        <f>IF('OddsRatio_working_3-way'!W445&gt;=0,IF('OddsRatio_working_3-way'!V445+SQRT('OddsRatio_working_3-way'!W445)&gt;0,0,PI()),ACOS('OddsRatio_working_3-way'!V445/(2*'OddsRatio_working_3-way'!X445)))</f>
        <v>5.7680701734192485E-2</v>
      </c>
      <c r="Z445" s="11">
        <f>'OddsRatio_working_3-way'!X445^(1/3)*COS('OddsRatio_working_3-way'!Y445/3)</f>
        <v>0.52988396923660741</v>
      </c>
      <c r="AA445" s="11">
        <f>'OddsRatio_working_3-way'!X445^(1/3)*COS(('OddsRatio_working_3-way'!Y445+2*PI())/3)</f>
        <v>-0.27376616167250928</v>
      </c>
      <c r="AB445" s="11">
        <f>'OddsRatio_working_3-way'!X445^(1/3)*COS(('OddsRatio_working_3-way'!Y445+4*PI())/3)</f>
        <v>-0.25611780756409819</v>
      </c>
      <c r="AC445" s="11">
        <f>'OddsRatio_working_3-way'!X445^(1/3)*SIN('OddsRatio_working_3-way'!Y445/3)</f>
        <v>1.0189281995245098E-2</v>
      </c>
      <c r="AD445" s="11">
        <f>'OddsRatio_working_3-way'!X445^(1/3)*SIN(('OddsRatio_working_3-way'!Y445+2*PI())/3)</f>
        <v>0.45379833741941139</v>
      </c>
      <c r="AE445" s="11">
        <f>'OddsRatio_working_3-way'!X445^(1/3)*SIN(('OddsRatio_working_3-way'!Y445+4*PI())/3)</f>
        <v>-0.46398761941465644</v>
      </c>
      <c r="AF445" s="11">
        <f>-'OddsRatio_working_3-way'!U445/(3*'OddsRatio_working_3-way'!X445^(1/3))*COS(('OddsRatio_working_3-way'!Y445)/3)</f>
        <v>0.52988396923660741</v>
      </c>
      <c r="AG445" s="11">
        <f>-'OddsRatio_working_3-way'!U445/(3*'OddsRatio_working_3-way'!X445^(1/3))*COS(('OddsRatio_working_3-way'!Y445+2*PI())/3)</f>
        <v>-0.27376616167250928</v>
      </c>
      <c r="AH445" s="11">
        <f>-'OddsRatio_working_3-way'!U445/(3*'OddsRatio_working_3-way'!X445^(1/3))*COS(('OddsRatio_working_3-way'!Y445+4*PI())/3)</f>
        <v>-0.25611780756409819</v>
      </c>
      <c r="AI445" s="11">
        <f>'OddsRatio_working_3-way'!U445/(3*'OddsRatio_working_3-way'!X445^(1/3))*SIN(('OddsRatio_working_3-way'!Y445)/3)</f>
        <v>-1.0189281995245098E-2</v>
      </c>
      <c r="AJ445" s="11">
        <f>'OddsRatio_working_3-way'!U445/(3*'OddsRatio_working_3-way'!X445^(1/3))*SIN(('OddsRatio_working_3-way'!Y445+2*PI())/3)</f>
        <v>-0.45379833741941139</v>
      </c>
      <c r="AK445" s="11">
        <f>'OddsRatio_working_3-way'!U445/(3*'OddsRatio_working_3-way'!X445^(1/3))*SIN(('OddsRatio_working_3-way'!Y445+4*PI())/3)</f>
        <v>0.46398761941465644</v>
      </c>
      <c r="AL445" s="11">
        <f>'OddsRatio_working_3-way'!Z445+'OddsRatio_working_3-way'!AF445</f>
        <v>1.0597679384732148</v>
      </c>
      <c r="AM445" s="11">
        <f>'OddsRatio_working_3-way'!AA445+'OddsRatio_working_3-way'!AG445</f>
        <v>-0.54753232334501856</v>
      </c>
      <c r="AN445" s="11">
        <f>'OddsRatio_working_3-way'!AB445+'OddsRatio_working_3-way'!AH445</f>
        <v>-0.51223561512819638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1.0597679384732148</v>
      </c>
      <c r="AS445" s="11">
        <f>IF(('OddsRatio_working_3-way'!X445=0),IF(Q445&gt;0,-Q445^(1/3),(-Q445)^(1/3)),'OddsRatio_working_3-way'!AM445-'OddsRatio_working_3-way'!R445/3)</f>
        <v>-0.54753232334501856</v>
      </c>
      <c r="AT445" s="11">
        <f>IF(('OddsRatio_working_3-way'!X445=0),IF(Q445&gt;0,-Q445^(1/3),(-Q445)^(1/3)),'OddsRatio_working_3-way'!AN445-'OddsRatio_working_3-way'!R445/3)</f>
        <v>-0.51223561512819638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2.58</v>
      </c>
      <c r="B446" s="4">
        <f>IF('True_Odds_Calculator_3-way'!B447="","",'True_Odds_Calculator_3-way'!B447)</f>
        <v>2.89</v>
      </c>
      <c r="C446" s="4">
        <f>IF('True_Odds_Calculator_3-way'!C447="","",'True_Odds_Calculator_3-way'!C447)</f>
        <v>3.28</v>
      </c>
      <c r="D446" s="9">
        <f t="shared" si="91"/>
        <v>0.37404071875954503</v>
      </c>
      <c r="E446" s="9">
        <f t="shared" si="92"/>
        <v>0.3331277074336022</v>
      </c>
      <c r="F446" s="9">
        <f t="shared" si="93"/>
        <v>0.2928315738068526</v>
      </c>
      <c r="G446" s="9">
        <f t="shared" si="94"/>
        <v>1.0591808335537238</v>
      </c>
      <c r="H446" s="9">
        <f t="shared" si="95"/>
        <v>2.6735057170148839</v>
      </c>
      <c r="I446" s="9">
        <f t="shared" si="96"/>
        <v>3.0018517754165384</v>
      </c>
      <c r="J446" s="9">
        <f t="shared" si="97"/>
        <v>3.4149323005024907</v>
      </c>
      <c r="K446" s="11">
        <f t="shared" si="98"/>
        <v>0.38759689922480617</v>
      </c>
      <c r="L446" s="11">
        <f t="shared" si="99"/>
        <v>0.34602076124567471</v>
      </c>
      <c r="M446" s="11">
        <f t="shared" si="100"/>
        <v>0.3048780487804878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-0.27839558632167949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0.23511289671519067</v>
      </c>
      <c r="Q446" s="11">
        <f>2*'OddsRatio_working_3-way'!K446*'OddsRatio_working_3-way'!L446*'OddsRatio_working_3-way'!M446</f>
        <v>8.1778398857457607E-2</v>
      </c>
      <c r="R446" s="11">
        <f t="shared" si="101"/>
        <v>0</v>
      </c>
      <c r="S446" s="11">
        <f t="shared" si="102"/>
        <v>-0.84452810413281232</v>
      </c>
      <c r="T446" s="11">
        <f t="shared" si="103"/>
        <v>-0.29374890578532598</v>
      </c>
      <c r="U446" s="11">
        <f>'OddsRatio_working_3-way'!S446-'OddsRatio_working_3-way'!R446^2/3</f>
        <v>-0.84452810413281232</v>
      </c>
      <c r="V446" s="11">
        <f>'OddsRatio_working_3-way'!S446*'OddsRatio_working_3-way'!R446/3-2*'OddsRatio_working_3-way'!R446^3/27-'OddsRatio_working_3-way'!T446</f>
        <v>0.29374890578532598</v>
      </c>
      <c r="W446" s="11">
        <f>'OddsRatio_working_3-way'!V446^2+4*'OddsRatio_working_3-way'!U446^3/27</f>
        <v>-2.9472622852545066E-3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0.14936171023335501</v>
      </c>
      <c r="Y446" s="11">
        <f>IF('OddsRatio_working_3-way'!W446&gt;=0,IF('OddsRatio_working_3-way'!V446+SQRT('OddsRatio_working_3-way'!W446)&gt;0,0,PI()),ACOS('OddsRatio_working_3-way'!V446/(2*'OddsRatio_working_3-way'!X446)))</f>
        <v>0.1827512031719416</v>
      </c>
      <c r="Z446" s="11">
        <f>'OddsRatio_working_3-way'!X446^(1/3)*COS('OddsRatio_working_3-way'!Y446/3)</f>
        <v>0.52959041677686203</v>
      </c>
      <c r="AA446" s="11">
        <f>'OddsRatio_working_3-way'!X446^(1/3)*COS(('OddsRatio_working_3-way'!Y446+2*PI())/3)</f>
        <v>-0.2927687472561778</v>
      </c>
      <c r="AB446" s="11">
        <f>'OddsRatio_working_3-way'!X446^(1/3)*COS(('OddsRatio_working_3-way'!Y446+4*PI())/3)</f>
        <v>-0.23682166952068409</v>
      </c>
      <c r="AC446" s="11">
        <f>'OddsRatio_working_3-way'!X446^(1/3)*SIN('OddsRatio_working_3-way'!Y446/3)</f>
        <v>3.230106039096025E-2</v>
      </c>
      <c r="AD446" s="11">
        <f>'OddsRatio_working_3-way'!X446^(1/3)*SIN(('OddsRatio_working_3-way'!Y446+2*PI())/3)</f>
        <v>0.44248822433407103</v>
      </c>
      <c r="AE446" s="11">
        <f>'OddsRatio_working_3-way'!X446^(1/3)*SIN(('OddsRatio_working_3-way'!Y446+4*PI())/3)</f>
        <v>-0.47478928472503118</v>
      </c>
      <c r="AF446" s="11">
        <f>-'OddsRatio_working_3-way'!U446/(3*'OddsRatio_working_3-way'!X446^(1/3))*COS(('OddsRatio_working_3-way'!Y446)/3)</f>
        <v>0.52959041677686192</v>
      </c>
      <c r="AG446" s="11">
        <f>-'OddsRatio_working_3-way'!U446/(3*'OddsRatio_working_3-way'!X446^(1/3))*COS(('OddsRatio_working_3-way'!Y446+2*PI())/3)</f>
        <v>-0.29276874725617774</v>
      </c>
      <c r="AH446" s="11">
        <f>-'OddsRatio_working_3-way'!U446/(3*'OddsRatio_working_3-way'!X446^(1/3))*COS(('OddsRatio_working_3-way'!Y446+4*PI())/3)</f>
        <v>-0.23682166952068406</v>
      </c>
      <c r="AI446" s="11">
        <f>'OddsRatio_working_3-way'!U446/(3*'OddsRatio_working_3-way'!X446^(1/3))*SIN(('OddsRatio_working_3-way'!Y446)/3)</f>
        <v>-3.2301060390960243E-2</v>
      </c>
      <c r="AJ446" s="11">
        <f>'OddsRatio_working_3-way'!U446/(3*'OddsRatio_working_3-way'!X446^(1/3))*SIN(('OddsRatio_working_3-way'!Y446+2*PI())/3)</f>
        <v>-0.44248822433407092</v>
      </c>
      <c r="AK446" s="11">
        <f>'OddsRatio_working_3-way'!U446/(3*'OddsRatio_working_3-way'!X446^(1/3))*SIN(('OddsRatio_working_3-way'!Y446+4*PI())/3)</f>
        <v>0.47478928472503107</v>
      </c>
      <c r="AL446" s="11">
        <f>'OddsRatio_working_3-way'!Z446+'OddsRatio_working_3-way'!AF446</f>
        <v>1.0591808335537238</v>
      </c>
      <c r="AM446" s="11">
        <f>'OddsRatio_working_3-way'!AA446+'OddsRatio_working_3-way'!AG446</f>
        <v>-0.58553749451235548</v>
      </c>
      <c r="AN446" s="11">
        <f>'OddsRatio_working_3-way'!AB446+'OddsRatio_working_3-way'!AH446</f>
        <v>-0.47364333904136813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1.0591808335537238</v>
      </c>
      <c r="AS446" s="11">
        <f>IF(('OddsRatio_working_3-way'!X446=0),IF(Q446&gt;0,-Q446^(1/3),(-Q446)^(1/3)),'OddsRatio_working_3-way'!AM446-'OddsRatio_working_3-way'!R446/3)</f>
        <v>-0.58553749451235548</v>
      </c>
      <c r="AT446" s="11">
        <f>IF(('OddsRatio_working_3-way'!X446=0),IF(Q446&gt;0,-Q446^(1/3),(-Q446)^(1/3)),'OddsRatio_working_3-way'!AN446-'OddsRatio_working_3-way'!R446/3)</f>
        <v>-0.47364333904136813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2.96</v>
      </c>
      <c r="B447" s="4">
        <f>IF('True_Odds_Calculator_3-way'!B448="","",'True_Odds_Calculator_3-way'!B448)</f>
        <v>2.95</v>
      </c>
      <c r="C447" s="4">
        <f>IF('True_Odds_Calculator_3-way'!C448="","",'True_Odds_Calculator_3-way'!C448)</f>
        <v>2.77</v>
      </c>
      <c r="D447" s="9">
        <f t="shared" si="91"/>
        <v>0.3253696007343343</v>
      </c>
      <c r="E447" s="9">
        <f t="shared" si="92"/>
        <v>0.32649338831042346</v>
      </c>
      <c r="F447" s="9">
        <f t="shared" si="93"/>
        <v>0.34813701095524213</v>
      </c>
      <c r="G447" s="9">
        <f t="shared" si="94"/>
        <v>1.0578713638950219</v>
      </c>
      <c r="H447" s="9">
        <f t="shared" si="95"/>
        <v>3.0734278732342433</v>
      </c>
      <c r="I447" s="9">
        <f t="shared" si="96"/>
        <v>3.0628491595952925</v>
      </c>
      <c r="J447" s="9">
        <f t="shared" si="97"/>
        <v>2.8724323140941883</v>
      </c>
      <c r="K447" s="11">
        <f t="shared" si="98"/>
        <v>0.33783783783783783</v>
      </c>
      <c r="L447" s="11">
        <f t="shared" si="99"/>
        <v>0.33898305084745761</v>
      </c>
      <c r="M447" s="11">
        <f t="shared" si="100"/>
        <v>0.36101083032490977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-0.27968582300712252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0.23483068211698205</v>
      </c>
      <c r="Q447" s="11">
        <f>2*'OddsRatio_working_3-way'!K447*'OddsRatio_working_3-way'!L447*'OddsRatio_working_3-way'!M447</f>
        <v>8.2686859900345799E-2</v>
      </c>
      <c r="R447" s="11">
        <f t="shared" si="101"/>
        <v>0</v>
      </c>
      <c r="S447" s="11">
        <f t="shared" si="102"/>
        <v>-0.83962311565217163</v>
      </c>
      <c r="T447" s="11">
        <f t="shared" si="103"/>
        <v>-0.29564194213104639</v>
      </c>
      <c r="U447" s="11">
        <f>'OddsRatio_working_3-way'!S447-'OddsRatio_working_3-way'!R447^2/3</f>
        <v>-0.83962311565217163</v>
      </c>
      <c r="V447" s="11">
        <f>'OddsRatio_working_3-way'!S447*'OddsRatio_working_3-way'!R447/3-2*'OddsRatio_working_3-way'!R447^3/27-'OddsRatio_working_3-way'!T447</f>
        <v>0.29564194213104639</v>
      </c>
      <c r="W447" s="11">
        <f>'OddsRatio_working_3-way'!V447^2+4*'OddsRatio_working_3-way'!U447^3/27</f>
        <v>-2.8570414251619103E-4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0.14806237037945627</v>
      </c>
      <c r="Y447" s="11">
        <f>IF('OddsRatio_working_3-way'!W447&gt;=0,IF('OddsRatio_working_3-way'!V447+SQRT('OddsRatio_working_3-way'!W447)&gt;0,0,PI()),ACOS('OddsRatio_working_3-way'!V447/(2*'OddsRatio_working_3-way'!X447)))</f>
        <v>5.7110989929320954E-2</v>
      </c>
      <c r="Z447" s="11">
        <f>'OddsRatio_working_3-way'!X447^(1/3)*COS('OddsRatio_working_3-way'!Y447/3)</f>
        <v>0.52893568194751084</v>
      </c>
      <c r="AA447" s="11">
        <f>'OddsRatio_working_3-way'!X447^(1/3)*COS(('OddsRatio_working_3-way'!Y447+2*PI())/3)</f>
        <v>-0.27318920469074698</v>
      </c>
      <c r="AB447" s="11">
        <f>'OddsRatio_working_3-way'!X447^(1/3)*COS(('OddsRatio_working_3-way'!Y447+4*PI())/3)</f>
        <v>-0.2557464772567638</v>
      </c>
      <c r="AC447" s="11">
        <f>'OddsRatio_working_3-way'!X447^(1/3)*SIN('OddsRatio_working_3-way'!Y447/3)</f>
        <v>1.0070563379411531E-2</v>
      </c>
      <c r="AD447" s="11">
        <f>'OddsRatio_working_3-way'!X447^(1/3)*SIN(('OddsRatio_working_3-way'!Y447+2*PI())/3)</f>
        <v>0.45303645584488483</v>
      </c>
      <c r="AE447" s="11">
        <f>'OddsRatio_working_3-way'!X447^(1/3)*SIN(('OddsRatio_working_3-way'!Y447+4*PI())/3)</f>
        <v>-0.46310701922429626</v>
      </c>
      <c r="AF447" s="11">
        <f>-'OddsRatio_working_3-way'!U447/(3*'OddsRatio_working_3-way'!X447^(1/3))*COS(('OddsRatio_working_3-way'!Y447)/3)</f>
        <v>0.52893568194751106</v>
      </c>
      <c r="AG447" s="11">
        <f>-'OddsRatio_working_3-way'!U447/(3*'OddsRatio_working_3-way'!X447^(1/3))*COS(('OddsRatio_working_3-way'!Y447+2*PI())/3)</f>
        <v>-0.27318920469074709</v>
      </c>
      <c r="AH447" s="11">
        <f>-'OddsRatio_working_3-way'!U447/(3*'OddsRatio_working_3-way'!X447^(1/3))*COS(('OddsRatio_working_3-way'!Y447+4*PI())/3)</f>
        <v>-0.25574647725676392</v>
      </c>
      <c r="AI447" s="11">
        <f>'OddsRatio_working_3-way'!U447/(3*'OddsRatio_working_3-way'!X447^(1/3))*SIN(('OddsRatio_working_3-way'!Y447)/3)</f>
        <v>-1.0070563379411536E-2</v>
      </c>
      <c r="AJ447" s="11">
        <f>'OddsRatio_working_3-way'!U447/(3*'OddsRatio_working_3-way'!X447^(1/3))*SIN(('OddsRatio_working_3-way'!Y447+2*PI())/3)</f>
        <v>-0.453036455844885</v>
      </c>
      <c r="AK447" s="11">
        <f>'OddsRatio_working_3-way'!U447/(3*'OddsRatio_working_3-way'!X447^(1/3))*SIN(('OddsRatio_working_3-way'!Y447+4*PI())/3)</f>
        <v>0.46310701922429648</v>
      </c>
      <c r="AL447" s="11">
        <f>'OddsRatio_working_3-way'!Z447+'OddsRatio_working_3-way'!AF447</f>
        <v>1.0578713638950219</v>
      </c>
      <c r="AM447" s="11">
        <f>'OddsRatio_working_3-way'!AA447+'OddsRatio_working_3-way'!AG447</f>
        <v>-0.54637840938149407</v>
      </c>
      <c r="AN447" s="11">
        <f>'OddsRatio_working_3-way'!AB447+'OddsRatio_working_3-way'!AH447</f>
        <v>-0.51149295451352772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1.0578713638950219</v>
      </c>
      <c r="AS447" s="11">
        <f>IF(('OddsRatio_working_3-way'!X447=0),IF(Q447&gt;0,-Q447^(1/3),(-Q447)^(1/3)),'OddsRatio_working_3-way'!AM447-'OddsRatio_working_3-way'!R447/3)</f>
        <v>-0.54637840938149407</v>
      </c>
      <c r="AT447" s="11">
        <f>IF(('OddsRatio_working_3-way'!X447=0),IF(Q447&gt;0,-Q447^(1/3),(-Q447)^(1/3)),'OddsRatio_working_3-way'!AN447-'OddsRatio_working_3-way'!R447/3)</f>
        <v>-0.51149295451352772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4.7</v>
      </c>
      <c r="B448" s="4">
        <f>IF('True_Odds_Calculator_3-way'!B449="","",'True_Odds_Calculator_3-way'!B449)</f>
        <v>3.14</v>
      </c>
      <c r="C448" s="4">
        <f>IF('True_Odds_Calculator_3-way'!C449="","",'True_Odds_Calculator_3-way'!C449)</f>
        <v>1.96</v>
      </c>
      <c r="D448" s="9">
        <f t="shared" si="91"/>
        <v>0.20193431797534372</v>
      </c>
      <c r="E448" s="9">
        <f t="shared" si="92"/>
        <v>0.30433875340600852</v>
      </c>
      <c r="F448" s="9">
        <f t="shared" si="93"/>
        <v>0.49372692861864775</v>
      </c>
      <c r="G448" s="9">
        <f t="shared" si="94"/>
        <v>1.068136559138837</v>
      </c>
      <c r="H448" s="9">
        <f t="shared" si="95"/>
        <v>4.9521052688136962</v>
      </c>
      <c r="I448" s="9">
        <f t="shared" si="96"/>
        <v>3.2858122365571112</v>
      </c>
      <c r="J448" s="9">
        <f t="shared" si="97"/>
        <v>2.0254110967732837</v>
      </c>
      <c r="K448" s="11">
        <f t="shared" si="98"/>
        <v>0.21276595744680851</v>
      </c>
      <c r="L448" s="11">
        <f t="shared" si="99"/>
        <v>0.31847133757961782</v>
      </c>
      <c r="M448" s="11">
        <f t="shared" si="100"/>
        <v>0.51020408163265307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-0.26278656197537975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0.23508522530844564</v>
      </c>
      <c r="Q448" s="11">
        <f>2*'OddsRatio_working_3-way'!K448*'OddsRatio_working_3-way'!L448*'OddsRatio_working_3-way'!M448</f>
        <v>6.9142713326013419E-2</v>
      </c>
      <c r="R448" s="11">
        <f t="shared" si="101"/>
        <v>0</v>
      </c>
      <c r="S448" s="11">
        <f t="shared" si="102"/>
        <v>-0.89458617496000636</v>
      </c>
      <c r="T448" s="11">
        <f t="shared" si="103"/>
        <v>-0.26311358087059011</v>
      </c>
      <c r="U448" s="11">
        <f>'OddsRatio_working_3-way'!S448-'OddsRatio_working_3-way'!R448^2/3</f>
        <v>-0.89458617496000636</v>
      </c>
      <c r="V448" s="11">
        <f>'OddsRatio_working_3-way'!S448*'OddsRatio_working_3-way'!R448/3-2*'OddsRatio_working_3-way'!R448^3/27-'OddsRatio_working_3-way'!T448</f>
        <v>0.26311358087059011</v>
      </c>
      <c r="W448" s="11">
        <f>'OddsRatio_working_3-way'!V448^2+4*'OddsRatio_working_3-way'!U448^3/27</f>
        <v>-3.6833966840051566E-2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0.1628363620928969</v>
      </c>
      <c r="Y448" s="11">
        <f>IF('OddsRatio_working_3-way'!W448&gt;=0,IF('OddsRatio_working_3-way'!V448+SQRT('OddsRatio_working_3-way'!W448)&gt;0,0,PI()),ACOS('OddsRatio_working_3-way'!V448/(2*'OddsRatio_working_3-way'!X448)))</f>
        <v>0.63020291806996931</v>
      </c>
      <c r="Z448" s="11">
        <f>'OddsRatio_working_3-way'!X448^(1/3)*COS('OddsRatio_working_3-way'!Y448/3)</f>
        <v>0.53406827956941838</v>
      </c>
      <c r="AA448" s="11">
        <f>'OddsRatio_working_3-way'!X448^(1/3)*COS(('OddsRatio_working_3-way'!Y448+2*PI())/3)</f>
        <v>-0.36564878529095607</v>
      </c>
      <c r="AB448" s="11">
        <f>'OddsRatio_working_3-way'!X448^(1/3)*COS(('OddsRatio_working_3-way'!Y448+4*PI())/3)</f>
        <v>-0.16841949427846215</v>
      </c>
      <c r="AC448" s="11">
        <f>'OddsRatio_working_3-way'!X448^(1/3)*SIN('OddsRatio_working_3-way'!Y448/3)</f>
        <v>0.11387038425814243</v>
      </c>
      <c r="AD448" s="11">
        <f>'OddsRatio_working_3-way'!X448^(1/3)*SIN(('OddsRatio_working_3-way'!Y448+2*PI())/3)</f>
        <v>0.40558150533349485</v>
      </c>
      <c r="AE448" s="11">
        <f>'OddsRatio_working_3-way'!X448^(1/3)*SIN(('OddsRatio_working_3-way'!Y448+4*PI())/3)</f>
        <v>-0.51945188959163724</v>
      </c>
      <c r="AF448" s="11">
        <f>-'OddsRatio_working_3-way'!U448/(3*'OddsRatio_working_3-way'!X448^(1/3))*COS(('OddsRatio_working_3-way'!Y448)/3)</f>
        <v>0.53406827956941849</v>
      </c>
      <c r="AG448" s="11">
        <f>-'OddsRatio_working_3-way'!U448/(3*'OddsRatio_working_3-way'!X448^(1/3))*COS(('OddsRatio_working_3-way'!Y448+2*PI())/3)</f>
        <v>-0.36564878529095612</v>
      </c>
      <c r="AH448" s="11">
        <f>-'OddsRatio_working_3-way'!U448/(3*'OddsRatio_working_3-way'!X448^(1/3))*COS(('OddsRatio_working_3-way'!Y448+4*PI())/3)</f>
        <v>-0.1684194942784622</v>
      </c>
      <c r="AI448" s="11">
        <f>'OddsRatio_working_3-way'!U448/(3*'OddsRatio_working_3-way'!X448^(1/3))*SIN(('OddsRatio_working_3-way'!Y448)/3)</f>
        <v>-0.11387038425814244</v>
      </c>
      <c r="AJ448" s="11">
        <f>'OddsRatio_working_3-way'!U448/(3*'OddsRatio_working_3-way'!X448^(1/3))*SIN(('OddsRatio_working_3-way'!Y448+2*PI())/3)</f>
        <v>-0.40558150533349491</v>
      </c>
      <c r="AK448" s="11">
        <f>'OddsRatio_working_3-way'!U448/(3*'OddsRatio_working_3-way'!X448^(1/3))*SIN(('OddsRatio_working_3-way'!Y448+4*PI())/3)</f>
        <v>0.51945188959163735</v>
      </c>
      <c r="AL448" s="11">
        <f>'OddsRatio_working_3-way'!Z448+'OddsRatio_working_3-way'!AF448</f>
        <v>1.068136559138837</v>
      </c>
      <c r="AM448" s="11">
        <f>'OddsRatio_working_3-way'!AA448+'OddsRatio_working_3-way'!AG448</f>
        <v>-0.73129757058191225</v>
      </c>
      <c r="AN448" s="11">
        <f>'OddsRatio_working_3-way'!AB448+'OddsRatio_working_3-way'!AH448</f>
        <v>-0.33683898855692435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1.068136559138837</v>
      </c>
      <c r="AS448" s="11">
        <f>IF(('OddsRatio_working_3-way'!X448=0),IF(Q448&gt;0,-Q448^(1/3),(-Q448)^(1/3)),'OddsRatio_working_3-way'!AM448-'OddsRatio_working_3-way'!R448/3)</f>
        <v>-0.73129757058191225</v>
      </c>
      <c r="AT448" s="11">
        <f>IF(('OddsRatio_working_3-way'!X448=0),IF(Q448&gt;0,-Q448^(1/3),(-Q448)^(1/3)),'OddsRatio_working_3-way'!AN448-'OddsRatio_working_3-way'!R448/3)</f>
        <v>-0.33683898855692435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5.56</v>
      </c>
      <c r="B449" s="4">
        <f>IF('True_Odds_Calculator_3-way'!B450="","",'True_Odds_Calculator_3-way'!B450)</f>
        <v>3.59</v>
      </c>
      <c r="C449" s="4">
        <f>IF('True_Odds_Calculator_3-way'!C450="","",'True_Odds_Calculator_3-way'!C450)</f>
        <v>1.71</v>
      </c>
      <c r="D449" s="9">
        <f t="shared" si="91"/>
        <v>0.16923497334813281</v>
      </c>
      <c r="E449" s="9">
        <f t="shared" si="92"/>
        <v>0.2639780233195933</v>
      </c>
      <c r="F449" s="9">
        <f t="shared" si="93"/>
        <v>0.56678700333227405</v>
      </c>
      <c r="G449" s="9">
        <f t="shared" si="94"/>
        <v>1.0765228324731597</v>
      </c>
      <c r="H449" s="9">
        <f t="shared" si="95"/>
        <v>5.9089441160776071</v>
      </c>
      <c r="I449" s="9">
        <f t="shared" si="96"/>
        <v>3.7881941361054836</v>
      </c>
      <c r="J449" s="9">
        <f t="shared" si="97"/>
        <v>1.7643312110559433</v>
      </c>
      <c r="K449" s="11">
        <f t="shared" si="98"/>
        <v>0.17985611510791369</v>
      </c>
      <c r="L449" s="11">
        <f t="shared" si="99"/>
        <v>0.2785515320334262</v>
      </c>
      <c r="M449" s="11">
        <f t="shared" si="100"/>
        <v>0.58479532163742687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-0.24567309940348558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0.23028051682682588</v>
      </c>
      <c r="Q449" s="11">
        <f>2*'OddsRatio_working_3-way'!K449*'OddsRatio_working_3-way'!L449*'OddsRatio_working_3-way'!M449</f>
        <v>5.8595551355426441E-2</v>
      </c>
      <c r="R449" s="11">
        <f t="shared" si="101"/>
        <v>0</v>
      </c>
      <c r="S449" s="11">
        <f t="shared" si="102"/>
        <v>-0.93734526647795724</v>
      </c>
      <c r="T449" s="11">
        <f t="shared" si="103"/>
        <v>-0.23851024592314438</v>
      </c>
      <c r="U449" s="11">
        <f>'OddsRatio_working_3-way'!S449-'OddsRatio_working_3-way'!R449^2/3</f>
        <v>-0.93734526647795724</v>
      </c>
      <c r="V449" s="11">
        <f>'OddsRatio_working_3-way'!S449*'OddsRatio_working_3-way'!R449/3-2*'OddsRatio_working_3-way'!R449^3/27-'OddsRatio_working_3-way'!T449</f>
        <v>0.23851024592314438</v>
      </c>
      <c r="W449" s="11">
        <f>'OddsRatio_working_3-way'!V449^2+4*'OddsRatio_working_3-way'!U449^3/27</f>
        <v>-6.5122742283110574E-2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0.17464956319257527</v>
      </c>
      <c r="Y449" s="11">
        <f>IF('OddsRatio_working_3-way'!W449&gt;=0,IF('OddsRatio_working_3-way'!V449+SQRT('OddsRatio_working_3-way'!W449)&gt;0,0,PI()),ACOS('OddsRatio_working_3-way'!V449/(2*'OddsRatio_working_3-way'!X449)))</f>
        <v>0.81917359030857373</v>
      </c>
      <c r="Z449" s="11">
        <f>'OddsRatio_working_3-way'!X449^(1/3)*COS('OddsRatio_working_3-way'!Y449/3)</f>
        <v>0.53826141623657986</v>
      </c>
      <c r="AA449" s="11">
        <f>'OddsRatio_working_3-way'!X449^(1/3)*COS(('OddsRatio_working_3-way'!Y449+2*PI())/3)</f>
        <v>-0.39967687796916213</v>
      </c>
      <c r="AB449" s="11">
        <f>'OddsRatio_working_3-way'!X449^(1/3)*COS(('OddsRatio_working_3-way'!Y449+4*PI())/3)</f>
        <v>-0.13858453826741787</v>
      </c>
      <c r="AC449" s="11">
        <f>'OddsRatio_working_3-way'!X449^(1/3)*SIN('OddsRatio_working_3-way'!Y449/3)</f>
        <v>0.15074173261015128</v>
      </c>
      <c r="AD449" s="11">
        <f>'OddsRatio_working_3-way'!X449^(1/3)*SIN(('OddsRatio_working_3-way'!Y449+2*PI())/3)</f>
        <v>0.39077719403279226</v>
      </c>
      <c r="AE449" s="11">
        <f>'OddsRatio_working_3-way'!X449^(1/3)*SIN(('OddsRatio_working_3-way'!Y449+4*PI())/3)</f>
        <v>-0.54151892664294354</v>
      </c>
      <c r="AF449" s="11">
        <f>-'OddsRatio_working_3-way'!U449/(3*'OddsRatio_working_3-way'!X449^(1/3))*COS(('OddsRatio_working_3-way'!Y449)/3)</f>
        <v>0.53826141623657986</v>
      </c>
      <c r="AG449" s="11">
        <f>-'OddsRatio_working_3-way'!U449/(3*'OddsRatio_working_3-way'!X449^(1/3))*COS(('OddsRatio_working_3-way'!Y449+2*PI())/3)</f>
        <v>-0.39967687796916213</v>
      </c>
      <c r="AH449" s="11">
        <f>-'OddsRatio_working_3-way'!U449/(3*'OddsRatio_working_3-way'!X449^(1/3))*COS(('OddsRatio_working_3-way'!Y449+4*PI())/3)</f>
        <v>-0.13858453826741787</v>
      </c>
      <c r="AI449" s="11">
        <f>'OddsRatio_working_3-way'!U449/(3*'OddsRatio_working_3-way'!X449^(1/3))*SIN(('OddsRatio_working_3-way'!Y449)/3)</f>
        <v>-0.15074173261015128</v>
      </c>
      <c r="AJ449" s="11">
        <f>'OddsRatio_working_3-way'!U449/(3*'OddsRatio_working_3-way'!X449^(1/3))*SIN(('OddsRatio_working_3-way'!Y449+2*PI())/3)</f>
        <v>-0.39077719403279226</v>
      </c>
      <c r="AK449" s="11">
        <f>'OddsRatio_working_3-way'!U449/(3*'OddsRatio_working_3-way'!X449^(1/3))*SIN(('OddsRatio_working_3-way'!Y449+4*PI())/3)</f>
        <v>0.54151892664294354</v>
      </c>
      <c r="AL449" s="11">
        <f>'OddsRatio_working_3-way'!Z449+'OddsRatio_working_3-way'!AF449</f>
        <v>1.0765228324731597</v>
      </c>
      <c r="AM449" s="11">
        <f>'OddsRatio_working_3-way'!AA449+'OddsRatio_working_3-way'!AG449</f>
        <v>-0.79935375593832425</v>
      </c>
      <c r="AN449" s="11">
        <f>'OddsRatio_working_3-way'!AB449+'OddsRatio_working_3-way'!AH449</f>
        <v>-0.27716907653483575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1.0765228324731597</v>
      </c>
      <c r="AS449" s="11">
        <f>IF(('OddsRatio_working_3-way'!X449=0),IF(Q449&gt;0,-Q449^(1/3),(-Q449)^(1/3)),'OddsRatio_working_3-way'!AM449-'OddsRatio_working_3-way'!R449/3)</f>
        <v>-0.79935375593832425</v>
      </c>
      <c r="AT449" s="11">
        <f>IF(('OddsRatio_working_3-way'!X449=0),IF(Q449&gt;0,-Q449^(1/3),(-Q449)^(1/3)),'OddsRatio_working_3-way'!AN449-'OddsRatio_working_3-way'!R449/3)</f>
        <v>-0.27716907653483575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2.11</v>
      </c>
      <c r="B450" s="4">
        <f>IF('True_Odds_Calculator_3-way'!B451="","",'True_Odds_Calculator_3-way'!B451)</f>
        <v>3.47</v>
      </c>
      <c r="C450" s="4">
        <f>IF('True_Odds_Calculator_3-way'!C451="","",'True_Odds_Calculator_3-way'!C451)</f>
        <v>3.59</v>
      </c>
      <c r="D450" s="9">
        <f t="shared" si="91"/>
        <v>0.458349253705985</v>
      </c>
      <c r="E450" s="9">
        <f t="shared" si="92"/>
        <v>0.27550918963420928</v>
      </c>
      <c r="F450" s="9">
        <f t="shared" si="93"/>
        <v>0.2661415566598056</v>
      </c>
      <c r="G450" s="9">
        <f t="shared" si="94"/>
        <v>1.0646327911836011</v>
      </c>
      <c r="H450" s="9">
        <f t="shared" si="95"/>
        <v>2.1817423982137973</v>
      </c>
      <c r="I450" s="9">
        <f t="shared" si="96"/>
        <v>3.6296429942234947</v>
      </c>
      <c r="J450" s="9">
        <f t="shared" si="97"/>
        <v>3.757398929165527</v>
      </c>
      <c r="K450" s="11">
        <f t="shared" si="98"/>
        <v>0.47393364928909953</v>
      </c>
      <c r="L450" s="11">
        <f t="shared" si="99"/>
        <v>0.28818443804034583</v>
      </c>
      <c r="M450" s="11">
        <f t="shared" si="100"/>
        <v>0.2785515320334262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-0.27015519136593347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0.23473550577683322</v>
      </c>
      <c r="Q450" s="11">
        <f>2*'OddsRatio_working_3-way'!K450*'OddsRatio_working_3-way'!L450*'OddsRatio_working_3-way'!M450</f>
        <v>7.6089304951971859E-2</v>
      </c>
      <c r="R450" s="11">
        <f t="shared" si="101"/>
        <v>0</v>
      </c>
      <c r="S450" s="11">
        <f t="shared" si="102"/>
        <v>-0.86889133830812382</v>
      </c>
      <c r="T450" s="11">
        <f t="shared" si="103"/>
        <v>-0.28165035277410816</v>
      </c>
      <c r="U450" s="11">
        <f>'OddsRatio_working_3-way'!S450-'OddsRatio_working_3-way'!R450^2/3</f>
        <v>-0.86889133830812382</v>
      </c>
      <c r="V450" s="11">
        <f>'OddsRatio_working_3-way'!S450*'OddsRatio_working_3-way'!R450/3-2*'OddsRatio_working_3-way'!R450^3/27-'OddsRatio_working_3-way'!T450</f>
        <v>0.28165035277410816</v>
      </c>
      <c r="W450" s="11">
        <f>'OddsRatio_working_3-way'!V450^2+4*'OddsRatio_working_3-way'!U450^3/27</f>
        <v>-1.7856600051082083E-2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0.15587135823240719</v>
      </c>
      <c r="Y450" s="11">
        <f>IF('OddsRatio_working_3-way'!W450&gt;=0,IF('OddsRatio_working_3-way'!V450+SQRT('OddsRatio_working_3-way'!W450)&gt;0,0,PI()),ACOS('OddsRatio_working_3-way'!V450/(2*'OddsRatio_working_3-way'!X450)))</f>
        <v>0.44299827313553397</v>
      </c>
      <c r="Z450" s="11">
        <f>'OddsRatio_working_3-way'!X450^(1/3)*COS('OddsRatio_working_3-way'!Y450/3)</f>
        <v>0.53231639559180055</v>
      </c>
      <c r="AA450" s="11">
        <f>'OddsRatio_working_3-way'!X450^(1/3)*COS(('OddsRatio_working_3-way'!Y450+2*PI())/3)</f>
        <v>-0.33473133987897974</v>
      </c>
      <c r="AB450" s="11">
        <f>'OddsRatio_working_3-way'!X450^(1/3)*COS(('OddsRatio_working_3-way'!Y450+4*PI())/3)</f>
        <v>-0.1975850557128212</v>
      </c>
      <c r="AC450" s="11">
        <f>'OddsRatio_working_3-way'!X450^(1/3)*SIN('OddsRatio_working_3-way'!Y450/3)</f>
        <v>7.918144408168877E-2</v>
      </c>
      <c r="AD450" s="11">
        <f>'OddsRatio_working_3-way'!X450^(1/3)*SIN(('OddsRatio_working_3-way'!Y450+2*PI())/3)</f>
        <v>0.42140879939262171</v>
      </c>
      <c r="AE450" s="11">
        <f>'OddsRatio_working_3-way'!X450^(1/3)*SIN(('OddsRatio_working_3-way'!Y450+4*PI())/3)</f>
        <v>-0.50059024347431025</v>
      </c>
      <c r="AF450" s="11">
        <f>-'OddsRatio_working_3-way'!U450/(3*'OddsRatio_working_3-way'!X450^(1/3))*COS(('OddsRatio_working_3-way'!Y450)/3)</f>
        <v>0.53231639559180055</v>
      </c>
      <c r="AG450" s="11">
        <f>-'OddsRatio_working_3-way'!U450/(3*'OddsRatio_working_3-way'!X450^(1/3))*COS(('OddsRatio_working_3-way'!Y450+2*PI())/3)</f>
        <v>-0.33473133987897974</v>
      </c>
      <c r="AH450" s="11">
        <f>-'OddsRatio_working_3-way'!U450/(3*'OddsRatio_working_3-way'!X450^(1/3))*COS(('OddsRatio_working_3-way'!Y450+4*PI())/3)</f>
        <v>-0.1975850557128212</v>
      </c>
      <c r="AI450" s="11">
        <f>'OddsRatio_working_3-way'!U450/(3*'OddsRatio_working_3-way'!X450^(1/3))*SIN(('OddsRatio_working_3-way'!Y450)/3)</f>
        <v>-7.918144408168877E-2</v>
      </c>
      <c r="AJ450" s="11">
        <f>'OddsRatio_working_3-way'!U450/(3*'OddsRatio_working_3-way'!X450^(1/3))*SIN(('OddsRatio_working_3-way'!Y450+2*PI())/3)</f>
        <v>-0.42140879939262171</v>
      </c>
      <c r="AK450" s="11">
        <f>'OddsRatio_working_3-way'!U450/(3*'OddsRatio_working_3-way'!X450^(1/3))*SIN(('OddsRatio_working_3-way'!Y450+4*PI())/3)</f>
        <v>0.50059024347431025</v>
      </c>
      <c r="AL450" s="11">
        <f>'OddsRatio_working_3-way'!Z450+'OddsRatio_working_3-way'!AF450</f>
        <v>1.0646327911836011</v>
      </c>
      <c r="AM450" s="11">
        <f>'OddsRatio_working_3-way'!AA450+'OddsRatio_working_3-way'!AG450</f>
        <v>-0.66946267975795948</v>
      </c>
      <c r="AN450" s="11">
        <f>'OddsRatio_working_3-way'!AB450+'OddsRatio_working_3-way'!AH450</f>
        <v>-0.3951701114256424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1.0646327911836011</v>
      </c>
      <c r="AS450" s="11">
        <f>IF(('OddsRatio_working_3-way'!X450=0),IF(Q450&gt;0,-Q450^(1/3),(-Q450)^(1/3)),'OddsRatio_working_3-way'!AM450-'OddsRatio_working_3-way'!R450/3)</f>
        <v>-0.66946267975795948</v>
      </c>
      <c r="AT450" s="11">
        <f>IF(('OddsRatio_working_3-way'!X450=0),IF(Q450&gt;0,-Q450^(1/3),(-Q450)^(1/3)),'OddsRatio_working_3-way'!AN450-'OddsRatio_working_3-way'!R450/3)</f>
        <v>-0.3951701114256424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2.2599999999999998</v>
      </c>
      <c r="B451" s="4">
        <f>IF('True_Odds_Calculator_3-way'!B452="","",'True_Odds_Calculator_3-way'!B452)</f>
        <v>3.05</v>
      </c>
      <c r="C451" s="4">
        <f>IF('True_Odds_Calculator_3-way'!C452="","",'True_Odds_Calculator_3-way'!C452)</f>
        <v>3.73</v>
      </c>
      <c r="D451" s="9">
        <f t="shared" si="91"/>
        <v>0.4281054528087691</v>
      </c>
      <c r="E451" s="9">
        <f t="shared" si="92"/>
        <v>0.31511503262706336</v>
      </c>
      <c r="F451" s="9">
        <f t="shared" si="93"/>
        <v>0.25677951456416748</v>
      </c>
      <c r="G451" s="9">
        <f t="shared" si="94"/>
        <v>1.0602167253067618</v>
      </c>
      <c r="H451" s="9">
        <f t="shared" si="95"/>
        <v>2.3358730738865199</v>
      </c>
      <c r="I451" s="9">
        <f t="shared" si="96"/>
        <v>3.1734442868788606</v>
      </c>
      <c r="J451" s="9">
        <f t="shared" si="97"/>
        <v>3.8943916600874591</v>
      </c>
      <c r="K451" s="11">
        <f t="shared" si="98"/>
        <v>0.44247787610619471</v>
      </c>
      <c r="L451" s="11">
        <f t="shared" si="99"/>
        <v>0.32786885245901642</v>
      </c>
      <c r="M451" s="11">
        <f t="shared" si="100"/>
        <v>0.26809651474530832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-0.27426471817972842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0.23491991136829576</v>
      </c>
      <c r="Q451" s="11">
        <f>2*'OddsRatio_working_3-way'!K451*'OddsRatio_working_3-way'!L451*'OddsRatio_working_3-way'!M451</f>
        <v>7.7788050121952237E-2</v>
      </c>
      <c r="R451" s="11">
        <f t="shared" si="101"/>
        <v>0</v>
      </c>
      <c r="S451" s="11">
        <f t="shared" si="102"/>
        <v>-0.85654441055137975</v>
      </c>
      <c r="T451" s="11">
        <f t="shared" si="103"/>
        <v>-0.28362397700376812</v>
      </c>
      <c r="U451" s="11">
        <f>'OddsRatio_working_3-way'!S451-'OddsRatio_working_3-way'!R451^2/3</f>
        <v>-0.85654441055137975</v>
      </c>
      <c r="V451" s="11">
        <f>'OddsRatio_working_3-way'!S451*'OddsRatio_working_3-way'!R451/3-2*'OddsRatio_working_3-way'!R451^3/27-'OddsRatio_working_3-way'!T451</f>
        <v>0.28362397700376812</v>
      </c>
      <c r="W451" s="11">
        <f>'OddsRatio_working_3-way'!V451^2+4*'OddsRatio_working_3-way'!U451^3/27</f>
        <v>-1.2656625579949149E-2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0.15256079600554587</v>
      </c>
      <c r="Y451" s="11">
        <f>IF('OddsRatio_working_3-way'!W451&gt;=0,IF('OddsRatio_working_3-way'!V451+SQRT('OddsRatio_working_3-way'!W451)&gt;0,0,PI()),ACOS('OddsRatio_working_3-way'!V451/(2*'OddsRatio_working_3-way'!X451)))</f>
        <v>0.37762187360371846</v>
      </c>
      <c r="Z451" s="11">
        <f>'OddsRatio_working_3-way'!X451^(1/3)*COS('OddsRatio_working_3-way'!Y451/3)</f>
        <v>0.5301083626533809</v>
      </c>
      <c r="AA451" s="11">
        <f>'OddsRatio_working_3-way'!X451^(1/3)*COS(('OddsRatio_working_3-way'!Y451+2*PI())/3)</f>
        <v>-0.32314846264214037</v>
      </c>
      <c r="AB451" s="11">
        <f>'OddsRatio_working_3-way'!X451^(1/3)*COS(('OddsRatio_working_3-way'!Y451+4*PI())/3)</f>
        <v>-0.20695990001124068</v>
      </c>
      <c r="AC451" s="11">
        <f>'OddsRatio_working_3-way'!X451^(1/3)*SIN('OddsRatio_working_3-way'!Y451/3)</f>
        <v>6.708149791170577E-2</v>
      </c>
      <c r="AD451" s="11">
        <f>'OddsRatio_working_3-way'!X451^(1/3)*SIN(('OddsRatio_working_3-way'!Y451+2*PI())/3)</f>
        <v>0.42554655986054896</v>
      </c>
      <c r="AE451" s="11">
        <f>'OddsRatio_working_3-way'!X451^(1/3)*SIN(('OddsRatio_working_3-way'!Y451+4*PI())/3)</f>
        <v>-0.4926280577722546</v>
      </c>
      <c r="AF451" s="11">
        <f>-'OddsRatio_working_3-way'!U451/(3*'OddsRatio_working_3-way'!X451^(1/3))*COS(('OddsRatio_working_3-way'!Y451)/3)</f>
        <v>0.5301083626533809</v>
      </c>
      <c r="AG451" s="11">
        <f>-'OddsRatio_working_3-way'!U451/(3*'OddsRatio_working_3-way'!X451^(1/3))*COS(('OddsRatio_working_3-way'!Y451+2*PI())/3)</f>
        <v>-0.32314846264214037</v>
      </c>
      <c r="AH451" s="11">
        <f>-'OddsRatio_working_3-way'!U451/(3*'OddsRatio_working_3-way'!X451^(1/3))*COS(('OddsRatio_working_3-way'!Y451+4*PI())/3)</f>
        <v>-0.20695990001124068</v>
      </c>
      <c r="AI451" s="11">
        <f>'OddsRatio_working_3-way'!U451/(3*'OddsRatio_working_3-way'!X451^(1/3))*SIN(('OddsRatio_working_3-way'!Y451)/3)</f>
        <v>-6.708149791170577E-2</v>
      </c>
      <c r="AJ451" s="11">
        <f>'OddsRatio_working_3-way'!U451/(3*'OddsRatio_working_3-way'!X451^(1/3))*SIN(('OddsRatio_working_3-way'!Y451+2*PI())/3)</f>
        <v>-0.42554655986054896</v>
      </c>
      <c r="AK451" s="11">
        <f>'OddsRatio_working_3-way'!U451/(3*'OddsRatio_working_3-way'!X451^(1/3))*SIN(('OddsRatio_working_3-way'!Y451+4*PI())/3)</f>
        <v>0.4926280577722546</v>
      </c>
      <c r="AL451" s="11">
        <f>'OddsRatio_working_3-way'!Z451+'OddsRatio_working_3-way'!AF451</f>
        <v>1.0602167253067618</v>
      </c>
      <c r="AM451" s="11">
        <f>'OddsRatio_working_3-way'!AA451+'OddsRatio_working_3-way'!AG451</f>
        <v>-0.64629692528428073</v>
      </c>
      <c r="AN451" s="11">
        <f>'OddsRatio_working_3-way'!AB451+'OddsRatio_working_3-way'!AH451</f>
        <v>-0.41391980002248135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1.0602167253067618</v>
      </c>
      <c r="AS451" s="11">
        <f>IF(('OddsRatio_working_3-way'!X451=0),IF(Q451&gt;0,-Q451^(1/3),(-Q451)^(1/3)),'OddsRatio_working_3-way'!AM451-'OddsRatio_working_3-way'!R451/3)</f>
        <v>-0.64629692528428073</v>
      </c>
      <c r="AT451" s="11">
        <f>IF(('OddsRatio_working_3-way'!X451=0),IF(Q451&gt;0,-Q451^(1/3),(-Q451)^(1/3)),'OddsRatio_working_3-way'!AN451-'OddsRatio_working_3-way'!R451/3)</f>
        <v>-0.41391980002248135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4.28</v>
      </c>
      <c r="B452" s="4">
        <f>IF('True_Odds_Calculator_3-way'!B453="","",'True_Odds_Calculator_3-way'!B453)</f>
        <v>3.26</v>
      </c>
      <c r="C452" s="4">
        <f>IF('True_Odds_Calculator_3-way'!C453="","",'True_Odds_Calculator_3-way'!C453)</f>
        <v>2</v>
      </c>
      <c r="D452" s="9">
        <f t="shared" ref="D452:D515" si="104">(K452/(AR452+K452-(AR452*K452)))</f>
        <v>0.22246463135119982</v>
      </c>
      <c r="E452" s="9">
        <f t="shared" ref="E452:E515" si="105">(L452/(AR452+L452-(AR452*L452)))</f>
        <v>0.29340942756261013</v>
      </c>
      <c r="F452" s="9">
        <f t="shared" ref="F452:F515" si="106">(M452/(AR452+M452-(AR452*M452)))</f>
        <v>0.48412594108618978</v>
      </c>
      <c r="G452" s="9">
        <f t="shared" ref="G452:G515" si="107">AR452</f>
        <v>1.0655782207340305</v>
      </c>
      <c r="H452" s="9">
        <f t="shared" ref="H452:H515" si="108">IF(A452="","",1/D452)</f>
        <v>4.4950965640076195</v>
      </c>
      <c r="I452" s="9">
        <f t="shared" ref="I452:I515" si="109">IF(B452="","",1/E452)</f>
        <v>3.4082067788589097</v>
      </c>
      <c r="J452" s="9">
        <f t="shared" ref="J452:J515" si="110">IF(C452="","",1/F452)</f>
        <v>2.0655782207340305</v>
      </c>
      <c r="K452" s="11">
        <f t="shared" ref="K452:K515" si="111">1/A452</f>
        <v>0.23364485981308411</v>
      </c>
      <c r="L452" s="11">
        <f t="shared" ref="L452:L515" si="112">1/B452</f>
        <v>0.30674846625766872</v>
      </c>
      <c r="M452" s="11">
        <f t="shared" ref="M452:M515" si="113">1/C452</f>
        <v>0.5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-0.26563843816294919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0.23436156183705065</v>
      </c>
      <c r="Q452" s="11">
        <f>2*'OddsRatio_working_3-way'!K452*'OddsRatio_working_3-way'!L452*'OddsRatio_working_3-way'!M452</f>
        <v>7.1670202396651575E-2</v>
      </c>
      <c r="R452" s="11">
        <f t="shared" ref="R452:R515" si="114">O452/N452</f>
        <v>0</v>
      </c>
      <c r="S452" s="11">
        <f t="shared" ref="S452:S515" si="115">P452/N452</f>
        <v>-0.8822577163824743</v>
      </c>
      <c r="T452" s="11">
        <f t="shared" ref="T452:T515" si="116">Q452/N452</f>
        <v>-0.26980358299158236</v>
      </c>
      <c r="U452" s="11">
        <f>'OddsRatio_working_3-way'!S452-'OddsRatio_working_3-way'!R452^2/3</f>
        <v>-0.8822577163824743</v>
      </c>
      <c r="V452" s="11">
        <f>'OddsRatio_working_3-way'!S452*'OddsRatio_working_3-way'!R452/3-2*'OddsRatio_working_3-way'!R452^3/27-'OddsRatio_working_3-way'!T452</f>
        <v>0.26980358299158236</v>
      </c>
      <c r="W452" s="11">
        <f>'OddsRatio_working_3-way'!V452^2+4*'OddsRatio_working_3-way'!U452^3/27</f>
        <v>-2.8943892536134025E-2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0.15948186882152912</v>
      </c>
      <c r="Y452" s="11">
        <f>IF('OddsRatio_working_3-way'!W452&gt;=0,IF('OddsRatio_working_3-way'!V452+SQRT('OddsRatio_working_3-way'!W452)&gt;0,0,PI()),ACOS('OddsRatio_working_3-way'!V452/(2*'OddsRatio_working_3-way'!X452)))</f>
        <v>0.56259203713326156</v>
      </c>
      <c r="Z452" s="11">
        <f>'OddsRatio_working_3-way'!X452^(1/3)*COS('OddsRatio_working_3-way'!Y452/3)</f>
        <v>0.53278911036701515</v>
      </c>
      <c r="AA452" s="11">
        <f>'OddsRatio_working_3-way'!X452^(1/3)*COS(('OddsRatio_working_3-way'!Y452+2*PI())/3)</f>
        <v>-0.35395169082282535</v>
      </c>
      <c r="AB452" s="11">
        <f>'OddsRatio_working_3-way'!X452^(1/3)*COS(('OddsRatio_working_3-way'!Y452+4*PI())/3)</f>
        <v>-0.17883741954418958</v>
      </c>
      <c r="AC452" s="11">
        <f>'OddsRatio_working_3-way'!X452^(1/3)*SIN('OddsRatio_working_3-way'!Y452/3)</f>
        <v>0.10110227166166548</v>
      </c>
      <c r="AD452" s="11">
        <f>'OddsRatio_working_3-way'!X452^(1/3)*SIN(('OddsRatio_working_3-way'!Y452+2*PI())/3)</f>
        <v>0.41085776860671358</v>
      </c>
      <c r="AE452" s="11">
        <f>'OddsRatio_working_3-way'!X452^(1/3)*SIN(('OddsRatio_working_3-way'!Y452+4*PI())/3)</f>
        <v>-0.51196004026837894</v>
      </c>
      <c r="AF452" s="11">
        <f>-'OddsRatio_working_3-way'!U452/(3*'OddsRatio_working_3-way'!X452^(1/3))*COS(('OddsRatio_working_3-way'!Y452)/3)</f>
        <v>0.53278911036701526</v>
      </c>
      <c r="AG452" s="11">
        <f>-'OddsRatio_working_3-way'!U452/(3*'OddsRatio_working_3-way'!X452^(1/3))*COS(('OddsRatio_working_3-way'!Y452+2*PI())/3)</f>
        <v>-0.35395169082282546</v>
      </c>
      <c r="AH452" s="11">
        <f>-'OddsRatio_working_3-way'!U452/(3*'OddsRatio_working_3-way'!X452^(1/3))*COS(('OddsRatio_working_3-way'!Y452+4*PI())/3)</f>
        <v>-0.17883741954418961</v>
      </c>
      <c r="AI452" s="11">
        <f>'OddsRatio_working_3-way'!U452/(3*'OddsRatio_working_3-way'!X452^(1/3))*SIN(('OddsRatio_working_3-way'!Y452)/3)</f>
        <v>-0.10110227166166551</v>
      </c>
      <c r="AJ452" s="11">
        <f>'OddsRatio_working_3-way'!U452/(3*'OddsRatio_working_3-way'!X452^(1/3))*SIN(('OddsRatio_working_3-way'!Y452+2*PI())/3)</f>
        <v>-0.41085776860671369</v>
      </c>
      <c r="AK452" s="11">
        <f>'OddsRatio_working_3-way'!U452/(3*'OddsRatio_working_3-way'!X452^(1/3))*SIN(('OddsRatio_working_3-way'!Y452+4*PI())/3)</f>
        <v>0.51196004026837905</v>
      </c>
      <c r="AL452" s="11">
        <f>'OddsRatio_working_3-way'!Z452+'OddsRatio_working_3-way'!AF452</f>
        <v>1.0655782207340305</v>
      </c>
      <c r="AM452" s="11">
        <f>'OddsRatio_working_3-way'!AA452+'OddsRatio_working_3-way'!AG452</f>
        <v>-0.70790338164565081</v>
      </c>
      <c r="AN452" s="11">
        <f>'OddsRatio_working_3-way'!AB452+'OddsRatio_working_3-way'!AH452</f>
        <v>-0.35767483908837916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1.0655782207340305</v>
      </c>
      <c r="AS452" s="11">
        <f>IF(('OddsRatio_working_3-way'!X452=0),IF(Q452&gt;0,-Q452^(1/3),(-Q452)^(1/3)),'OddsRatio_working_3-way'!AM452-'OddsRatio_working_3-way'!R452/3)</f>
        <v>-0.70790338164565081</v>
      </c>
      <c r="AT452" s="11">
        <f>IF(('OddsRatio_working_3-way'!X452=0),IF(Q452&gt;0,-Q452^(1/3),(-Q452)^(1/3)),'OddsRatio_working_3-way'!AN452-'OddsRatio_working_3-way'!R452/3)</f>
        <v>-0.35767483908837916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2.11</v>
      </c>
      <c r="B453" s="4">
        <f>IF('True_Odds_Calculator_3-way'!B454="","",'True_Odds_Calculator_3-way'!B454)</f>
        <v>3.34</v>
      </c>
      <c r="C453" s="4">
        <f>IF('True_Odds_Calculator_3-way'!C454="","",'True_Odds_Calculator_3-way'!C454)</f>
        <v>3.59</v>
      </c>
      <c r="D453" s="9">
        <f t="shared" si="104"/>
        <v>0.45415663358495911</v>
      </c>
      <c r="E453" s="9">
        <f t="shared" si="105"/>
        <v>0.28298947217391834</v>
      </c>
      <c r="F453" s="9">
        <f t="shared" si="106"/>
        <v>0.26285389424112254</v>
      </c>
      <c r="G453" s="9">
        <f t="shared" si="107"/>
        <v>1.0827779320812212</v>
      </c>
      <c r="H453" s="9">
        <f t="shared" si="108"/>
        <v>2.2018835046101555</v>
      </c>
      <c r="I453" s="9">
        <f t="shared" si="109"/>
        <v>3.5337003610700566</v>
      </c>
      <c r="J453" s="9">
        <f t="shared" si="110"/>
        <v>3.8043948440903623</v>
      </c>
      <c r="K453" s="11">
        <f t="shared" si="111"/>
        <v>0.47393364928909953</v>
      </c>
      <c r="L453" s="11">
        <f t="shared" si="112"/>
        <v>0.29940119760479045</v>
      </c>
      <c r="M453" s="11">
        <f t="shared" si="113"/>
        <v>0.2785515320334262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-0.26589809726940117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0.23873361147116587</v>
      </c>
      <c r="Q453" s="11">
        <f>2*'OddsRatio_working_3-way'!K453*'OddsRatio_working_3-way'!L453*'OddsRatio_working_3-way'!M453</f>
        <v>7.9050864725551617E-2</v>
      </c>
      <c r="R453" s="11">
        <f t="shared" si="114"/>
        <v>0</v>
      </c>
      <c r="S453" s="11">
        <f t="shared" si="115"/>
        <v>-0.89783873567657413</v>
      </c>
      <c r="T453" s="11">
        <f t="shared" si="116"/>
        <v>-0.29729759459489213</v>
      </c>
      <c r="U453" s="11">
        <f>'OddsRatio_working_3-way'!S453-'OddsRatio_working_3-way'!R453^2/3</f>
        <v>-0.89783873567657413</v>
      </c>
      <c r="V453" s="11">
        <f>'OddsRatio_working_3-way'!S453*'OddsRatio_working_3-way'!R453/3-2*'OddsRatio_working_3-way'!R453^3/27-'OddsRatio_working_3-way'!T453</f>
        <v>0.29729759459489213</v>
      </c>
      <c r="W453" s="11">
        <f>'OddsRatio_working_3-way'!V453^2+4*'OddsRatio_working_3-way'!U453^3/27</f>
        <v>-1.8837952021432888E-2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0.16372523612239939</v>
      </c>
      <c r="Y453" s="11">
        <f>IF('OddsRatio_working_3-way'!W453&gt;=0,IF('OddsRatio_working_3-way'!V453+SQRT('OddsRatio_working_3-way'!W453)&gt;0,0,PI()),ACOS('OddsRatio_working_3-way'!V453/(2*'OddsRatio_working_3-way'!X453)))</f>
        <v>0.43251077061326604</v>
      </c>
      <c r="Z453" s="11">
        <f>'OddsRatio_working_3-way'!X453^(1/3)*COS('OddsRatio_working_3-way'!Y453/3)</f>
        <v>0.54138896604061071</v>
      </c>
      <c r="AA453" s="11">
        <f>'OddsRatio_working_3-way'!X453^(1/3)*COS(('OddsRatio_working_3-way'!Y453+2*PI())/3)</f>
        <v>-0.33876190919650512</v>
      </c>
      <c r="AB453" s="11">
        <f>'OddsRatio_working_3-way'!X453^(1/3)*COS(('OddsRatio_working_3-way'!Y453+4*PI())/3)</f>
        <v>-0.20262705684410567</v>
      </c>
      <c r="AC453" s="11">
        <f>'OddsRatio_working_3-way'!X453^(1/3)*SIN('OddsRatio_working_3-way'!Y453/3)</f>
        <v>7.859749365174791E-2</v>
      </c>
      <c r="AD453" s="11">
        <f>'OddsRatio_working_3-way'!X453^(1/3)*SIN(('OddsRatio_working_3-way'!Y453+2*PI())/3)</f>
        <v>0.42955785109388572</v>
      </c>
      <c r="AE453" s="11">
        <f>'OddsRatio_working_3-way'!X453^(1/3)*SIN(('OddsRatio_working_3-way'!Y453+4*PI())/3)</f>
        <v>-0.50815534474563351</v>
      </c>
      <c r="AF453" s="11">
        <f>-'OddsRatio_working_3-way'!U453/(3*'OddsRatio_working_3-way'!X453^(1/3))*COS(('OddsRatio_working_3-way'!Y453)/3)</f>
        <v>0.5413889660406106</v>
      </c>
      <c r="AG453" s="11">
        <f>-'OddsRatio_working_3-way'!U453/(3*'OddsRatio_working_3-way'!X453^(1/3))*COS(('OddsRatio_working_3-way'!Y453+2*PI())/3)</f>
        <v>-0.33876190919650506</v>
      </c>
      <c r="AH453" s="11">
        <f>-'OddsRatio_working_3-way'!U453/(3*'OddsRatio_working_3-way'!X453^(1/3))*COS(('OddsRatio_working_3-way'!Y453+4*PI())/3)</f>
        <v>-0.20262705684410562</v>
      </c>
      <c r="AI453" s="11">
        <f>'OddsRatio_working_3-way'!U453/(3*'OddsRatio_working_3-way'!X453^(1/3))*SIN(('OddsRatio_working_3-way'!Y453)/3)</f>
        <v>-7.8597493651747896E-2</v>
      </c>
      <c r="AJ453" s="11">
        <f>'OddsRatio_working_3-way'!U453/(3*'OddsRatio_working_3-way'!X453^(1/3))*SIN(('OddsRatio_working_3-way'!Y453+2*PI())/3)</f>
        <v>-0.42955785109388561</v>
      </c>
      <c r="AK453" s="11">
        <f>'OddsRatio_working_3-way'!U453/(3*'OddsRatio_working_3-way'!X453^(1/3))*SIN(('OddsRatio_working_3-way'!Y453+4*PI())/3)</f>
        <v>0.5081553447456334</v>
      </c>
      <c r="AL453" s="11">
        <f>'OddsRatio_working_3-way'!Z453+'OddsRatio_working_3-way'!AF453</f>
        <v>1.0827779320812212</v>
      </c>
      <c r="AM453" s="11">
        <f>'OddsRatio_working_3-way'!AA453+'OddsRatio_working_3-way'!AG453</f>
        <v>-0.67752381839301012</v>
      </c>
      <c r="AN453" s="11">
        <f>'OddsRatio_working_3-way'!AB453+'OddsRatio_working_3-way'!AH453</f>
        <v>-0.40525411368821129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1.0827779320812212</v>
      </c>
      <c r="AS453" s="11">
        <f>IF(('OddsRatio_working_3-way'!X453=0),IF(Q453&gt;0,-Q453^(1/3),(-Q453)^(1/3)),'OddsRatio_working_3-way'!AM453-'OddsRatio_working_3-way'!R453/3)</f>
        <v>-0.67752381839301012</v>
      </c>
      <c r="AT453" s="11">
        <f>IF(('OddsRatio_working_3-way'!X453=0),IF(Q453&gt;0,-Q453^(1/3),(-Q453)^(1/3)),'OddsRatio_working_3-way'!AN453-'OddsRatio_working_3-way'!R453/3)</f>
        <v>-0.40525411368821129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2.37</v>
      </c>
      <c r="B454" s="4">
        <f>IF('True_Odds_Calculator_3-way'!B455="","",'True_Odds_Calculator_3-way'!B455)</f>
        <v>3.13</v>
      </c>
      <c r="C454" s="4">
        <f>IF('True_Odds_Calculator_3-way'!C455="","",'True_Odds_Calculator_3-way'!C455)</f>
        <v>3.24</v>
      </c>
      <c r="D454" s="9">
        <f t="shared" si="104"/>
        <v>0.403747236931017</v>
      </c>
      <c r="E454" s="9">
        <f t="shared" si="105"/>
        <v>0.30339416805432456</v>
      </c>
      <c r="F454" s="9">
        <f t="shared" si="106"/>
        <v>0.29285859501465833</v>
      </c>
      <c r="G454" s="9">
        <f t="shared" si="107"/>
        <v>1.0779541136902537</v>
      </c>
      <c r="H454" s="9">
        <f t="shared" si="108"/>
        <v>2.4767971357556484</v>
      </c>
      <c r="I454" s="9">
        <f t="shared" si="109"/>
        <v>3.2960422621602401</v>
      </c>
      <c r="J454" s="9">
        <f t="shared" si="110"/>
        <v>3.4146172146661682</v>
      </c>
      <c r="K454" s="11">
        <f t="shared" si="111"/>
        <v>0.42194092827004215</v>
      </c>
      <c r="L454" s="11">
        <f t="shared" si="112"/>
        <v>0.31948881789137379</v>
      </c>
      <c r="M454" s="11">
        <f t="shared" si="113"/>
        <v>0.30864197530864196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-0.27196342080207225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0.23882192721473222</v>
      </c>
      <c r="Q454" s="11">
        <f>2*'OddsRatio_working_3-way'!K454*'OddsRatio_working_3-way'!L454*'OddsRatio_working_3-way'!M454</f>
        <v>8.3213215057397968E-2</v>
      </c>
      <c r="R454" s="11">
        <f t="shared" si="114"/>
        <v>0</v>
      </c>
      <c r="S454" s="11">
        <f t="shared" si="115"/>
        <v>-0.87813988554196221</v>
      </c>
      <c r="T454" s="11">
        <f t="shared" si="116"/>
        <v>-0.30597208555469058</v>
      </c>
      <c r="U454" s="11">
        <f>'OddsRatio_working_3-way'!S454-'OddsRatio_working_3-way'!R454^2/3</f>
        <v>-0.87813988554196221</v>
      </c>
      <c r="V454" s="11">
        <f>'OddsRatio_working_3-way'!S454*'OddsRatio_working_3-way'!R454/3-2*'OddsRatio_working_3-way'!R454^3/27-'OddsRatio_working_3-way'!T454</f>
        <v>0.30597208555469058</v>
      </c>
      <c r="W454" s="11">
        <f>'OddsRatio_working_3-way'!V454^2+4*'OddsRatio_working_3-way'!U454^3/27</f>
        <v>-6.7010399165940843E-3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0.15836662926203943</v>
      </c>
      <c r="Y454" s="11">
        <f>IF('OddsRatio_working_3-way'!W454&gt;=0,IF('OddsRatio_working_3-way'!V454+SQRT('OddsRatio_working_3-way'!W454)&gt;0,0,PI()),ACOS('OddsRatio_working_3-way'!V454/(2*'OddsRatio_working_3-way'!X454)))</f>
        <v>0.26141789643232216</v>
      </c>
      <c r="Z454" s="11">
        <f>'OddsRatio_working_3-way'!X454^(1/3)*COS('OddsRatio_working_3-way'!Y454/3)</f>
        <v>0.53897705684512676</v>
      </c>
      <c r="AA454" s="11">
        <f>'OddsRatio_working_3-way'!X454^(1/3)*COS(('OddsRatio_working_3-way'!Y454+2*PI())/3)</f>
        <v>-0.31026561183241802</v>
      </c>
      <c r="AB454" s="11">
        <f>'OddsRatio_working_3-way'!X454^(1/3)*COS(('OddsRatio_working_3-way'!Y454+4*PI())/3)</f>
        <v>-0.2287114450127089</v>
      </c>
      <c r="AC454" s="11">
        <f>'OddsRatio_working_3-way'!X454^(1/3)*SIN('OddsRatio_working_3-way'!Y454/3)</f>
        <v>4.7085320166894915E-2</v>
      </c>
      <c r="AD454" s="11">
        <f>'OddsRatio_working_3-way'!X454^(1/3)*SIN(('OddsRatio_working_3-way'!Y454+2*PI())/3)</f>
        <v>0.44322516320140187</v>
      </c>
      <c r="AE454" s="11">
        <f>'OddsRatio_working_3-way'!X454^(1/3)*SIN(('OddsRatio_working_3-way'!Y454+4*PI())/3)</f>
        <v>-0.49031048336829663</v>
      </c>
      <c r="AF454" s="11">
        <f>-'OddsRatio_working_3-way'!U454/(3*'OddsRatio_working_3-way'!X454^(1/3))*COS(('OddsRatio_working_3-way'!Y454)/3)</f>
        <v>0.53897705684512687</v>
      </c>
      <c r="AG454" s="11">
        <f>-'OddsRatio_working_3-way'!U454/(3*'OddsRatio_working_3-way'!X454^(1/3))*COS(('OddsRatio_working_3-way'!Y454+2*PI())/3)</f>
        <v>-0.31026561183241808</v>
      </c>
      <c r="AH454" s="11">
        <f>-'OddsRatio_working_3-way'!U454/(3*'OddsRatio_working_3-way'!X454^(1/3))*COS(('OddsRatio_working_3-way'!Y454+4*PI())/3)</f>
        <v>-0.22871144501270896</v>
      </c>
      <c r="AI454" s="11">
        <f>'OddsRatio_working_3-way'!U454/(3*'OddsRatio_working_3-way'!X454^(1/3))*SIN(('OddsRatio_working_3-way'!Y454)/3)</f>
        <v>-4.7085320166894928E-2</v>
      </c>
      <c r="AJ454" s="11">
        <f>'OddsRatio_working_3-way'!U454/(3*'OddsRatio_working_3-way'!X454^(1/3))*SIN(('OddsRatio_working_3-way'!Y454+2*PI())/3)</f>
        <v>-0.44322516320140198</v>
      </c>
      <c r="AK454" s="11">
        <f>'OddsRatio_working_3-way'!U454/(3*'OddsRatio_working_3-way'!X454^(1/3))*SIN(('OddsRatio_working_3-way'!Y454+4*PI())/3)</f>
        <v>0.49031048336829669</v>
      </c>
      <c r="AL454" s="11">
        <f>'OddsRatio_working_3-way'!Z454+'OddsRatio_working_3-way'!AF454</f>
        <v>1.0779541136902537</v>
      </c>
      <c r="AM454" s="11">
        <f>'OddsRatio_working_3-way'!AA454+'OddsRatio_working_3-way'!AG454</f>
        <v>-0.62053122366483615</v>
      </c>
      <c r="AN454" s="11">
        <f>'OddsRatio_working_3-way'!AB454+'OddsRatio_working_3-way'!AH454</f>
        <v>-0.45742289002541786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1.0779541136902537</v>
      </c>
      <c r="AS454" s="11">
        <f>IF(('OddsRatio_working_3-way'!X454=0),IF(Q454&gt;0,-Q454^(1/3),(-Q454)^(1/3)),'OddsRatio_working_3-way'!AM454-'OddsRatio_working_3-way'!R454/3)</f>
        <v>-0.62053122366483615</v>
      </c>
      <c r="AT454" s="11">
        <f>IF(('OddsRatio_working_3-way'!X454=0),IF(Q454&gt;0,-Q454^(1/3),(-Q454)^(1/3)),'OddsRatio_working_3-way'!AN454-'OddsRatio_working_3-way'!R454/3)</f>
        <v>-0.45742289002541786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2.12</v>
      </c>
      <c r="B455" s="4">
        <f>IF('True_Odds_Calculator_3-way'!B456="","",'True_Odds_Calculator_3-way'!B456)</f>
        <v>3.14</v>
      </c>
      <c r="C455" s="4">
        <f>IF('True_Odds_Calculator_3-way'!C456="","",'True_Odds_Calculator_3-way'!C456)</f>
        <v>3.84</v>
      </c>
      <c r="D455" s="9">
        <f t="shared" si="104"/>
        <v>0.45239926566063143</v>
      </c>
      <c r="E455" s="9">
        <f t="shared" si="105"/>
        <v>0.30185955004027809</v>
      </c>
      <c r="F455" s="9">
        <f t="shared" si="106"/>
        <v>0.2457411842990905</v>
      </c>
      <c r="G455" s="9">
        <f t="shared" si="107"/>
        <v>1.0807471722456188</v>
      </c>
      <c r="H455" s="9">
        <f t="shared" si="108"/>
        <v>2.210436832915093</v>
      </c>
      <c r="I455" s="9">
        <f t="shared" si="109"/>
        <v>3.3127989486056242</v>
      </c>
      <c r="J455" s="9">
        <f t="shared" si="110"/>
        <v>4.0693219691775573</v>
      </c>
      <c r="K455" s="11">
        <f t="shared" si="111"/>
        <v>0.47169811320754712</v>
      </c>
      <c r="L455" s="11">
        <f t="shared" si="112"/>
        <v>0.31847133757961782</v>
      </c>
      <c r="M455" s="11">
        <f t="shared" si="113"/>
        <v>0.26041666666666669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-0.26628910787966187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0.2386344289548531</v>
      </c>
      <c r="Q455" s="11">
        <f>2*'OddsRatio_working_3-way'!K455*'OddsRatio_working_3-way'!L455*'OddsRatio_working_3-way'!M455</f>
        <v>7.824079637864037E-2</v>
      </c>
      <c r="R455" s="11">
        <f t="shared" si="114"/>
        <v>0</v>
      </c>
      <c r="S455" s="11">
        <f t="shared" si="115"/>
        <v>-0.89614791553056639</v>
      </c>
      <c r="T455" s="11">
        <f t="shared" si="116"/>
        <v>-0.29381898869854639</v>
      </c>
      <c r="U455" s="11">
        <f>'OddsRatio_working_3-way'!S455-'OddsRatio_working_3-way'!R455^2/3</f>
        <v>-0.89614791553056639</v>
      </c>
      <c r="V455" s="11">
        <f>'OddsRatio_working_3-way'!S455*'OddsRatio_working_3-way'!R455/3-2*'OddsRatio_working_3-way'!R455^3/27-'OddsRatio_working_3-way'!T455</f>
        <v>0.29381898869854639</v>
      </c>
      <c r="W455" s="11">
        <f>'OddsRatio_working_3-way'!V455^2+4*'OddsRatio_working_3-way'!U455^3/27</f>
        <v>-2.0289578425016955E-2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0.1632629600865223</v>
      </c>
      <c r="Y455" s="11">
        <f>IF('OddsRatio_working_3-way'!W455&gt;=0,IF('OddsRatio_working_3-way'!V455+SQRT('OddsRatio_working_3-way'!W455)&gt;0,0,PI()),ACOS('OddsRatio_working_3-way'!V455/(2*'OddsRatio_working_3-way'!X455)))</f>
        <v>0.45140844817812309</v>
      </c>
      <c r="Z455" s="11">
        <f>'OddsRatio_working_3-way'!X455^(1/3)*COS('OddsRatio_working_3-way'!Y455/3)</f>
        <v>0.5403735861228095</v>
      </c>
      <c r="AA455" s="11">
        <f>'OddsRatio_working_3-way'!X455^(1/3)*COS(('OddsRatio_working_3-way'!Y455+2*PI())/3)</f>
        <v>-0.34113937897779417</v>
      </c>
      <c r="AB455" s="11">
        <f>'OddsRatio_working_3-way'!X455^(1/3)*COS(('OddsRatio_working_3-way'!Y455+4*PI())/3)</f>
        <v>-0.19923420714501516</v>
      </c>
      <c r="AC455" s="11">
        <f>'OddsRatio_working_3-way'!X455^(1/3)*SIN('OddsRatio_working_3-way'!Y455/3)</f>
        <v>8.1928989157055113E-2</v>
      </c>
      <c r="AD455" s="11">
        <f>'OddsRatio_working_3-way'!X455^(1/3)*SIN(('OddsRatio_working_3-way'!Y455+2*PI())/3)</f>
        <v>0.4270127585379237</v>
      </c>
      <c r="AE455" s="11">
        <f>'OddsRatio_working_3-way'!X455^(1/3)*SIN(('OddsRatio_working_3-way'!Y455+4*PI())/3)</f>
        <v>-0.5089417476949788</v>
      </c>
      <c r="AF455" s="11">
        <f>-'OddsRatio_working_3-way'!U455/(3*'OddsRatio_working_3-way'!X455^(1/3))*COS(('OddsRatio_working_3-way'!Y455)/3)</f>
        <v>0.54037358612280928</v>
      </c>
      <c r="AG455" s="11">
        <f>-'OddsRatio_working_3-way'!U455/(3*'OddsRatio_working_3-way'!X455^(1/3))*COS(('OddsRatio_working_3-way'!Y455+2*PI())/3)</f>
        <v>-0.34113937897779406</v>
      </c>
      <c r="AH455" s="11">
        <f>-'OddsRatio_working_3-way'!U455/(3*'OddsRatio_working_3-way'!X455^(1/3))*COS(('OddsRatio_working_3-way'!Y455+4*PI())/3)</f>
        <v>-0.19923420714501508</v>
      </c>
      <c r="AI455" s="11">
        <f>'OddsRatio_working_3-way'!U455/(3*'OddsRatio_working_3-way'!X455^(1/3))*SIN(('OddsRatio_working_3-way'!Y455)/3)</f>
        <v>-8.1928989157055071E-2</v>
      </c>
      <c r="AJ455" s="11">
        <f>'OddsRatio_working_3-way'!U455/(3*'OddsRatio_working_3-way'!X455^(1/3))*SIN(('OddsRatio_working_3-way'!Y455+2*PI())/3)</f>
        <v>-0.42701275853792353</v>
      </c>
      <c r="AK455" s="11">
        <f>'OddsRatio_working_3-way'!U455/(3*'OddsRatio_working_3-way'!X455^(1/3))*SIN(('OddsRatio_working_3-way'!Y455+4*PI())/3)</f>
        <v>0.50894174769497857</v>
      </c>
      <c r="AL455" s="11">
        <f>'OddsRatio_working_3-way'!Z455+'OddsRatio_working_3-way'!AF455</f>
        <v>1.0807471722456188</v>
      </c>
      <c r="AM455" s="11">
        <f>'OddsRatio_working_3-way'!AA455+'OddsRatio_working_3-way'!AG455</f>
        <v>-0.68227875795558823</v>
      </c>
      <c r="AN455" s="11">
        <f>'OddsRatio_working_3-way'!AB455+'OddsRatio_working_3-way'!AH455</f>
        <v>-0.39846841429003022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1.0807471722456188</v>
      </c>
      <c r="AS455" s="11">
        <f>IF(('OddsRatio_working_3-way'!X455=0),IF(Q455&gt;0,-Q455^(1/3),(-Q455)^(1/3)),'OddsRatio_working_3-way'!AM455-'OddsRatio_working_3-way'!R455/3)</f>
        <v>-0.68227875795558823</v>
      </c>
      <c r="AT455" s="11">
        <f>IF(('OddsRatio_working_3-way'!X455=0),IF(Q455&gt;0,-Q455^(1/3),(-Q455)^(1/3)),'OddsRatio_working_3-way'!AN455-'OddsRatio_working_3-way'!R455/3)</f>
        <v>-0.39846841429003022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2.4900000000000002</v>
      </c>
      <c r="B456" s="4">
        <f>IF('True_Odds_Calculator_3-way'!B457="","",'True_Odds_Calculator_3-way'!B457)</f>
        <v>3.2</v>
      </c>
      <c r="C456" s="4">
        <f>IF('True_Odds_Calculator_3-way'!C457="","",'True_Odds_Calculator_3-way'!C457)</f>
        <v>2.97</v>
      </c>
      <c r="D456" s="9">
        <f t="shared" si="104"/>
        <v>0.38354409265984313</v>
      </c>
      <c r="E456" s="9">
        <f t="shared" si="105"/>
        <v>0.29645978734956385</v>
      </c>
      <c r="F456" s="9">
        <f t="shared" si="106"/>
        <v>0.31999611999059296</v>
      </c>
      <c r="G456" s="9">
        <f t="shared" si="107"/>
        <v>1.0786994371453282</v>
      </c>
      <c r="H456" s="9">
        <f t="shared" si="108"/>
        <v>2.6072621613465397</v>
      </c>
      <c r="I456" s="9">
        <f t="shared" si="109"/>
        <v>3.3731387617197224</v>
      </c>
      <c r="J456" s="9">
        <f t="shared" si="110"/>
        <v>3.125037891176297</v>
      </c>
      <c r="K456" s="11">
        <f t="shared" si="111"/>
        <v>0.40160642570281119</v>
      </c>
      <c r="L456" s="11">
        <f t="shared" si="112"/>
        <v>0.3125</v>
      </c>
      <c r="M456" s="11">
        <f t="shared" si="113"/>
        <v>0.33670033670033667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-0.27287855124200511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0.23917217692318091</v>
      </c>
      <c r="Q456" s="11">
        <f>2*'OddsRatio_working_3-way'!K456*'OddsRatio_working_3-way'!L456*'OddsRatio_working_3-way'!M456</f>
        <v>8.451313672197204E-2</v>
      </c>
      <c r="R456" s="11">
        <f t="shared" si="114"/>
        <v>0</v>
      </c>
      <c r="S456" s="11">
        <f t="shared" si="115"/>
        <v>-0.87647847672376655</v>
      </c>
      <c r="T456" s="11">
        <f t="shared" si="116"/>
        <v>-0.3097097090896701</v>
      </c>
      <c r="U456" s="11">
        <f>'OddsRatio_working_3-way'!S456-'OddsRatio_working_3-way'!R456^2/3</f>
        <v>-0.87647847672376655</v>
      </c>
      <c r="V456" s="11">
        <f>'OddsRatio_working_3-way'!S456*'OddsRatio_working_3-way'!R456/3-2*'OddsRatio_working_3-way'!R456^3/27-'OddsRatio_working_3-way'!T456</f>
        <v>0.3097097090896701</v>
      </c>
      <c r="W456" s="11">
        <f>'OddsRatio_working_3-way'!V456^2+4*'OddsRatio_working_3-way'!U456^3/27</f>
        <v>-3.8315246032850359E-3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0.15791740602898491</v>
      </c>
      <c r="Y456" s="11">
        <f>IF('OddsRatio_working_3-way'!W456&gt;=0,IF('OddsRatio_working_3-way'!V456+SQRT('OddsRatio_working_3-way'!W456)&gt;0,0,PI()),ACOS('OddsRatio_working_3-way'!V456/(2*'OddsRatio_working_3-way'!X456)))</f>
        <v>0.19726320034150535</v>
      </c>
      <c r="Z456" s="11">
        <f>'OddsRatio_working_3-way'!X456^(1/3)*COS('OddsRatio_working_3-way'!Y456/3)</f>
        <v>0.53934971857266412</v>
      </c>
      <c r="AA456" s="11">
        <f>'OddsRatio_working_3-way'!X456^(1/3)*COS(('OddsRatio_working_3-way'!Y456+2*PI())/3)</f>
        <v>-0.30043245977194655</v>
      </c>
      <c r="AB456" s="11">
        <f>'OddsRatio_working_3-way'!X456^(1/3)*COS(('OddsRatio_working_3-way'!Y456+4*PI())/3)</f>
        <v>-0.23891725880071771</v>
      </c>
      <c r="AC456" s="11">
        <f>'OddsRatio_working_3-way'!X456^(1/3)*SIN('OddsRatio_working_3-way'!Y456/3)</f>
        <v>3.5515817839992858E-2</v>
      </c>
      <c r="AD456" s="11">
        <f>'OddsRatio_working_3-way'!X456^(1/3)*SIN(('OddsRatio_working_3-way'!Y456+2*PI())/3)</f>
        <v>0.44933264888791835</v>
      </c>
      <c r="AE456" s="11">
        <f>'OddsRatio_working_3-way'!X456^(1/3)*SIN(('OddsRatio_working_3-way'!Y456+4*PI())/3)</f>
        <v>-0.48484846672791121</v>
      </c>
      <c r="AF456" s="11">
        <f>-'OddsRatio_working_3-way'!U456/(3*'OddsRatio_working_3-way'!X456^(1/3))*COS(('OddsRatio_working_3-way'!Y456)/3)</f>
        <v>0.53934971857266412</v>
      </c>
      <c r="AG456" s="11">
        <f>-'OddsRatio_working_3-way'!U456/(3*'OddsRatio_working_3-way'!X456^(1/3))*COS(('OddsRatio_working_3-way'!Y456+2*PI())/3)</f>
        <v>-0.30043245977194655</v>
      </c>
      <c r="AH456" s="11">
        <f>-'OddsRatio_working_3-way'!U456/(3*'OddsRatio_working_3-way'!X456^(1/3))*COS(('OddsRatio_working_3-way'!Y456+4*PI())/3)</f>
        <v>-0.23891725880071771</v>
      </c>
      <c r="AI456" s="11">
        <f>'OddsRatio_working_3-way'!U456/(3*'OddsRatio_working_3-way'!X456^(1/3))*SIN(('OddsRatio_working_3-way'!Y456)/3)</f>
        <v>-3.5515817839992858E-2</v>
      </c>
      <c r="AJ456" s="11">
        <f>'OddsRatio_working_3-way'!U456/(3*'OddsRatio_working_3-way'!X456^(1/3))*SIN(('OddsRatio_working_3-way'!Y456+2*PI())/3)</f>
        <v>-0.44933264888791835</v>
      </c>
      <c r="AK456" s="11">
        <f>'OddsRatio_working_3-way'!U456/(3*'OddsRatio_working_3-way'!X456^(1/3))*SIN(('OddsRatio_working_3-way'!Y456+4*PI())/3)</f>
        <v>0.48484846672791121</v>
      </c>
      <c r="AL456" s="11">
        <f>'OddsRatio_working_3-way'!Z456+'OddsRatio_working_3-way'!AF456</f>
        <v>1.0786994371453282</v>
      </c>
      <c r="AM456" s="11">
        <f>'OddsRatio_working_3-way'!AA456+'OddsRatio_working_3-way'!AG456</f>
        <v>-0.60086491954389309</v>
      </c>
      <c r="AN456" s="11">
        <f>'OddsRatio_working_3-way'!AB456+'OddsRatio_working_3-way'!AH456</f>
        <v>-0.47783451760143542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1.0786994371453282</v>
      </c>
      <c r="AS456" s="11">
        <f>IF(('OddsRatio_working_3-way'!X456=0),IF(Q456&gt;0,-Q456^(1/3),(-Q456)^(1/3)),'OddsRatio_working_3-way'!AM456-'OddsRatio_working_3-way'!R456/3)</f>
        <v>-0.60086491954389309</v>
      </c>
      <c r="AT456" s="11">
        <f>IF(('OddsRatio_working_3-way'!X456=0),IF(Q456&gt;0,-Q456^(1/3),(-Q456)^(1/3)),'OddsRatio_working_3-way'!AN456-'OddsRatio_working_3-way'!R456/3)</f>
        <v>-0.47783451760143542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3.64</v>
      </c>
      <c r="B457" s="4">
        <f>IF('True_Odds_Calculator_3-way'!B458="","",'True_Odds_Calculator_3-way'!B458)</f>
        <v>3.7</v>
      </c>
      <c r="C457" s="4">
        <f>IF('True_Odds_Calculator_3-way'!C458="","",'True_Odds_Calculator_3-way'!C458)</f>
        <v>2.09</v>
      </c>
      <c r="D457" s="9">
        <f t="shared" si="104"/>
        <v>0.26750843883581504</v>
      </c>
      <c r="E457" s="9">
        <f t="shared" si="105"/>
        <v>0.26312800601955855</v>
      </c>
      <c r="F457" s="9">
        <f t="shared" si="106"/>
        <v>0.46936355514462647</v>
      </c>
      <c r="G457" s="9">
        <f t="shared" si="107"/>
        <v>1.0371969044823126</v>
      </c>
      <c r="H457" s="9">
        <f t="shared" si="108"/>
        <v>3.7381998278333048</v>
      </c>
      <c r="I457" s="9">
        <f t="shared" si="109"/>
        <v>3.8004316421022439</v>
      </c>
      <c r="J457" s="9">
        <f t="shared" si="110"/>
        <v>2.1305446258857206</v>
      </c>
      <c r="K457" s="11">
        <f t="shared" si="111"/>
        <v>0.27472527472527469</v>
      </c>
      <c r="L457" s="11">
        <f t="shared" si="112"/>
        <v>0.27027027027027023</v>
      </c>
      <c r="M457" s="11">
        <f t="shared" si="113"/>
        <v>0.47846889952153115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-0.27602269707532856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0.22843443896075469</v>
      </c>
      <c r="Q457" s="11">
        <f>2*'OddsRatio_working_3-way'!K457*'OddsRatio_working_3-way'!L457*'OddsRatio_working_3-way'!M457</f>
        <v>7.1052702631649978E-2</v>
      </c>
      <c r="R457" s="11">
        <f t="shared" si="114"/>
        <v>0</v>
      </c>
      <c r="S457" s="11">
        <f t="shared" si="115"/>
        <v>-0.82759295297521607</v>
      </c>
      <c r="T457" s="11">
        <f t="shared" si="116"/>
        <v>-0.25741615955683234</v>
      </c>
      <c r="U457" s="11">
        <f>'OddsRatio_working_3-way'!S457-'OddsRatio_working_3-way'!R457^2/3</f>
        <v>-0.82759295297521607</v>
      </c>
      <c r="V457" s="11">
        <f>'OddsRatio_working_3-way'!S457*'OddsRatio_working_3-way'!R457/3-2*'OddsRatio_working_3-way'!R457^3/27-'OddsRatio_working_3-way'!T457</f>
        <v>0.25741615955683234</v>
      </c>
      <c r="W457" s="11">
        <f>'OddsRatio_working_3-way'!V457^2+4*'OddsRatio_working_3-way'!U457^3/27</f>
        <v>-1.7711256905299386E-2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0.14489162855932011</v>
      </c>
      <c r="Y457" s="11">
        <f>IF('OddsRatio_working_3-way'!W457&gt;=0,IF('OddsRatio_working_3-way'!V457+SQRT('OddsRatio_working_3-way'!W457)&gt;0,0,PI()),ACOS('OddsRatio_working_3-way'!V457/(2*'OddsRatio_working_3-way'!X457)))</f>
        <v>0.47715337419961457</v>
      </c>
      <c r="Z457" s="11">
        <f>'OddsRatio_working_3-way'!X457^(1/3)*COS('OddsRatio_working_3-way'!Y457/3)</f>
        <v>0.5185984522411563</v>
      </c>
      <c r="AA457" s="11">
        <f>'OddsRatio_working_3-way'!X457^(1/3)*COS(('OddsRatio_working_3-way'!Y457+2*PI())/3)</f>
        <v>-0.3313406880963865</v>
      </c>
      <c r="AB457" s="11">
        <f>'OddsRatio_working_3-way'!X457^(1/3)*COS(('OddsRatio_working_3-way'!Y457+4*PI())/3)</f>
        <v>-0.18725776414476994</v>
      </c>
      <c r="AC457" s="11">
        <f>'OddsRatio_working_3-way'!X457^(1/3)*SIN('OddsRatio_working_3-way'!Y457/3)</f>
        <v>8.3186314929094327E-2</v>
      </c>
      <c r="AD457" s="11">
        <f>'OddsRatio_working_3-way'!X457^(1/3)*SIN(('OddsRatio_working_3-way'!Y457+2*PI())/3)</f>
        <v>0.40752627653958517</v>
      </c>
      <c r="AE457" s="11">
        <f>'OddsRatio_working_3-way'!X457^(1/3)*SIN(('OddsRatio_working_3-way'!Y457+4*PI())/3)</f>
        <v>-0.4907125914686794</v>
      </c>
      <c r="AF457" s="11">
        <f>-'OddsRatio_working_3-way'!U457/(3*'OddsRatio_working_3-way'!X457^(1/3))*COS(('OddsRatio_working_3-way'!Y457)/3)</f>
        <v>0.5185984522411563</v>
      </c>
      <c r="AG457" s="11">
        <f>-'OddsRatio_working_3-way'!U457/(3*'OddsRatio_working_3-way'!X457^(1/3))*COS(('OddsRatio_working_3-way'!Y457+2*PI())/3)</f>
        <v>-0.3313406880963865</v>
      </c>
      <c r="AH457" s="11">
        <f>-'OddsRatio_working_3-way'!U457/(3*'OddsRatio_working_3-way'!X457^(1/3))*COS(('OddsRatio_working_3-way'!Y457+4*PI())/3)</f>
        <v>-0.18725776414476994</v>
      </c>
      <c r="AI457" s="11">
        <f>'OddsRatio_working_3-way'!U457/(3*'OddsRatio_working_3-way'!X457^(1/3))*SIN(('OddsRatio_working_3-way'!Y457)/3)</f>
        <v>-8.3186314929094327E-2</v>
      </c>
      <c r="AJ457" s="11">
        <f>'OddsRatio_working_3-way'!U457/(3*'OddsRatio_working_3-way'!X457^(1/3))*SIN(('OddsRatio_working_3-way'!Y457+2*PI())/3)</f>
        <v>-0.40752627653958517</v>
      </c>
      <c r="AK457" s="11">
        <f>'OddsRatio_working_3-way'!U457/(3*'OddsRatio_working_3-way'!X457^(1/3))*SIN(('OddsRatio_working_3-way'!Y457+4*PI())/3)</f>
        <v>0.4907125914686794</v>
      </c>
      <c r="AL457" s="11">
        <f>'OddsRatio_working_3-way'!Z457+'OddsRatio_working_3-way'!AF457</f>
        <v>1.0371969044823126</v>
      </c>
      <c r="AM457" s="11">
        <f>'OddsRatio_working_3-way'!AA457+'OddsRatio_working_3-way'!AG457</f>
        <v>-0.66268137619277301</v>
      </c>
      <c r="AN457" s="11">
        <f>'OddsRatio_working_3-way'!AB457+'OddsRatio_working_3-way'!AH457</f>
        <v>-0.37451552828953988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1.0371969044823126</v>
      </c>
      <c r="AS457" s="11">
        <f>IF(('OddsRatio_working_3-way'!X457=0),IF(Q457&gt;0,-Q457^(1/3),(-Q457)^(1/3)),'OddsRatio_working_3-way'!AM457-'OddsRatio_working_3-way'!R457/3)</f>
        <v>-0.66268137619277301</v>
      </c>
      <c r="AT457" s="11">
        <f>IF(('OddsRatio_working_3-way'!X457=0),IF(Q457&gt;0,-Q457^(1/3),(-Q457)^(1/3)),'OddsRatio_working_3-way'!AN457-'OddsRatio_working_3-way'!R457/3)</f>
        <v>-0.37451552828953988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2.78</v>
      </c>
      <c r="B458" s="4">
        <f>IF('True_Odds_Calculator_3-way'!B459="","",'True_Odds_Calculator_3-way'!B459)</f>
        <v>3.2</v>
      </c>
      <c r="C458" s="4">
        <f>IF('True_Odds_Calculator_3-way'!C459="","",'True_Odds_Calculator_3-way'!C459)</f>
        <v>2.86</v>
      </c>
      <c r="D458" s="9">
        <f t="shared" si="104"/>
        <v>0.35222083236702356</v>
      </c>
      <c r="E458" s="9">
        <f t="shared" si="105"/>
        <v>0.30552267791872095</v>
      </c>
      <c r="F458" s="9">
        <f t="shared" si="106"/>
        <v>0.34225648971425571</v>
      </c>
      <c r="G458" s="9">
        <f t="shared" si="107"/>
        <v>1.0332179338940071</v>
      </c>
      <c r="H458" s="9">
        <f t="shared" si="108"/>
        <v>2.8391279223313322</v>
      </c>
      <c r="I458" s="9">
        <f t="shared" si="109"/>
        <v>3.2730794545668154</v>
      </c>
      <c r="J458" s="9">
        <f t="shared" si="110"/>
        <v>2.9217853570428525</v>
      </c>
      <c r="K458" s="11">
        <f t="shared" si="111"/>
        <v>0.35971223021582738</v>
      </c>
      <c r="L458" s="11">
        <f t="shared" si="112"/>
        <v>0.3125</v>
      </c>
      <c r="M458" s="11">
        <f t="shared" si="113"/>
        <v>0.34965034965034969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-0.28628251245157732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0.22953665039995977</v>
      </c>
      <c r="Q458" s="11">
        <f>2*'OddsRatio_working_3-way'!K458*'OddsRatio_working_3-way'!L458*'OddsRatio_working_3-way'!M458</f>
        <v>7.8608441917794453E-2</v>
      </c>
      <c r="R458" s="11">
        <f t="shared" si="114"/>
        <v>0</v>
      </c>
      <c r="S458" s="11">
        <f t="shared" si="115"/>
        <v>-0.80178369413599537</v>
      </c>
      <c r="T458" s="11">
        <f t="shared" si="116"/>
        <v>-0.27458345689588887</v>
      </c>
      <c r="U458" s="11">
        <f>'OddsRatio_working_3-way'!S458-'OddsRatio_working_3-way'!R458^2/3</f>
        <v>-0.80178369413599537</v>
      </c>
      <c r="V458" s="11">
        <f>'OddsRatio_working_3-way'!S458*'OddsRatio_working_3-way'!R458/3-2*'OddsRatio_working_3-way'!R458^3/27-'OddsRatio_working_3-way'!T458</f>
        <v>0.27458345689588887</v>
      </c>
      <c r="W458" s="11">
        <f>'OddsRatio_working_3-way'!V458^2+4*'OddsRatio_working_3-way'!U458^3/27</f>
        <v>-9.6427100228865803E-4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0.13816687899347035</v>
      </c>
      <c r="Y458" s="11">
        <f>IF('OddsRatio_working_3-way'!W458&gt;=0,IF('OddsRatio_working_3-way'!V458+SQRT('OddsRatio_working_3-way'!W458)&gt;0,0,PI()),ACOS('OddsRatio_working_3-way'!V458/(2*'OddsRatio_working_3-way'!X458)))</f>
        <v>0.11261180254035863</v>
      </c>
      <c r="Z458" s="11">
        <f>'OddsRatio_working_3-way'!X458^(1/3)*COS('OddsRatio_working_3-way'!Y458/3)</f>
        <v>0.51660896694700353</v>
      </c>
      <c r="AA458" s="11">
        <f>'OddsRatio_working_3-way'!X458^(1/3)*COS(('OddsRatio_working_3-way'!Y458+2*PI())/3)</f>
        <v>-0.27510641748305037</v>
      </c>
      <c r="AB458" s="11">
        <f>'OddsRatio_working_3-way'!X458^(1/3)*COS(('OddsRatio_working_3-way'!Y458+4*PI())/3)</f>
        <v>-0.24150254946395305</v>
      </c>
      <c r="AC458" s="11">
        <f>'OddsRatio_working_3-way'!X458^(1/3)*SIN('OddsRatio_working_3-way'!Y458/3)</f>
        <v>1.9401202246638424E-2</v>
      </c>
      <c r="AD458" s="11">
        <f>'OddsRatio_working_3-way'!X458^(1/3)*SIN(('OddsRatio_working_3-way'!Y458+2*PI())/3)</f>
        <v>0.43769588807562126</v>
      </c>
      <c r="AE458" s="11">
        <f>'OddsRatio_working_3-way'!X458^(1/3)*SIN(('OddsRatio_working_3-way'!Y458+4*PI())/3)</f>
        <v>-0.4570970903222597</v>
      </c>
      <c r="AF458" s="11">
        <f>-'OddsRatio_working_3-way'!U458/(3*'OddsRatio_working_3-way'!X458^(1/3))*COS(('OddsRatio_working_3-way'!Y458)/3)</f>
        <v>0.51660896694700353</v>
      </c>
      <c r="AG458" s="11">
        <f>-'OddsRatio_working_3-way'!U458/(3*'OddsRatio_working_3-way'!X458^(1/3))*COS(('OddsRatio_working_3-way'!Y458+2*PI())/3)</f>
        <v>-0.27510641748305037</v>
      </c>
      <c r="AH458" s="11">
        <f>-'OddsRatio_working_3-way'!U458/(3*'OddsRatio_working_3-way'!X458^(1/3))*COS(('OddsRatio_working_3-way'!Y458+4*PI())/3)</f>
        <v>-0.24150254946395305</v>
      </c>
      <c r="AI458" s="11">
        <f>'OddsRatio_working_3-way'!U458/(3*'OddsRatio_working_3-way'!X458^(1/3))*SIN(('OddsRatio_working_3-way'!Y458)/3)</f>
        <v>-1.9401202246638424E-2</v>
      </c>
      <c r="AJ458" s="11">
        <f>'OddsRatio_working_3-way'!U458/(3*'OddsRatio_working_3-way'!X458^(1/3))*SIN(('OddsRatio_working_3-way'!Y458+2*PI())/3)</f>
        <v>-0.43769588807562126</v>
      </c>
      <c r="AK458" s="11">
        <f>'OddsRatio_working_3-way'!U458/(3*'OddsRatio_working_3-way'!X458^(1/3))*SIN(('OddsRatio_working_3-way'!Y458+4*PI())/3)</f>
        <v>0.4570970903222597</v>
      </c>
      <c r="AL458" s="11">
        <f>'OddsRatio_working_3-way'!Z458+'OddsRatio_working_3-way'!AF458</f>
        <v>1.0332179338940071</v>
      </c>
      <c r="AM458" s="11">
        <f>'OddsRatio_working_3-way'!AA458+'OddsRatio_working_3-way'!AG458</f>
        <v>-0.55021283496610074</v>
      </c>
      <c r="AN458" s="11">
        <f>'OddsRatio_working_3-way'!AB458+'OddsRatio_working_3-way'!AH458</f>
        <v>-0.48300509892790611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1.0332179338940071</v>
      </c>
      <c r="AS458" s="11">
        <f>IF(('OddsRatio_working_3-way'!X458=0),IF(Q458&gt;0,-Q458^(1/3),(-Q458)^(1/3)),'OddsRatio_working_3-way'!AM458-'OddsRatio_working_3-way'!R458/3)</f>
        <v>-0.55021283496610074</v>
      </c>
      <c r="AT458" s="11">
        <f>IF(('OddsRatio_working_3-way'!X458=0),IF(Q458&gt;0,-Q458^(1/3),(-Q458)^(1/3)),'OddsRatio_working_3-way'!AN458-'OddsRatio_working_3-way'!R458/3)</f>
        <v>-0.48300509892790611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1.52</v>
      </c>
      <c r="B459" s="4">
        <f>IF('True_Odds_Calculator_3-way'!B460="","",'True_Odds_Calculator_3-way'!B460)</f>
        <v>4.22</v>
      </c>
      <c r="C459" s="4">
        <f>IF('True_Odds_Calculator_3-way'!C460="","",'True_Odds_Calculator_3-way'!C460)</f>
        <v>7.31</v>
      </c>
      <c r="D459" s="9">
        <f t="shared" si="104"/>
        <v>0.64407843945942356</v>
      </c>
      <c r="E459" s="9">
        <f t="shared" si="105"/>
        <v>0.22614682917464446</v>
      </c>
      <c r="F459" s="9">
        <f t="shared" si="106"/>
        <v>0.12977473136593207</v>
      </c>
      <c r="G459" s="9">
        <f t="shared" si="107"/>
        <v>1.0627036981327636</v>
      </c>
      <c r="H459" s="9">
        <f t="shared" si="108"/>
        <v>1.552605923029037</v>
      </c>
      <c r="I459" s="9">
        <f t="shared" si="109"/>
        <v>4.4219059079874992</v>
      </c>
      <c r="J459" s="9">
        <f t="shared" si="110"/>
        <v>7.705660335217738</v>
      </c>
      <c r="K459" s="11">
        <f t="shared" si="111"/>
        <v>0.65789473684210531</v>
      </c>
      <c r="L459" s="11">
        <f t="shared" si="112"/>
        <v>0.23696682464454977</v>
      </c>
      <c r="M459" s="11">
        <f t="shared" si="113"/>
        <v>0.13679890560875513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-0.22532799832388073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0.21433477821276958</v>
      </c>
      <c r="Q459" s="11">
        <f>2*'OddsRatio_working_3-way'!K459*'OddsRatio_working_3-way'!L459*'OddsRatio_working_3-way'!M459</f>
        <v>4.265368720652131E-2</v>
      </c>
      <c r="R459" s="11">
        <f t="shared" si="114"/>
        <v>0</v>
      </c>
      <c r="S459" s="11">
        <f t="shared" si="115"/>
        <v>-0.95121236511714014</v>
      </c>
      <c r="T459" s="11">
        <f t="shared" si="116"/>
        <v>-0.18929599305813735</v>
      </c>
      <c r="U459" s="11">
        <f>'OddsRatio_working_3-way'!S459-'OddsRatio_working_3-way'!R459^2/3</f>
        <v>-0.95121236511714014</v>
      </c>
      <c r="V459" s="11">
        <f>'OddsRatio_working_3-way'!S459*'OddsRatio_working_3-way'!R459/3-2*'OddsRatio_working_3-way'!R459^3/27-'OddsRatio_working_3-way'!T459</f>
        <v>0.18929599305813735</v>
      </c>
      <c r="W459" s="11">
        <f>'OddsRatio_working_3-way'!V459^2+4*'OddsRatio_working_3-way'!U459^3/27</f>
        <v>-9.1672459508397558E-2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0.1785395141812198</v>
      </c>
      <c r="Y459" s="11">
        <f>IF('OddsRatio_working_3-way'!W459&gt;=0,IF('OddsRatio_working_3-way'!V459+SQRT('OddsRatio_working_3-way'!W459)&gt;0,0,PI()),ACOS('OddsRatio_working_3-way'!V459/(2*'OddsRatio_working_3-way'!X459)))</f>
        <v>1.0120500886729009</v>
      </c>
      <c r="Z459" s="11">
        <f>'OddsRatio_working_3-way'!X459^(1/3)*COS('OddsRatio_working_3-way'!Y459/3)</f>
        <v>0.53135184906638178</v>
      </c>
      <c r="AA459" s="11">
        <f>'OddsRatio_working_3-way'!X459^(1/3)*COS(('OddsRatio_working_3-way'!Y459+2*PI())/3)</f>
        <v>-0.42708224612434703</v>
      </c>
      <c r="AB459" s="11">
        <f>'OddsRatio_working_3-way'!X459^(1/3)*COS(('OddsRatio_working_3-way'!Y459+4*PI())/3)</f>
        <v>-0.10426960294203497</v>
      </c>
      <c r="AC459" s="11">
        <f>'OddsRatio_working_3-way'!X459^(1/3)*SIN('OddsRatio_working_3-way'!Y459/3)</f>
        <v>0.1863759664391228</v>
      </c>
      <c r="AD459" s="11">
        <f>'OddsRatio_working_3-way'!X459^(1/3)*SIN(('OddsRatio_working_3-way'!Y459+2*PI())/3)</f>
        <v>0.36697621641976019</v>
      </c>
      <c r="AE459" s="11">
        <f>'OddsRatio_working_3-way'!X459^(1/3)*SIN(('OddsRatio_working_3-way'!Y459+4*PI())/3)</f>
        <v>-0.55335218285888277</v>
      </c>
      <c r="AF459" s="11">
        <f>-'OddsRatio_working_3-way'!U459/(3*'OddsRatio_working_3-way'!X459^(1/3))*COS(('OddsRatio_working_3-way'!Y459)/3)</f>
        <v>0.53135184906638189</v>
      </c>
      <c r="AG459" s="11">
        <f>-'OddsRatio_working_3-way'!U459/(3*'OddsRatio_working_3-way'!X459^(1/3))*COS(('OddsRatio_working_3-way'!Y459+2*PI())/3)</f>
        <v>-0.42708224612434714</v>
      </c>
      <c r="AH459" s="11">
        <f>-'OddsRatio_working_3-way'!U459/(3*'OddsRatio_working_3-way'!X459^(1/3))*COS(('OddsRatio_working_3-way'!Y459+4*PI())/3)</f>
        <v>-0.10426960294203498</v>
      </c>
      <c r="AI459" s="11">
        <f>'OddsRatio_working_3-way'!U459/(3*'OddsRatio_working_3-way'!X459^(1/3))*SIN(('OddsRatio_working_3-way'!Y459)/3)</f>
        <v>-0.18637596643912283</v>
      </c>
      <c r="AJ459" s="11">
        <f>'OddsRatio_working_3-way'!U459/(3*'OddsRatio_working_3-way'!X459^(1/3))*SIN(('OddsRatio_working_3-way'!Y459+2*PI())/3)</f>
        <v>-0.36697621641976025</v>
      </c>
      <c r="AK459" s="11">
        <f>'OddsRatio_working_3-way'!U459/(3*'OddsRatio_working_3-way'!X459^(1/3))*SIN(('OddsRatio_working_3-way'!Y459+4*PI())/3)</f>
        <v>0.55335218285888288</v>
      </c>
      <c r="AL459" s="11">
        <f>'OddsRatio_working_3-way'!Z459+'OddsRatio_working_3-way'!AF459</f>
        <v>1.0627036981327636</v>
      </c>
      <c r="AM459" s="11">
        <f>'OddsRatio_working_3-way'!AA459+'OddsRatio_working_3-way'!AG459</f>
        <v>-0.85416449224869417</v>
      </c>
      <c r="AN459" s="11">
        <f>'OddsRatio_working_3-way'!AB459+'OddsRatio_working_3-way'!AH459</f>
        <v>-0.20853920588406993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1.0627036981327636</v>
      </c>
      <c r="AS459" s="11">
        <f>IF(('OddsRatio_working_3-way'!X459=0),IF(Q459&gt;0,-Q459^(1/3),(-Q459)^(1/3)),'OddsRatio_working_3-way'!AM459-'OddsRatio_working_3-way'!R459/3)</f>
        <v>-0.85416449224869417</v>
      </c>
      <c r="AT459" s="11">
        <f>IF(('OddsRatio_working_3-way'!X459=0),IF(Q459&gt;0,-Q459^(1/3),(-Q459)^(1/3)),'OddsRatio_working_3-way'!AN459-'OddsRatio_working_3-way'!R459/3)</f>
        <v>-0.20853920588406993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3.37</v>
      </c>
      <c r="B460" s="4">
        <f>IF('True_Odds_Calculator_3-way'!B461="","",'True_Odds_Calculator_3-way'!B461)</f>
        <v>3.15</v>
      </c>
      <c r="C460" s="4">
        <f>IF('True_Odds_Calculator_3-way'!C461="","",'True_Odds_Calculator_3-way'!C461)</f>
        <v>2.42</v>
      </c>
      <c r="D460" s="9">
        <f t="shared" si="104"/>
        <v>0.28818517678778172</v>
      </c>
      <c r="E460" s="9">
        <f t="shared" si="105"/>
        <v>0.30857442892539122</v>
      </c>
      <c r="F460" s="9">
        <f t="shared" si="106"/>
        <v>0.40324039428682734</v>
      </c>
      <c r="G460" s="9">
        <f t="shared" si="107"/>
        <v>1.042190339594431</v>
      </c>
      <c r="H460" s="9">
        <f t="shared" si="108"/>
        <v>3.4699911048388015</v>
      </c>
      <c r="I460" s="9">
        <f t="shared" si="109"/>
        <v>3.2407092301280263</v>
      </c>
      <c r="J460" s="9">
        <f t="shared" si="110"/>
        <v>2.4799102822240915</v>
      </c>
      <c r="K460" s="11">
        <f t="shared" si="111"/>
        <v>0.29673590504451036</v>
      </c>
      <c r="L460" s="11">
        <f t="shared" si="112"/>
        <v>0.31746031746031744</v>
      </c>
      <c r="M460" s="11">
        <f t="shared" si="113"/>
        <v>0.41322314049586778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-0.28165620909079236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0.23122278315156652</v>
      </c>
      <c r="Q460" s="11">
        <f>2*'OddsRatio_working_3-way'!K460*'OddsRatio_working_3-way'!L460*'OddsRatio_working_3-way'!M460</f>
        <v>7.7852788939921383E-2</v>
      </c>
      <c r="R460" s="11">
        <f t="shared" si="114"/>
        <v>0</v>
      </c>
      <c r="S460" s="11">
        <f t="shared" si="115"/>
        <v>-0.82093976872717001</v>
      </c>
      <c r="T460" s="11">
        <f t="shared" si="116"/>
        <v>-0.27641069654113465</v>
      </c>
      <c r="U460" s="11">
        <f>'OddsRatio_working_3-way'!S460-'OddsRatio_working_3-way'!R460^2/3</f>
        <v>-0.82093976872717001</v>
      </c>
      <c r="V460" s="11">
        <f>'OddsRatio_working_3-way'!S460*'OddsRatio_working_3-way'!R460/3-2*'OddsRatio_working_3-way'!R460^3/27-'OddsRatio_working_3-way'!T460</f>
        <v>0.27641069654113465</v>
      </c>
      <c r="W460" s="11">
        <f>'OddsRatio_working_3-way'!V460^2+4*'OddsRatio_working_3-way'!U460^3/27</f>
        <v>-5.562441636601731E-3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0.14314792593586273</v>
      </c>
      <c r="Y460" s="11">
        <f>IF('OddsRatio_working_3-way'!W460&gt;=0,IF('OddsRatio_working_3-way'!V460+SQRT('OddsRatio_working_3-way'!W460)&gt;0,0,PI()),ACOS('OddsRatio_working_3-way'!V460/(2*'OddsRatio_working_3-way'!X460)))</f>
        <v>0.2635462291575561</v>
      </c>
      <c r="Z460" s="11">
        <f>'OddsRatio_working_3-way'!X460^(1/3)*COS('OddsRatio_working_3-way'!Y460/3)</f>
        <v>0.5210951697972156</v>
      </c>
      <c r="AA460" s="11">
        <f>'OddsRatio_working_3-way'!X460^(1/3)*COS(('OddsRatio_working_3-way'!Y460+2*PI())/3)</f>
        <v>-0.30029441109015148</v>
      </c>
      <c r="AB460" s="11">
        <f>'OddsRatio_working_3-way'!X460^(1/3)*COS(('OddsRatio_working_3-way'!Y460+4*PI())/3)</f>
        <v>-0.22080075870706406</v>
      </c>
      <c r="AC460" s="11">
        <f>'OddsRatio_working_3-way'!X460^(1/3)*SIN('OddsRatio_working_3-way'!Y460/3)</f>
        <v>4.5895681602242083E-2</v>
      </c>
      <c r="AD460" s="11">
        <f>'OddsRatio_working_3-way'!X460^(1/3)*SIN(('OddsRatio_working_3-way'!Y460+2*PI())/3)</f>
        <v>0.42833381403263332</v>
      </c>
      <c r="AE460" s="11">
        <f>'OddsRatio_working_3-way'!X460^(1/3)*SIN(('OddsRatio_working_3-way'!Y460+4*PI())/3)</f>
        <v>-0.47422949563487532</v>
      </c>
      <c r="AF460" s="11">
        <f>-'OddsRatio_working_3-way'!U460/(3*'OddsRatio_working_3-way'!X460^(1/3))*COS(('OddsRatio_working_3-way'!Y460)/3)</f>
        <v>0.52109516979721549</v>
      </c>
      <c r="AG460" s="11">
        <f>-'OddsRatio_working_3-way'!U460/(3*'OddsRatio_working_3-way'!X460^(1/3))*COS(('OddsRatio_working_3-way'!Y460+2*PI())/3)</f>
        <v>-0.30029441109015137</v>
      </c>
      <c r="AH460" s="11">
        <f>-'OddsRatio_working_3-way'!U460/(3*'OddsRatio_working_3-way'!X460^(1/3))*COS(('OddsRatio_working_3-way'!Y460+4*PI())/3)</f>
        <v>-0.22080075870706403</v>
      </c>
      <c r="AI460" s="11">
        <f>'OddsRatio_working_3-way'!U460/(3*'OddsRatio_working_3-way'!X460^(1/3))*SIN(('OddsRatio_working_3-way'!Y460)/3)</f>
        <v>-4.5895681602242076E-2</v>
      </c>
      <c r="AJ460" s="11">
        <f>'OddsRatio_working_3-way'!U460/(3*'OddsRatio_working_3-way'!X460^(1/3))*SIN(('OddsRatio_working_3-way'!Y460+2*PI())/3)</f>
        <v>-0.42833381403263321</v>
      </c>
      <c r="AK460" s="11">
        <f>'OddsRatio_working_3-way'!U460/(3*'OddsRatio_working_3-way'!X460^(1/3))*SIN(('OddsRatio_working_3-way'!Y460+4*PI())/3)</f>
        <v>0.47422949563487526</v>
      </c>
      <c r="AL460" s="11">
        <f>'OddsRatio_working_3-way'!Z460+'OddsRatio_working_3-way'!AF460</f>
        <v>1.042190339594431</v>
      </c>
      <c r="AM460" s="11">
        <f>'OddsRatio_working_3-way'!AA460+'OddsRatio_working_3-way'!AG460</f>
        <v>-0.60058882218030285</v>
      </c>
      <c r="AN460" s="11">
        <f>'OddsRatio_working_3-way'!AB460+'OddsRatio_working_3-way'!AH460</f>
        <v>-0.44160151741412812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1.042190339594431</v>
      </c>
      <c r="AS460" s="11">
        <f>IF(('OddsRatio_working_3-way'!X460=0),IF(Q460&gt;0,-Q460^(1/3),(-Q460)^(1/3)),'OddsRatio_working_3-way'!AM460-'OddsRatio_working_3-way'!R460/3)</f>
        <v>-0.60058882218030285</v>
      </c>
      <c r="AT460" s="11">
        <f>IF(('OddsRatio_working_3-way'!X460=0),IF(Q460&gt;0,-Q460^(1/3),(-Q460)^(1/3)),'OddsRatio_working_3-way'!AN460-'OddsRatio_working_3-way'!R460/3)</f>
        <v>-0.44160151741412812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2.89</v>
      </c>
      <c r="B461" s="4">
        <f>IF('True_Odds_Calculator_3-way'!B462="","",'True_Odds_Calculator_3-way'!B462)</f>
        <v>3.03</v>
      </c>
      <c r="C461" s="4">
        <f>IF('True_Odds_Calculator_3-way'!C462="","",'True_Odds_Calculator_3-way'!C462)</f>
        <v>2.85</v>
      </c>
      <c r="D461" s="9">
        <f t="shared" si="104"/>
        <v>0.33699319038283521</v>
      </c>
      <c r="E461" s="9">
        <f t="shared" si="105"/>
        <v>0.32121767159492376</v>
      </c>
      <c r="F461" s="9">
        <f t="shared" si="106"/>
        <v>0.34178913802224109</v>
      </c>
      <c r="G461" s="9">
        <f t="shared" si="107"/>
        <v>1.0409624401228361</v>
      </c>
      <c r="H461" s="9">
        <f t="shared" si="108"/>
        <v>2.9674190118321606</v>
      </c>
      <c r="I461" s="9">
        <f t="shared" si="109"/>
        <v>3.1131537534493576</v>
      </c>
      <c r="J461" s="9">
        <f t="shared" si="110"/>
        <v>2.9257805142272471</v>
      </c>
      <c r="K461" s="11">
        <f t="shared" si="111"/>
        <v>0.34602076124567471</v>
      </c>
      <c r="L461" s="11">
        <f t="shared" si="112"/>
        <v>0.33003300330033003</v>
      </c>
      <c r="M461" s="11">
        <f t="shared" si="113"/>
        <v>0.35087719298245612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-0.284409591933515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0.2312014118913257</v>
      </c>
      <c r="Q461" s="11">
        <f>2*'OddsRatio_working_3-way'!K461*'OddsRatio_working_3-way'!L461*'OddsRatio_working_3-way'!M461</f>
        <v>8.0139137570650151E-2</v>
      </c>
      <c r="R461" s="11">
        <f t="shared" si="114"/>
        <v>0</v>
      </c>
      <c r="S461" s="11">
        <f t="shared" si="115"/>
        <v>-0.8129170690747044</v>
      </c>
      <c r="T461" s="11">
        <f t="shared" si="116"/>
        <v>-0.28177368078845905</v>
      </c>
      <c r="U461" s="11">
        <f>'OddsRatio_working_3-way'!S461-'OddsRatio_working_3-way'!R461^2/3</f>
        <v>-0.8129170690747044</v>
      </c>
      <c r="V461" s="11">
        <f>'OddsRatio_working_3-way'!S461*'OddsRatio_working_3-way'!R461/3-2*'OddsRatio_working_3-way'!R461^3/27-'OddsRatio_working_3-way'!T461</f>
        <v>0.28177368078845905</v>
      </c>
      <c r="W461" s="11">
        <f>'OddsRatio_working_3-way'!V461^2+4*'OddsRatio_working_3-way'!U461^3/27</f>
        <v>-1.8927717958441836E-4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0.14105467412023329</v>
      </c>
      <c r="Y461" s="11">
        <f>IF('OddsRatio_working_3-way'!W461&gt;=0,IF('OddsRatio_working_3-way'!V461+SQRT('OddsRatio_working_3-way'!W461)&gt;0,0,PI()),ACOS('OddsRatio_working_3-way'!V461/(2*'OddsRatio_working_3-way'!X461)))</f>
        <v>4.8786981248213568E-2</v>
      </c>
      <c r="Z461" s="11">
        <f>'OddsRatio_working_3-way'!X461^(1/3)*COS('OddsRatio_working_3-way'!Y461/3)</f>
        <v>0.52048122006141806</v>
      </c>
      <c r="AA461" s="11">
        <f>'OddsRatio_working_3-way'!X461^(1/3)*COS(('OddsRatio_working_3-way'!Y461+2*PI())/3)</f>
        <v>-0.26757149955445325</v>
      </c>
      <c r="AB461" s="11">
        <f>'OddsRatio_working_3-way'!X461^(1/3)*COS(('OddsRatio_working_3-way'!Y461+4*PI())/3)</f>
        <v>-0.25290972050696497</v>
      </c>
      <c r="AC461" s="11">
        <f>'OddsRatio_working_3-way'!X461^(1/3)*SIN('OddsRatio_working_3-way'!Y461/3)</f>
        <v>8.4649820798662415E-3</v>
      </c>
      <c r="AD461" s="11">
        <f>'OddsRatio_working_3-way'!X461^(1/3)*SIN(('OddsRatio_working_3-way'!Y461+2*PI())/3)</f>
        <v>0.44651746772597378</v>
      </c>
      <c r="AE461" s="11">
        <f>'OddsRatio_working_3-way'!X461^(1/3)*SIN(('OddsRatio_working_3-way'!Y461+4*PI())/3)</f>
        <v>-0.45498244980583991</v>
      </c>
      <c r="AF461" s="11">
        <f>-'OddsRatio_working_3-way'!U461/(3*'OddsRatio_working_3-way'!X461^(1/3))*COS(('OddsRatio_working_3-way'!Y461)/3)</f>
        <v>0.52048122006141806</v>
      </c>
      <c r="AG461" s="11">
        <f>-'OddsRatio_working_3-way'!U461/(3*'OddsRatio_working_3-way'!X461^(1/3))*COS(('OddsRatio_working_3-way'!Y461+2*PI())/3)</f>
        <v>-0.26757149955445325</v>
      </c>
      <c r="AH461" s="11">
        <f>-'OddsRatio_working_3-way'!U461/(3*'OddsRatio_working_3-way'!X461^(1/3))*COS(('OddsRatio_working_3-way'!Y461+4*PI())/3)</f>
        <v>-0.25290972050696497</v>
      </c>
      <c r="AI461" s="11">
        <f>'OddsRatio_working_3-way'!U461/(3*'OddsRatio_working_3-way'!X461^(1/3))*SIN(('OddsRatio_working_3-way'!Y461)/3)</f>
        <v>-8.4649820798662415E-3</v>
      </c>
      <c r="AJ461" s="11">
        <f>'OddsRatio_working_3-way'!U461/(3*'OddsRatio_working_3-way'!X461^(1/3))*SIN(('OddsRatio_working_3-way'!Y461+2*PI())/3)</f>
        <v>-0.44651746772597378</v>
      </c>
      <c r="AK461" s="11">
        <f>'OddsRatio_working_3-way'!U461/(3*'OddsRatio_working_3-way'!X461^(1/3))*SIN(('OddsRatio_working_3-way'!Y461+4*PI())/3)</f>
        <v>0.45498244980583991</v>
      </c>
      <c r="AL461" s="11">
        <f>'OddsRatio_working_3-way'!Z461+'OddsRatio_working_3-way'!AF461</f>
        <v>1.0409624401228361</v>
      </c>
      <c r="AM461" s="11">
        <f>'OddsRatio_working_3-way'!AA461+'OddsRatio_working_3-way'!AG461</f>
        <v>-0.5351429991089065</v>
      </c>
      <c r="AN461" s="11">
        <f>'OddsRatio_working_3-way'!AB461+'OddsRatio_working_3-way'!AH461</f>
        <v>-0.50581944101392995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1.0409624401228361</v>
      </c>
      <c r="AS461" s="11">
        <f>IF(('OddsRatio_working_3-way'!X461=0),IF(Q461&gt;0,-Q461^(1/3),(-Q461)^(1/3)),'OddsRatio_working_3-way'!AM461-'OddsRatio_working_3-way'!R461/3)</f>
        <v>-0.5351429991089065</v>
      </c>
      <c r="AT461" s="11">
        <f>IF(('OddsRatio_working_3-way'!X461=0),IF(Q461&gt;0,-Q461^(1/3),(-Q461)^(1/3)),'OddsRatio_working_3-way'!AN461-'OddsRatio_working_3-way'!R461/3)</f>
        <v>-0.50581944101392995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2.14</v>
      </c>
      <c r="B462" s="4">
        <f>IF('True_Odds_Calculator_3-way'!B463="","",'True_Odds_Calculator_3-way'!B463)</f>
        <v>3.23</v>
      </c>
      <c r="C462" s="4">
        <f>IF('True_Odds_Calculator_3-way'!C463="","",'True_Odds_Calculator_3-way'!C463)</f>
        <v>3.88</v>
      </c>
      <c r="D462" s="9">
        <f t="shared" si="104"/>
        <v>0.45403350082900168</v>
      </c>
      <c r="E462" s="9">
        <f t="shared" si="105"/>
        <v>0.29830969489097542</v>
      </c>
      <c r="F462" s="9">
        <f t="shared" si="106"/>
        <v>0.24765680428002304</v>
      </c>
      <c r="G462" s="9">
        <f t="shared" si="107"/>
        <v>1.0548075876659069</v>
      </c>
      <c r="H462" s="9">
        <f t="shared" si="108"/>
        <v>2.2024806499391341</v>
      </c>
      <c r="I462" s="9">
        <f t="shared" si="109"/>
        <v>3.3522209204949727</v>
      </c>
      <c r="J462" s="9">
        <f t="shared" si="110"/>
        <v>4.0378458524778109</v>
      </c>
      <c r="K462" s="11">
        <f t="shared" si="111"/>
        <v>0.46728971962616822</v>
      </c>
      <c r="L462" s="11">
        <f t="shared" si="112"/>
        <v>0.30959752321981426</v>
      </c>
      <c r="M462" s="11">
        <f t="shared" si="113"/>
        <v>0.25773195876288663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-0.27299467816802037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0.23304081801279497</v>
      </c>
      <c r="Q462" s="11">
        <f>2*'OddsRatio_working_3-way'!K462*'OddsRatio_working_3-way'!L462*'OddsRatio_working_3-way'!M462</f>
        <v>7.4573061764094395E-2</v>
      </c>
      <c r="R462" s="11">
        <f t="shared" si="114"/>
        <v>0</v>
      </c>
      <c r="S462" s="11">
        <f t="shared" si="115"/>
        <v>-0.85364601089170333</v>
      </c>
      <c r="T462" s="11">
        <f t="shared" si="116"/>
        <v>-0.2731667234853451</v>
      </c>
      <c r="U462" s="11">
        <f>'OddsRatio_working_3-way'!S462-'OddsRatio_working_3-way'!R462^2/3</f>
        <v>-0.85364601089170333</v>
      </c>
      <c r="V462" s="11">
        <f>'OddsRatio_working_3-way'!S462*'OddsRatio_working_3-way'!R462/3-2*'OddsRatio_working_3-way'!R462^3/27-'OddsRatio_working_3-way'!T462</f>
        <v>0.2731667234853451</v>
      </c>
      <c r="W462" s="11">
        <f>'OddsRatio_working_3-way'!V462^2+4*'OddsRatio_working_3-way'!U462^3/27</f>
        <v>-1.7537226400126726E-2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0.15178709202353613</v>
      </c>
      <c r="Y462" s="11">
        <f>IF('OddsRatio_working_3-way'!W462&gt;=0,IF('OddsRatio_working_3-way'!V462+SQRT('OddsRatio_working_3-way'!W462)&gt;0,0,PI()),ACOS('OddsRatio_working_3-way'!V462/(2*'OddsRatio_working_3-way'!X462)))</f>
        <v>0.45140484063960962</v>
      </c>
      <c r="Z462" s="11">
        <f>'OddsRatio_working_3-way'!X462^(1/3)*COS('OddsRatio_working_3-way'!Y462/3)</f>
        <v>0.52740379383295344</v>
      </c>
      <c r="AA462" s="11">
        <f>'OddsRatio_working_3-way'!X462^(1/3)*COS(('OddsRatio_working_3-way'!Y462+2*PI())/3)</f>
        <v>-0.33295095041817763</v>
      </c>
      <c r="AB462" s="11">
        <f>'OddsRatio_working_3-way'!X462^(1/3)*COS(('OddsRatio_working_3-way'!Y462+4*PI())/3)</f>
        <v>-0.19445284341477573</v>
      </c>
      <c r="AC462" s="11">
        <f>'OddsRatio_working_3-way'!X462^(1/3)*SIN('OddsRatio_working_3-way'!Y462/3)</f>
        <v>7.9961919360667683E-2</v>
      </c>
      <c r="AD462" s="11">
        <f>'OddsRatio_working_3-way'!X462^(1/3)*SIN(('OddsRatio_working_3-way'!Y462+2*PI())/3)</f>
        <v>0.41676412383129458</v>
      </c>
      <c r="AE462" s="11">
        <f>'OddsRatio_working_3-way'!X462^(1/3)*SIN(('OddsRatio_working_3-way'!Y462+4*PI())/3)</f>
        <v>-0.49672604319196223</v>
      </c>
      <c r="AF462" s="11">
        <f>-'OddsRatio_working_3-way'!U462/(3*'OddsRatio_working_3-way'!X462^(1/3))*COS(('OddsRatio_working_3-way'!Y462)/3)</f>
        <v>0.52740379383295344</v>
      </c>
      <c r="AG462" s="11">
        <f>-'OddsRatio_working_3-way'!U462/(3*'OddsRatio_working_3-way'!X462^(1/3))*COS(('OddsRatio_working_3-way'!Y462+2*PI())/3)</f>
        <v>-0.33295095041817763</v>
      </c>
      <c r="AH462" s="11">
        <f>-'OddsRatio_working_3-way'!U462/(3*'OddsRatio_working_3-way'!X462^(1/3))*COS(('OddsRatio_working_3-way'!Y462+4*PI())/3)</f>
        <v>-0.19445284341477573</v>
      </c>
      <c r="AI462" s="11">
        <f>'OddsRatio_working_3-way'!U462/(3*'OddsRatio_working_3-way'!X462^(1/3))*SIN(('OddsRatio_working_3-way'!Y462)/3)</f>
        <v>-7.9961919360667683E-2</v>
      </c>
      <c r="AJ462" s="11">
        <f>'OddsRatio_working_3-way'!U462/(3*'OddsRatio_working_3-way'!X462^(1/3))*SIN(('OddsRatio_working_3-way'!Y462+2*PI())/3)</f>
        <v>-0.41676412383129458</v>
      </c>
      <c r="AK462" s="11">
        <f>'OddsRatio_working_3-way'!U462/(3*'OddsRatio_working_3-way'!X462^(1/3))*SIN(('OddsRatio_working_3-way'!Y462+4*PI())/3)</f>
        <v>0.49672604319196223</v>
      </c>
      <c r="AL462" s="11">
        <f>'OddsRatio_working_3-way'!Z462+'OddsRatio_working_3-way'!AF462</f>
        <v>1.0548075876659069</v>
      </c>
      <c r="AM462" s="11">
        <f>'OddsRatio_working_3-way'!AA462+'OddsRatio_working_3-way'!AG462</f>
        <v>-0.66590190083635525</v>
      </c>
      <c r="AN462" s="11">
        <f>'OddsRatio_working_3-way'!AB462+'OddsRatio_working_3-way'!AH462</f>
        <v>-0.38890568682955146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1.0548075876659069</v>
      </c>
      <c r="AS462" s="11">
        <f>IF(('OddsRatio_working_3-way'!X462=0),IF(Q462&gt;0,-Q462^(1/3),(-Q462)^(1/3)),'OddsRatio_working_3-way'!AM462-'OddsRatio_working_3-way'!R462/3)</f>
        <v>-0.66590190083635525</v>
      </c>
      <c r="AT462" s="11">
        <f>IF(('OddsRatio_working_3-way'!X462=0),IF(Q462&gt;0,-Q462^(1/3),(-Q462)^(1/3)),'OddsRatio_working_3-way'!AN462-'OddsRatio_working_3-way'!R462/3)</f>
        <v>-0.38890568682955146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2.1800000000000002</v>
      </c>
      <c r="B463" s="4">
        <f>IF('True_Odds_Calculator_3-way'!B464="","",'True_Odds_Calculator_3-way'!B464)</f>
        <v>3.06</v>
      </c>
      <c r="C463" s="4">
        <f>IF('True_Odds_Calculator_3-way'!C464="","",'True_Odds_Calculator_3-way'!C464)</f>
        <v>4.0999999999999996</v>
      </c>
      <c r="D463" s="9">
        <f t="shared" si="104"/>
        <v>0.44747266470440933</v>
      </c>
      <c r="E463" s="9">
        <f t="shared" si="105"/>
        <v>0.31689480340154574</v>
      </c>
      <c r="F463" s="9">
        <f t="shared" si="106"/>
        <v>0.23563253189404482</v>
      </c>
      <c r="G463" s="9">
        <f t="shared" si="107"/>
        <v>1.0464181198578917</v>
      </c>
      <c r="H463" s="9">
        <f t="shared" si="108"/>
        <v>2.2347733814323121</v>
      </c>
      <c r="I463" s="9">
        <f t="shared" si="109"/>
        <v>3.1556213269072568</v>
      </c>
      <c r="J463" s="9">
        <f t="shared" si="110"/>
        <v>4.2438961715594639</v>
      </c>
      <c r="K463" s="11">
        <f t="shared" si="111"/>
        <v>0.4587155963302752</v>
      </c>
      <c r="L463" s="11">
        <f t="shared" si="112"/>
        <v>0.32679738562091504</v>
      </c>
      <c r="M463" s="11">
        <f t="shared" si="113"/>
        <v>0.24390243902439027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-0.27551747185037945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0.23180749886290009</v>
      </c>
      <c r="Q463" s="11">
        <f>2*'OddsRatio_working_3-way'!K463*'OddsRatio_working_3-way'!L463*'OddsRatio_working_3-way'!M463</f>
        <v>7.3125393963059976E-2</v>
      </c>
      <c r="R463" s="11">
        <f t="shared" si="114"/>
        <v>0</v>
      </c>
      <c r="S463" s="11">
        <f t="shared" si="115"/>
        <v>-0.84135317192799963</v>
      </c>
      <c r="T463" s="11">
        <f t="shared" si="116"/>
        <v>-0.26541109524542578</v>
      </c>
      <c r="U463" s="11">
        <f>'OddsRatio_working_3-way'!S463-'OddsRatio_working_3-way'!R463^2/3</f>
        <v>-0.84135317192799963</v>
      </c>
      <c r="V463" s="11">
        <f>'OddsRatio_working_3-way'!S463*'OddsRatio_working_3-way'!R463/3-2*'OddsRatio_working_3-way'!R463^3/27-'OddsRatio_working_3-way'!T463</f>
        <v>0.26541109524542578</v>
      </c>
      <c r="W463" s="11">
        <f>'OddsRatio_working_3-way'!V463^2+4*'OddsRatio_working_3-way'!U463^3/27</f>
        <v>-1.7789989205379081E-2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0.14852023320473506</v>
      </c>
      <c r="Y463" s="11">
        <f>IF('OddsRatio_working_3-way'!W463&gt;=0,IF('OddsRatio_working_3-way'!V463+SQRT('OddsRatio_working_3-way'!W463)&gt;0,0,PI()),ACOS('OddsRatio_working_3-way'!V463/(2*'OddsRatio_working_3-way'!X463)))</f>
        <v>0.46567581873354924</v>
      </c>
      <c r="Z463" s="11">
        <f>'OddsRatio_working_3-way'!X463^(1/3)*COS('OddsRatio_working_3-way'!Y463/3)</f>
        <v>0.52320905992894584</v>
      </c>
      <c r="AA463" s="11">
        <f>'OddsRatio_working_3-way'!X463^(1/3)*COS(('OddsRatio_working_3-way'!Y463+2*PI())/3)</f>
        <v>-0.33250941476235912</v>
      </c>
      <c r="AB463" s="11">
        <f>'OddsRatio_working_3-way'!X463^(1/3)*COS(('OddsRatio_working_3-way'!Y463+4*PI())/3)</f>
        <v>-0.1906996451665868</v>
      </c>
      <c r="AC463" s="11">
        <f>'OddsRatio_working_3-way'!X463^(1/3)*SIN('OddsRatio_working_3-way'!Y463/3)</f>
        <v>8.1873908649838109E-2</v>
      </c>
      <c r="AD463" s="11">
        <f>'OddsRatio_working_3-way'!X463^(1/3)*SIN(('OddsRatio_working_3-way'!Y463+2*PI())/3)</f>
        <v>0.41217538306372281</v>
      </c>
      <c r="AE463" s="11">
        <f>'OddsRatio_working_3-way'!X463^(1/3)*SIN(('OddsRatio_working_3-way'!Y463+4*PI())/3)</f>
        <v>-0.49404929171356082</v>
      </c>
      <c r="AF463" s="11">
        <f>-'OddsRatio_working_3-way'!U463/(3*'OddsRatio_working_3-way'!X463^(1/3))*COS(('OddsRatio_working_3-way'!Y463)/3)</f>
        <v>0.52320905992894573</v>
      </c>
      <c r="AG463" s="11">
        <f>-'OddsRatio_working_3-way'!U463/(3*'OddsRatio_working_3-way'!X463^(1/3))*COS(('OddsRatio_working_3-way'!Y463+2*PI())/3)</f>
        <v>-0.33250941476235907</v>
      </c>
      <c r="AH463" s="11">
        <f>-'OddsRatio_working_3-way'!U463/(3*'OddsRatio_working_3-way'!X463^(1/3))*COS(('OddsRatio_working_3-way'!Y463+4*PI())/3)</f>
        <v>-0.19069964516658675</v>
      </c>
      <c r="AI463" s="11">
        <f>'OddsRatio_working_3-way'!U463/(3*'OddsRatio_working_3-way'!X463^(1/3))*SIN(('OddsRatio_working_3-way'!Y463)/3)</f>
        <v>-8.1873908649838081E-2</v>
      </c>
      <c r="AJ463" s="11">
        <f>'OddsRatio_working_3-way'!U463/(3*'OddsRatio_working_3-way'!X463^(1/3))*SIN(('OddsRatio_working_3-way'!Y463+2*PI())/3)</f>
        <v>-0.41217538306372276</v>
      </c>
      <c r="AK463" s="11">
        <f>'OddsRatio_working_3-way'!U463/(3*'OddsRatio_working_3-way'!X463^(1/3))*SIN(('OddsRatio_working_3-way'!Y463+4*PI())/3)</f>
        <v>0.49404929171356071</v>
      </c>
      <c r="AL463" s="11">
        <f>'OddsRatio_working_3-way'!Z463+'OddsRatio_working_3-way'!AF463</f>
        <v>1.0464181198578917</v>
      </c>
      <c r="AM463" s="11">
        <f>'OddsRatio_working_3-way'!AA463+'OddsRatio_working_3-way'!AG463</f>
        <v>-0.66501882952471814</v>
      </c>
      <c r="AN463" s="11">
        <f>'OddsRatio_working_3-way'!AB463+'OddsRatio_working_3-way'!AH463</f>
        <v>-0.38139929033317355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1.0464181198578917</v>
      </c>
      <c r="AS463" s="11">
        <f>IF(('OddsRatio_working_3-way'!X463=0),IF(Q463&gt;0,-Q463^(1/3),(-Q463)^(1/3)),'OddsRatio_working_3-way'!AM463-'OddsRatio_working_3-way'!R463/3)</f>
        <v>-0.66501882952471814</v>
      </c>
      <c r="AT463" s="11">
        <f>IF(('OddsRatio_working_3-way'!X463=0),IF(Q463&gt;0,-Q463^(1/3),(-Q463)^(1/3)),'OddsRatio_working_3-way'!AN463-'OddsRatio_working_3-way'!R463/3)</f>
        <v>-0.38139929033317355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2.75</v>
      </c>
      <c r="B464" s="4">
        <f>IF('True_Odds_Calculator_3-way'!B465="","",'True_Odds_Calculator_3-way'!B465)</f>
        <v>3.07</v>
      </c>
      <c r="C464" s="4">
        <f>IF('True_Odds_Calculator_3-way'!C465="","",'True_Odds_Calculator_3-way'!C465)</f>
        <v>2.96</v>
      </c>
      <c r="D464" s="9">
        <f t="shared" si="104"/>
        <v>0.35429770100811231</v>
      </c>
      <c r="E464" s="9">
        <f t="shared" si="105"/>
        <v>0.31688292877966656</v>
      </c>
      <c r="F464" s="9">
        <f t="shared" si="106"/>
        <v>0.32881937021222091</v>
      </c>
      <c r="G464" s="9">
        <f t="shared" si="107"/>
        <v>1.041420086077923</v>
      </c>
      <c r="H464" s="9">
        <f t="shared" si="108"/>
        <v>2.822485150636366</v>
      </c>
      <c r="I464" s="9">
        <f t="shared" si="109"/>
        <v>3.1557395781813002</v>
      </c>
      <c r="J464" s="9">
        <f t="shared" si="110"/>
        <v>3.041183368712729</v>
      </c>
      <c r="K464" s="11">
        <f t="shared" si="111"/>
        <v>0.36363636363636365</v>
      </c>
      <c r="L464" s="11">
        <f t="shared" si="112"/>
        <v>0.32573289902280134</v>
      </c>
      <c r="M464" s="11">
        <f t="shared" si="113"/>
        <v>0.33783783783783783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-0.2841199209277383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0.23129436810218568</v>
      </c>
      <c r="Q464" s="11">
        <f>2*'OddsRatio_working_3-way'!K464*'OddsRatio_working_3-way'!L464*'OddsRatio_working_3-way'!M464</f>
        <v>8.0032653322555602E-2</v>
      </c>
      <c r="R464" s="11">
        <f t="shared" si="114"/>
        <v>0</v>
      </c>
      <c r="S464" s="11">
        <f t="shared" si="115"/>
        <v>-0.81407304122477209</v>
      </c>
      <c r="T464" s="11">
        <f t="shared" si="116"/>
        <v>-0.28168617343417718</v>
      </c>
      <c r="U464" s="11">
        <f>'OddsRatio_working_3-way'!S464-'OddsRatio_working_3-way'!R464^2/3</f>
        <v>-0.81407304122477209</v>
      </c>
      <c r="V464" s="11">
        <f>'OddsRatio_working_3-way'!S464*'OddsRatio_working_3-way'!R464/3-2*'OddsRatio_working_3-way'!R464^3/27-'OddsRatio_working_3-way'!T464</f>
        <v>0.28168617343417718</v>
      </c>
      <c r="W464" s="11">
        <f>'OddsRatio_working_3-way'!V464^2+4*'OddsRatio_working_3-way'!U464^3/27</f>
        <v>-5.7858080691687575E-4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0.14135565173606096</v>
      </c>
      <c r="Y464" s="11">
        <f>IF('OddsRatio_working_3-way'!W464&gt;=0,IF('OddsRatio_working_3-way'!V464+SQRT('OddsRatio_working_3-way'!W464)&gt;0,0,PI()),ACOS('OddsRatio_working_3-way'!V464/(2*'OddsRatio_working_3-way'!X464)))</f>
        <v>8.5185212284731859E-2</v>
      </c>
      <c r="Z464" s="11">
        <f>'OddsRatio_working_3-way'!X464^(1/3)*COS('OddsRatio_working_3-way'!Y464/3)</f>
        <v>0.52071004303896151</v>
      </c>
      <c r="AA464" s="11">
        <f>'OddsRatio_working_3-way'!X464^(1/3)*COS(('OddsRatio_working_3-way'!Y464+2*PI())/3)</f>
        <v>-0.27316316794920015</v>
      </c>
      <c r="AB464" s="11">
        <f>'OddsRatio_working_3-way'!X464^(1/3)*COS(('OddsRatio_working_3-way'!Y464+4*PI())/3)</f>
        <v>-0.2475468750897615</v>
      </c>
      <c r="AC464" s="11">
        <f>'OddsRatio_working_3-way'!X464^(1/3)*SIN('OddsRatio_working_3-way'!Y464/3)</f>
        <v>1.478957357803716E-2</v>
      </c>
      <c r="AD464" s="11">
        <f>'OddsRatio_working_3-way'!X464^(1/3)*SIN(('OddsRatio_working_3-way'!Y464+2*PI())/3)</f>
        <v>0.4435533384884105</v>
      </c>
      <c r="AE464" s="11">
        <f>'OddsRatio_working_3-way'!X464^(1/3)*SIN(('OddsRatio_working_3-way'!Y464+4*PI())/3)</f>
        <v>-0.45834291206644767</v>
      </c>
      <c r="AF464" s="11">
        <f>-'OddsRatio_working_3-way'!U464/(3*'OddsRatio_working_3-way'!X464^(1/3))*COS(('OddsRatio_working_3-way'!Y464)/3)</f>
        <v>0.52071004303896151</v>
      </c>
      <c r="AG464" s="11">
        <f>-'OddsRatio_working_3-way'!U464/(3*'OddsRatio_working_3-way'!X464^(1/3))*COS(('OddsRatio_working_3-way'!Y464+2*PI())/3)</f>
        <v>-0.27316316794920015</v>
      </c>
      <c r="AH464" s="11">
        <f>-'OddsRatio_working_3-way'!U464/(3*'OddsRatio_working_3-way'!X464^(1/3))*COS(('OddsRatio_working_3-way'!Y464+4*PI())/3)</f>
        <v>-0.2475468750897615</v>
      </c>
      <c r="AI464" s="11">
        <f>'OddsRatio_working_3-way'!U464/(3*'OddsRatio_working_3-way'!X464^(1/3))*SIN(('OddsRatio_working_3-way'!Y464)/3)</f>
        <v>-1.478957357803716E-2</v>
      </c>
      <c r="AJ464" s="11">
        <f>'OddsRatio_working_3-way'!U464/(3*'OddsRatio_working_3-way'!X464^(1/3))*SIN(('OddsRatio_working_3-way'!Y464+2*PI())/3)</f>
        <v>-0.4435533384884105</v>
      </c>
      <c r="AK464" s="11">
        <f>'OddsRatio_working_3-way'!U464/(3*'OddsRatio_working_3-way'!X464^(1/3))*SIN(('OddsRatio_working_3-way'!Y464+4*PI())/3)</f>
        <v>0.45834291206644767</v>
      </c>
      <c r="AL464" s="11">
        <f>'OddsRatio_working_3-way'!Z464+'OddsRatio_working_3-way'!AF464</f>
        <v>1.041420086077923</v>
      </c>
      <c r="AM464" s="11">
        <f>'OddsRatio_working_3-way'!AA464+'OddsRatio_working_3-way'!AG464</f>
        <v>-0.54632633589840029</v>
      </c>
      <c r="AN464" s="11">
        <f>'OddsRatio_working_3-way'!AB464+'OddsRatio_working_3-way'!AH464</f>
        <v>-0.49509375017952301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1.041420086077923</v>
      </c>
      <c r="AS464" s="11">
        <f>IF(('OddsRatio_working_3-way'!X464=0),IF(Q464&gt;0,-Q464^(1/3),(-Q464)^(1/3)),'OddsRatio_working_3-way'!AM464-'OddsRatio_working_3-way'!R464/3)</f>
        <v>-0.54632633589840029</v>
      </c>
      <c r="AT464" s="11">
        <f>IF(('OddsRatio_working_3-way'!X464=0),IF(Q464&gt;0,-Q464^(1/3),(-Q464)^(1/3)),'OddsRatio_working_3-way'!AN464-'OddsRatio_working_3-way'!R464/3)</f>
        <v>-0.49509375017952301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4.5199999999999996</v>
      </c>
      <c r="B465" s="4">
        <f>IF('True_Odds_Calculator_3-way'!B466="","",'True_Odds_Calculator_3-way'!B466)</f>
        <v>4.21</v>
      </c>
      <c r="C465" s="4">
        <f>IF('True_Odds_Calculator_3-way'!C466="","",'True_Odds_Calculator_3-way'!C466)</f>
        <v>1.75</v>
      </c>
      <c r="D465" s="9">
        <f t="shared" si="104"/>
        <v>0.21260826493790244</v>
      </c>
      <c r="E465" s="9">
        <f t="shared" si="105"/>
        <v>0.22844993332007016</v>
      </c>
      <c r="F465" s="9">
        <f t="shared" si="106"/>
        <v>0.55894180174202757</v>
      </c>
      <c r="G465" s="9">
        <f t="shared" si="107"/>
        <v>1.0521267077260332</v>
      </c>
      <c r="H465" s="9">
        <f t="shared" si="108"/>
        <v>4.7034860111956371</v>
      </c>
      <c r="I465" s="9">
        <f t="shared" si="109"/>
        <v>4.377326731800566</v>
      </c>
      <c r="J465" s="9">
        <f t="shared" si="110"/>
        <v>1.7890950307945248</v>
      </c>
      <c r="K465" s="11">
        <f t="shared" si="111"/>
        <v>0.22123893805309736</v>
      </c>
      <c r="L465" s="11">
        <f t="shared" si="112"/>
        <v>0.23752969121140144</v>
      </c>
      <c r="M465" s="11">
        <f t="shared" si="113"/>
        <v>0.5714285714285714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-0.25447808030365371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0.22461720483707742</v>
      </c>
      <c r="Q465" s="11">
        <f>2*'OddsRatio_working_3-way'!K465*'OddsRatio_working_3-way'!L465*'OddsRatio_working_3-way'!M465</f>
        <v>6.0058076159646381E-2</v>
      </c>
      <c r="R465" s="11">
        <f t="shared" si="114"/>
        <v>0</v>
      </c>
      <c r="S465" s="11">
        <f t="shared" si="115"/>
        <v>-0.88265835929387293</v>
      </c>
      <c r="T465" s="11">
        <f t="shared" si="116"/>
        <v>-0.2360049089021051</v>
      </c>
      <c r="U465" s="11">
        <f>'OddsRatio_working_3-way'!S465-'OddsRatio_working_3-way'!R465^2/3</f>
        <v>-0.88265835929387293</v>
      </c>
      <c r="V465" s="11">
        <f>'OddsRatio_working_3-way'!S465*'OddsRatio_working_3-way'!R465/3-2*'OddsRatio_working_3-way'!R465^3/27-'OddsRatio_working_3-way'!T465</f>
        <v>0.2360049089021051</v>
      </c>
      <c r="W465" s="11">
        <f>'OddsRatio_working_3-way'!V465^2+4*'OddsRatio_working_3-way'!U465^3/27</f>
        <v>-4.6178212699373278E-2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0.15959051485384729</v>
      </c>
      <c r="Y465" s="11">
        <f>IF('OddsRatio_working_3-way'!W465&gt;=0,IF('OddsRatio_working_3-way'!V465+SQRT('OddsRatio_working_3-way'!W465)&gt;0,0,PI()),ACOS('OddsRatio_working_3-way'!V465/(2*'OddsRatio_working_3-way'!X465)))</f>
        <v>0.73860615599495605</v>
      </c>
      <c r="Z465" s="11">
        <f>'OddsRatio_working_3-way'!X465^(1/3)*COS('OddsRatio_working_3-way'!Y465/3)</f>
        <v>0.52606335386301661</v>
      </c>
      <c r="AA465" s="11">
        <f>'OddsRatio_working_3-way'!X465^(1/3)*COS(('OddsRatio_working_3-way'!Y465+2*PI())/3)</f>
        <v>-0.37752010698129163</v>
      </c>
      <c r="AB465" s="11">
        <f>'OddsRatio_working_3-way'!X465^(1/3)*COS(('OddsRatio_working_3-way'!Y465+4*PI())/3)</f>
        <v>-0.14854324688172513</v>
      </c>
      <c r="AC465" s="11">
        <f>'OddsRatio_working_3-way'!X465^(1/3)*SIN('OddsRatio_working_3-way'!Y465/3)</f>
        <v>0.13219985181668015</v>
      </c>
      <c r="AD465" s="11">
        <f>'OddsRatio_working_3-way'!X465^(1/3)*SIN(('OddsRatio_working_3-way'!Y465+2*PI())/3)</f>
        <v>0.389484302537075</v>
      </c>
      <c r="AE465" s="11">
        <f>'OddsRatio_working_3-way'!X465^(1/3)*SIN(('OddsRatio_working_3-way'!Y465+4*PI())/3)</f>
        <v>-0.52168415435375504</v>
      </c>
      <c r="AF465" s="11">
        <f>-'OddsRatio_working_3-way'!U465/(3*'OddsRatio_working_3-way'!X465^(1/3))*COS(('OddsRatio_working_3-way'!Y465)/3)</f>
        <v>0.52606335386301661</v>
      </c>
      <c r="AG465" s="11">
        <f>-'OddsRatio_working_3-way'!U465/(3*'OddsRatio_working_3-way'!X465^(1/3))*COS(('OddsRatio_working_3-way'!Y465+2*PI())/3)</f>
        <v>-0.37752010698129163</v>
      </c>
      <c r="AH465" s="11">
        <f>-'OddsRatio_working_3-way'!U465/(3*'OddsRatio_working_3-way'!X465^(1/3))*COS(('OddsRatio_working_3-way'!Y465+4*PI())/3)</f>
        <v>-0.14854324688172513</v>
      </c>
      <c r="AI465" s="11">
        <f>'OddsRatio_working_3-way'!U465/(3*'OddsRatio_working_3-way'!X465^(1/3))*SIN(('OddsRatio_working_3-way'!Y465)/3)</f>
        <v>-0.13219985181668015</v>
      </c>
      <c r="AJ465" s="11">
        <f>'OddsRatio_working_3-way'!U465/(3*'OddsRatio_working_3-way'!X465^(1/3))*SIN(('OddsRatio_working_3-way'!Y465+2*PI())/3)</f>
        <v>-0.389484302537075</v>
      </c>
      <c r="AK465" s="11">
        <f>'OddsRatio_working_3-way'!U465/(3*'OddsRatio_working_3-way'!X465^(1/3))*SIN(('OddsRatio_working_3-way'!Y465+4*PI())/3)</f>
        <v>0.52168415435375504</v>
      </c>
      <c r="AL465" s="11">
        <f>'OddsRatio_working_3-way'!Z465+'OddsRatio_working_3-way'!AF465</f>
        <v>1.0521267077260332</v>
      </c>
      <c r="AM465" s="11">
        <f>'OddsRatio_working_3-way'!AA465+'OddsRatio_working_3-way'!AG465</f>
        <v>-0.75504021396258325</v>
      </c>
      <c r="AN465" s="11">
        <f>'OddsRatio_working_3-way'!AB465+'OddsRatio_working_3-way'!AH465</f>
        <v>-0.29708649376345025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1.0521267077260332</v>
      </c>
      <c r="AS465" s="11">
        <f>IF(('OddsRatio_working_3-way'!X465=0),IF(Q465&gt;0,-Q465^(1/3),(-Q465)^(1/3)),'OddsRatio_working_3-way'!AM465-'OddsRatio_working_3-way'!R465/3)</f>
        <v>-0.75504021396258325</v>
      </c>
      <c r="AT465" s="11">
        <f>IF(('OddsRatio_working_3-way'!X465=0),IF(Q465&gt;0,-Q465^(1/3),(-Q465)^(1/3)),'OddsRatio_working_3-way'!AN465-'OddsRatio_working_3-way'!R465/3)</f>
        <v>-0.29708649376345025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1.33</v>
      </c>
      <c r="B466" s="4">
        <f>IF('True_Odds_Calculator_3-way'!B467="","",'True_Odds_Calculator_3-way'!B467)</f>
        <v>5.65</v>
      </c>
      <c r="C466" s="4">
        <f>IF('True_Odds_Calculator_3-way'!C467="","",'True_Odds_Calculator_3-way'!C467)</f>
        <v>9.6300000000000008</v>
      </c>
      <c r="D466" s="9">
        <f t="shared" si="104"/>
        <v>0.73715383037915372</v>
      </c>
      <c r="E466" s="9">
        <f t="shared" si="105"/>
        <v>0.16599216569839312</v>
      </c>
      <c r="F466" s="9">
        <f t="shared" si="106"/>
        <v>9.6854003922452997E-2</v>
      </c>
      <c r="G466" s="9">
        <f t="shared" si="107"/>
        <v>1.0805119792919129</v>
      </c>
      <c r="H466" s="9">
        <f t="shared" si="108"/>
        <v>1.3565689531663314</v>
      </c>
      <c r="I466" s="9">
        <f t="shared" si="109"/>
        <v>6.0243807037073944</v>
      </c>
      <c r="J466" s="9">
        <f t="shared" si="110"/>
        <v>10.32481838128921</v>
      </c>
      <c r="K466" s="11">
        <f t="shared" si="111"/>
        <v>0.75187969924812026</v>
      </c>
      <c r="L466" s="11">
        <f t="shared" si="112"/>
        <v>0.17699115044247787</v>
      </c>
      <c r="M466" s="11">
        <f t="shared" si="113"/>
        <v>0.10384215991692626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-0.18300009389945782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0.1880752939609244</v>
      </c>
      <c r="Q466" s="11">
        <f>2*'OddsRatio_working_3-way'!K466*'OddsRatio_working_3-way'!L466*'OddsRatio_working_3-way'!M466</f>
        <v>2.7637809546057959E-2</v>
      </c>
      <c r="R466" s="11">
        <f t="shared" si="114"/>
        <v>0</v>
      </c>
      <c r="S466" s="11">
        <f t="shared" si="115"/>
        <v>-1.0277333194389231</v>
      </c>
      <c r="T466" s="11">
        <f t="shared" si="116"/>
        <v>-0.15102620417912169</v>
      </c>
      <c r="U466" s="11">
        <f>'OddsRatio_working_3-way'!S466-'OddsRatio_working_3-way'!R466^2/3</f>
        <v>-1.0277333194389231</v>
      </c>
      <c r="V466" s="11">
        <f>'OddsRatio_working_3-way'!S466*'OddsRatio_working_3-way'!R466/3-2*'OddsRatio_working_3-way'!R466^3/27-'OddsRatio_working_3-way'!T466</f>
        <v>0.15102620417912169</v>
      </c>
      <c r="W466" s="11">
        <f>'OddsRatio_working_3-way'!V466^2+4*'OddsRatio_working_3-way'!U466^3/27</f>
        <v>-0.13801015232685862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0.20051126319711593</v>
      </c>
      <c r="Y466" s="11">
        <f>IF('OddsRatio_working_3-way'!W466&gt;=0,IF('OddsRatio_working_3-way'!V466+SQRT('OddsRatio_working_3-way'!W466)&gt;0,0,PI()),ACOS('OddsRatio_working_3-way'!V466/(2*'OddsRatio_working_3-way'!X466)))</f>
        <v>1.1846699800427318</v>
      </c>
      <c r="Z466" s="11">
        <f>'OddsRatio_working_3-way'!X466^(1/3)*COS('OddsRatio_working_3-way'!Y466/3)</f>
        <v>0.54025598964595656</v>
      </c>
      <c r="AA466" s="11">
        <f>'OddsRatio_working_3-way'!X466^(1/3)*COS(('OddsRatio_working_3-way'!Y466+2*PI())/3)</f>
        <v>-0.46513037711222593</v>
      </c>
      <c r="AB466" s="11">
        <f>'OddsRatio_working_3-way'!X466^(1/3)*COS(('OddsRatio_working_3-way'!Y466+4*PI())/3)</f>
        <v>-7.5125612533730748E-2</v>
      </c>
      <c r="AC466" s="11">
        <f>'OddsRatio_working_3-way'!X466^(1/3)*SIN('OddsRatio_working_3-way'!Y466/3)</f>
        <v>0.22516935581463088</v>
      </c>
      <c r="AD466" s="11">
        <f>'OddsRatio_working_3-way'!X466^(1/3)*SIN(('OddsRatio_working_3-way'!Y466+2*PI())/3)</f>
        <v>0.35529073367278557</v>
      </c>
      <c r="AE466" s="11">
        <f>'OddsRatio_working_3-way'!X466^(1/3)*SIN(('OddsRatio_working_3-way'!Y466+4*PI())/3)</f>
        <v>-0.58046008948741645</v>
      </c>
      <c r="AF466" s="11">
        <f>-'OddsRatio_working_3-way'!U466/(3*'OddsRatio_working_3-way'!X466^(1/3))*COS(('OddsRatio_working_3-way'!Y466)/3)</f>
        <v>0.54025598964595645</v>
      </c>
      <c r="AG466" s="11">
        <f>-'OddsRatio_working_3-way'!U466/(3*'OddsRatio_working_3-way'!X466^(1/3))*COS(('OddsRatio_working_3-way'!Y466+2*PI())/3)</f>
        <v>-0.46513037711222588</v>
      </c>
      <c r="AH466" s="11">
        <f>-'OddsRatio_working_3-way'!U466/(3*'OddsRatio_working_3-way'!X466^(1/3))*COS(('OddsRatio_working_3-way'!Y466+4*PI())/3)</f>
        <v>-7.5125612533730735E-2</v>
      </c>
      <c r="AI466" s="11">
        <f>'OddsRatio_working_3-way'!U466/(3*'OddsRatio_working_3-way'!X466^(1/3))*SIN(('OddsRatio_working_3-way'!Y466)/3)</f>
        <v>-0.22516935581463082</v>
      </c>
      <c r="AJ466" s="11">
        <f>'OddsRatio_working_3-way'!U466/(3*'OddsRatio_working_3-way'!X466^(1/3))*SIN(('OddsRatio_working_3-way'!Y466+2*PI())/3)</f>
        <v>-0.35529073367278552</v>
      </c>
      <c r="AK466" s="11">
        <f>'OddsRatio_working_3-way'!U466/(3*'OddsRatio_working_3-way'!X466^(1/3))*SIN(('OddsRatio_working_3-way'!Y466+4*PI())/3)</f>
        <v>0.58046008948741634</v>
      </c>
      <c r="AL466" s="11">
        <f>'OddsRatio_working_3-way'!Z466+'OddsRatio_working_3-way'!AF466</f>
        <v>1.0805119792919129</v>
      </c>
      <c r="AM466" s="11">
        <f>'OddsRatio_working_3-way'!AA466+'OddsRatio_working_3-way'!AG466</f>
        <v>-0.93026075422445187</v>
      </c>
      <c r="AN466" s="11">
        <f>'OddsRatio_working_3-way'!AB466+'OddsRatio_working_3-way'!AH466</f>
        <v>-0.15025122506746147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1.0805119792919129</v>
      </c>
      <c r="AS466" s="11">
        <f>IF(('OddsRatio_working_3-way'!X466=0),IF(Q466&gt;0,-Q466^(1/3),(-Q466)^(1/3)),'OddsRatio_working_3-way'!AM466-'OddsRatio_working_3-way'!R466/3)</f>
        <v>-0.93026075422445187</v>
      </c>
      <c r="AT466" s="11">
        <f>IF(('OddsRatio_working_3-way'!X466=0),IF(Q466&gt;0,-Q466^(1/3),(-Q466)^(1/3)),'OddsRatio_working_3-way'!AN466-'OddsRatio_working_3-way'!R466/3)</f>
        <v>-0.15025122506746147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3.19</v>
      </c>
      <c r="B467" s="4">
        <f>IF('True_Odds_Calculator_3-way'!B468="","",'True_Odds_Calculator_3-way'!B468)</f>
        <v>3.3</v>
      </c>
      <c r="C467" s="4">
        <f>IF('True_Odds_Calculator_3-way'!C468="","",'True_Odds_Calculator_3-way'!C468)</f>
        <v>2.4300000000000002</v>
      </c>
      <c r="D467" s="9">
        <f t="shared" si="104"/>
        <v>0.30446845877430301</v>
      </c>
      <c r="E467" s="9">
        <f t="shared" si="105"/>
        <v>0.29419079331857667</v>
      </c>
      <c r="F467" s="9">
        <f t="shared" si="106"/>
        <v>0.40134074790712049</v>
      </c>
      <c r="G467" s="9">
        <f t="shared" si="107"/>
        <v>1.0431107128157042</v>
      </c>
      <c r="H467" s="9">
        <f t="shared" si="108"/>
        <v>3.2844124610663923</v>
      </c>
      <c r="I467" s="9">
        <f t="shared" si="109"/>
        <v>3.3991546394761194</v>
      </c>
      <c r="J467" s="9">
        <f t="shared" si="110"/>
        <v>2.4916483193264569</v>
      </c>
      <c r="K467" s="11">
        <f t="shared" si="111"/>
        <v>0.31347962382445144</v>
      </c>
      <c r="L467" s="11">
        <f t="shared" si="112"/>
        <v>0.30303030303030304</v>
      </c>
      <c r="M467" s="11">
        <f t="shared" si="113"/>
        <v>0.41152263374485593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-0.2815769444121935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0.23142528657447969</v>
      </c>
      <c r="Q467" s="11">
        <f>2*'OddsRatio_working_3-way'!K467*'OddsRatio_working_3-way'!L467*'OddsRatio_working_3-way'!M467</f>
        <v>7.8184218437324204E-2</v>
      </c>
      <c r="R467" s="11">
        <f t="shared" si="114"/>
        <v>0</v>
      </c>
      <c r="S467" s="11">
        <f t="shared" si="115"/>
        <v>-0.82189004166371649</v>
      </c>
      <c r="T467" s="11">
        <f t="shared" si="116"/>
        <v>-0.27766555461612036</v>
      </c>
      <c r="U467" s="11">
        <f>'OddsRatio_working_3-way'!S467-'OddsRatio_working_3-way'!R467^2/3</f>
        <v>-0.82189004166371649</v>
      </c>
      <c r="V467" s="11">
        <f>'OddsRatio_working_3-way'!S467*'OddsRatio_working_3-way'!R467/3-2*'OddsRatio_working_3-way'!R467^3/27-'OddsRatio_working_3-way'!T467</f>
        <v>0.27766555461612036</v>
      </c>
      <c r="W467" s="11">
        <f>'OddsRatio_working_3-way'!V467^2+4*'OddsRatio_working_3-way'!U467^3/27</f>
        <v>-5.1521192684913647E-3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0.14339654762996307</v>
      </c>
      <c r="Y467" s="11">
        <f>IF('OddsRatio_working_3-way'!W467&gt;=0,IF('OddsRatio_working_3-way'!V467+SQRT('OddsRatio_working_3-way'!W467)&gt;0,0,PI()),ACOS('OddsRatio_working_3-way'!V467/(2*'OddsRatio_working_3-way'!X467)))</f>
        <v>0.25296832762010624</v>
      </c>
      <c r="Z467" s="11">
        <f>'OddsRatio_working_3-way'!X467^(1/3)*COS('OddsRatio_working_3-way'!Y467/3)</f>
        <v>0.52155535640785222</v>
      </c>
      <c r="AA467" s="11">
        <f>'OddsRatio_working_3-way'!X467^(1/3)*COS(('OddsRatio_working_3-way'!Y467+2*PI())/3)</f>
        <v>-0.29895513316936106</v>
      </c>
      <c r="AB467" s="11">
        <f>'OddsRatio_working_3-way'!X467^(1/3)*COS(('OddsRatio_working_3-way'!Y467+4*PI())/3)</f>
        <v>-0.2226002232384911</v>
      </c>
      <c r="AC467" s="11">
        <f>'OddsRatio_working_3-way'!X467^(1/3)*SIN('OddsRatio_working_3-way'!Y467/3)</f>
        <v>4.4083527802537381E-2</v>
      </c>
      <c r="AD467" s="11">
        <f>'OddsRatio_working_3-way'!X467^(1/3)*SIN(('OddsRatio_working_3-way'!Y467+2*PI())/3)</f>
        <v>0.42963842422777843</v>
      </c>
      <c r="AE467" s="11">
        <f>'OddsRatio_working_3-way'!X467^(1/3)*SIN(('OddsRatio_working_3-way'!Y467+4*PI())/3)</f>
        <v>-0.47372195203031581</v>
      </c>
      <c r="AF467" s="11">
        <f>-'OddsRatio_working_3-way'!U467/(3*'OddsRatio_working_3-way'!X467^(1/3))*COS(('OddsRatio_working_3-way'!Y467)/3)</f>
        <v>0.521555356407852</v>
      </c>
      <c r="AG467" s="11">
        <f>-'OddsRatio_working_3-way'!U467/(3*'OddsRatio_working_3-way'!X467^(1/3))*COS(('OddsRatio_working_3-way'!Y467+2*PI())/3)</f>
        <v>-0.29895513316936095</v>
      </c>
      <c r="AH467" s="11">
        <f>-'OddsRatio_working_3-way'!U467/(3*'OddsRatio_working_3-way'!X467^(1/3))*COS(('OddsRatio_working_3-way'!Y467+4*PI())/3)</f>
        <v>-0.22260022323849102</v>
      </c>
      <c r="AI467" s="11">
        <f>'OddsRatio_working_3-way'!U467/(3*'OddsRatio_working_3-way'!X467^(1/3))*SIN(('OddsRatio_working_3-way'!Y467)/3)</f>
        <v>-4.408352780253736E-2</v>
      </c>
      <c r="AJ467" s="11">
        <f>'OddsRatio_working_3-way'!U467/(3*'OddsRatio_working_3-way'!X467^(1/3))*SIN(('OddsRatio_working_3-way'!Y467+2*PI())/3)</f>
        <v>-0.4296384242277782</v>
      </c>
      <c r="AK467" s="11">
        <f>'OddsRatio_working_3-way'!U467/(3*'OddsRatio_working_3-way'!X467^(1/3))*SIN(('OddsRatio_working_3-way'!Y467+4*PI())/3)</f>
        <v>0.47372195203031564</v>
      </c>
      <c r="AL467" s="11">
        <f>'OddsRatio_working_3-way'!Z467+'OddsRatio_working_3-way'!AF467</f>
        <v>1.0431107128157042</v>
      </c>
      <c r="AM467" s="11">
        <f>'OddsRatio_working_3-way'!AA467+'OddsRatio_working_3-way'!AG467</f>
        <v>-0.59791026633872202</v>
      </c>
      <c r="AN467" s="11">
        <f>'OddsRatio_working_3-way'!AB467+'OddsRatio_working_3-way'!AH467</f>
        <v>-0.44520044647698209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1.0431107128157042</v>
      </c>
      <c r="AS467" s="11">
        <f>IF(('OddsRatio_working_3-way'!X467=0),IF(Q467&gt;0,-Q467^(1/3),(-Q467)^(1/3)),'OddsRatio_working_3-way'!AM467-'OddsRatio_working_3-way'!R467/3)</f>
        <v>-0.59791026633872202</v>
      </c>
      <c r="AT467" s="11">
        <f>IF(('OddsRatio_working_3-way'!X467=0),IF(Q467&gt;0,-Q467^(1/3),(-Q467)^(1/3)),'OddsRatio_working_3-way'!AN467-'OddsRatio_working_3-way'!R467/3)</f>
        <v>-0.44520044647698209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1.93</v>
      </c>
      <c r="B468" s="4">
        <f>IF('True_Odds_Calculator_3-way'!B469="","",'True_Odds_Calculator_3-way'!B469)</f>
        <v>3.46</v>
      </c>
      <c r="C468" s="4">
        <f>IF('True_Odds_Calculator_3-way'!C469="","",'True_Odds_Calculator_3-way'!C469)</f>
        <v>4.51</v>
      </c>
      <c r="D468" s="9">
        <f t="shared" si="104"/>
        <v>0.5065644498344023</v>
      </c>
      <c r="E468" s="9">
        <f t="shared" si="105"/>
        <v>0.27959473648796485</v>
      </c>
      <c r="F468" s="9">
        <f t="shared" si="106"/>
        <v>0.21384081367763305</v>
      </c>
      <c r="G468" s="9">
        <f t="shared" si="107"/>
        <v>1.0474005046476575</v>
      </c>
      <c r="H468" s="9">
        <f t="shared" si="108"/>
        <v>1.9740824693223211</v>
      </c>
      <c r="I468" s="9">
        <f t="shared" si="109"/>
        <v>3.5766052414332377</v>
      </c>
      <c r="J468" s="9">
        <f t="shared" si="110"/>
        <v>4.6763757713132765</v>
      </c>
      <c r="K468" s="11">
        <f t="shared" si="111"/>
        <v>0.5181347150259068</v>
      </c>
      <c r="L468" s="11">
        <f t="shared" si="112"/>
        <v>0.28901734104046245</v>
      </c>
      <c r="M468" s="11">
        <f t="shared" si="113"/>
        <v>0.22172949002217296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-0.26663381244231232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0.22910741279358374</v>
      </c>
      <c r="Q468" s="11">
        <f>2*'OddsRatio_working_3-way'!K468*'OddsRatio_working_3-way'!L468*'OddsRatio_working_3-way'!M468</f>
        <v>6.6407945737270657E-2</v>
      </c>
      <c r="R468" s="11">
        <f t="shared" si="114"/>
        <v>0</v>
      </c>
      <c r="S468" s="11">
        <f t="shared" si="115"/>
        <v>-0.85925866151410324</v>
      </c>
      <c r="T468" s="11">
        <f t="shared" si="116"/>
        <v>-0.24906048159829083</v>
      </c>
      <c r="U468" s="11">
        <f>'OddsRatio_working_3-way'!S468-'OddsRatio_working_3-way'!R468^2/3</f>
        <v>-0.85925866151410324</v>
      </c>
      <c r="V468" s="11">
        <f>'OddsRatio_working_3-way'!S468*'OddsRatio_working_3-way'!R468/3-2*'OddsRatio_working_3-way'!R468^3/27-'OddsRatio_working_3-way'!T468</f>
        <v>0.24906048159829083</v>
      </c>
      <c r="W468" s="11">
        <f>'OddsRatio_working_3-way'!V468^2+4*'OddsRatio_working_3-way'!U468^3/27</f>
        <v>-3.1955918829518121E-2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0.15328653098322981</v>
      </c>
      <c r="Y468" s="11">
        <f>IF('OddsRatio_working_3-way'!W468&gt;=0,IF('OddsRatio_working_3-way'!V468+SQRT('OddsRatio_working_3-way'!W468)&gt;0,0,PI()),ACOS('OddsRatio_working_3-way'!V468/(2*'OddsRatio_working_3-way'!X468)))</f>
        <v>0.62253706329251723</v>
      </c>
      <c r="Z468" s="11">
        <f>'OddsRatio_working_3-way'!X468^(1/3)*COS('OddsRatio_working_3-way'!Y468/3)</f>
        <v>0.52370025232382889</v>
      </c>
      <c r="AA468" s="11">
        <f>'OddsRatio_working_3-way'!X468^(1/3)*COS(('OddsRatio_working_3-way'!Y468+2*PI())/3)</f>
        <v>-0.35733939082289262</v>
      </c>
      <c r="AB468" s="11">
        <f>'OddsRatio_working_3-way'!X468^(1/3)*COS(('OddsRatio_working_3-way'!Y468+4*PI())/3)</f>
        <v>-0.16636086150093612</v>
      </c>
      <c r="AC468" s="11">
        <f>'OddsRatio_working_3-way'!X468^(1/3)*SIN('OddsRatio_working_3-way'!Y468/3)</f>
        <v>0.11026150531347038</v>
      </c>
      <c r="AD468" s="11">
        <f>'OddsRatio_working_3-way'!X468^(1/3)*SIN(('OddsRatio_working_3-way'!Y468+2*PI())/3)</f>
        <v>0.39840696982402113</v>
      </c>
      <c r="AE468" s="11">
        <f>'OddsRatio_working_3-way'!X468^(1/3)*SIN(('OddsRatio_working_3-way'!Y468+4*PI())/3)</f>
        <v>-0.50866847513749158</v>
      </c>
      <c r="AF468" s="11">
        <f>-'OddsRatio_working_3-way'!U468/(3*'OddsRatio_working_3-way'!X468^(1/3))*COS(('OddsRatio_working_3-way'!Y468)/3)</f>
        <v>0.52370025232382866</v>
      </c>
      <c r="AG468" s="11">
        <f>-'OddsRatio_working_3-way'!U468/(3*'OddsRatio_working_3-way'!X468^(1/3))*COS(('OddsRatio_working_3-way'!Y468+2*PI())/3)</f>
        <v>-0.35733939082289251</v>
      </c>
      <c r="AH468" s="11">
        <f>-'OddsRatio_working_3-way'!U468/(3*'OddsRatio_working_3-way'!X468^(1/3))*COS(('OddsRatio_working_3-way'!Y468+4*PI())/3)</f>
        <v>-0.16636086150093607</v>
      </c>
      <c r="AI468" s="11">
        <f>'OddsRatio_working_3-way'!U468/(3*'OddsRatio_working_3-way'!X468^(1/3))*SIN(('OddsRatio_working_3-way'!Y468)/3)</f>
        <v>-0.11026150531347034</v>
      </c>
      <c r="AJ468" s="11">
        <f>'OddsRatio_working_3-way'!U468/(3*'OddsRatio_working_3-way'!X468^(1/3))*SIN(('OddsRatio_working_3-way'!Y468+2*PI())/3)</f>
        <v>-0.39840696982402096</v>
      </c>
      <c r="AK468" s="11">
        <f>'OddsRatio_working_3-way'!U468/(3*'OddsRatio_working_3-way'!X468^(1/3))*SIN(('OddsRatio_working_3-way'!Y468+4*PI())/3)</f>
        <v>0.50866847513749136</v>
      </c>
      <c r="AL468" s="11">
        <f>'OddsRatio_working_3-way'!Z468+'OddsRatio_working_3-way'!AF468</f>
        <v>1.0474005046476575</v>
      </c>
      <c r="AM468" s="11">
        <f>'OddsRatio_working_3-way'!AA468+'OddsRatio_working_3-way'!AG468</f>
        <v>-0.71467878164578513</v>
      </c>
      <c r="AN468" s="11">
        <f>'OddsRatio_working_3-way'!AB468+'OddsRatio_working_3-way'!AH468</f>
        <v>-0.33272172300187219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1.0474005046476575</v>
      </c>
      <c r="AS468" s="11">
        <f>IF(('OddsRatio_working_3-way'!X468=0),IF(Q468&gt;0,-Q468^(1/3),(-Q468)^(1/3)),'OddsRatio_working_3-way'!AM468-'OddsRatio_working_3-way'!R468/3)</f>
        <v>-0.71467878164578513</v>
      </c>
      <c r="AT468" s="11">
        <f>IF(('OddsRatio_working_3-way'!X468=0),IF(Q468&gt;0,-Q468^(1/3),(-Q468)^(1/3)),'OddsRatio_working_3-way'!AN468-'OddsRatio_working_3-way'!R468/3)</f>
        <v>-0.33272172300187219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1.83</v>
      </c>
      <c r="B469" s="4">
        <f>IF('True_Odds_Calculator_3-way'!B470="","",'True_Odds_Calculator_3-way'!B470)</f>
        <v>3.18</v>
      </c>
      <c r="C469" s="4">
        <f>IF('True_Odds_Calculator_3-way'!C470="","",'True_Odds_Calculator_3-way'!C470)</f>
        <v>5.85</v>
      </c>
      <c r="D469" s="9">
        <f t="shared" si="104"/>
        <v>0.53328464875215953</v>
      </c>
      <c r="E469" s="9">
        <f t="shared" si="105"/>
        <v>0.30315502318328147</v>
      </c>
      <c r="F469" s="9">
        <f t="shared" si="106"/>
        <v>0.16356032806455917</v>
      </c>
      <c r="G469" s="9">
        <f t="shared" si="107"/>
        <v>1.0544230992239956</v>
      </c>
      <c r="H469" s="9">
        <f t="shared" si="108"/>
        <v>1.8751711723559163</v>
      </c>
      <c r="I469" s="9">
        <f t="shared" si="109"/>
        <v>3.29864235630831</v>
      </c>
      <c r="J469" s="9">
        <f t="shared" si="110"/>
        <v>6.1139520312363791</v>
      </c>
      <c r="K469" s="11">
        <f t="shared" si="111"/>
        <v>0.54644808743169393</v>
      </c>
      <c r="L469" s="11">
        <f t="shared" si="112"/>
        <v>0.31446540880503143</v>
      </c>
      <c r="M469" s="11">
        <f t="shared" si="113"/>
        <v>0.17094017094017094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-0.25777586258048168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0.23088114643945135</v>
      </c>
      <c r="Q469" s="11">
        <f>2*'OddsRatio_working_3-way'!K469*'OddsRatio_working_3-way'!L469*'OddsRatio_working_3-way'!M469</f>
        <v>5.8748383317926561E-2</v>
      </c>
      <c r="R469" s="11">
        <f t="shared" si="114"/>
        <v>0</v>
      </c>
      <c r="S469" s="11">
        <f t="shared" si="115"/>
        <v>-0.89566627429038903</v>
      </c>
      <c r="T469" s="11">
        <f t="shared" si="116"/>
        <v>-0.22790490439959013</v>
      </c>
      <c r="U469" s="11">
        <f>'OddsRatio_working_3-way'!S469-'OddsRatio_working_3-way'!R469^2/3</f>
        <v>-0.89566627429038903</v>
      </c>
      <c r="V469" s="11">
        <f>'OddsRatio_working_3-way'!S469*'OddsRatio_working_3-way'!R469/3-2*'OddsRatio_working_3-way'!R469^3/27-'OddsRatio_working_3-way'!T469</f>
        <v>0.22790490439959013</v>
      </c>
      <c r="W469" s="11">
        <f>'OddsRatio_working_3-way'!V469^2+4*'OddsRatio_working_3-way'!U469^3/27</f>
        <v>-5.4506713708419571E-2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0.16313135746830365</v>
      </c>
      <c r="Y469" s="11">
        <f>IF('OddsRatio_working_3-way'!W469&gt;=0,IF('OddsRatio_working_3-way'!V469+SQRT('OddsRatio_working_3-way'!W469)&gt;0,0,PI()),ACOS('OddsRatio_working_3-way'!V469/(2*'OddsRatio_working_3-way'!X469)))</f>
        <v>0.79745255759321254</v>
      </c>
      <c r="Z469" s="11">
        <f>'OddsRatio_working_3-way'!X469^(1/3)*COS('OddsRatio_working_3-way'!Y469/3)</f>
        <v>0.52721154961199779</v>
      </c>
      <c r="AA469" s="11">
        <f>'OddsRatio_working_3-way'!X469^(1/3)*COS(('OddsRatio_working_3-way'!Y469+2*PI())/3)</f>
        <v>-0.38791408120337623</v>
      </c>
      <c r="AB469" s="11">
        <f>'OddsRatio_working_3-way'!X469^(1/3)*COS(('OddsRatio_working_3-way'!Y469+4*PI())/3)</f>
        <v>-0.13929746840862176</v>
      </c>
      <c r="AC469" s="11">
        <f>'OddsRatio_working_3-way'!X469^(1/3)*SIN('OddsRatio_working_3-way'!Y469/3)</f>
        <v>0.14353886832206467</v>
      </c>
      <c r="AD469" s="11">
        <f>'OddsRatio_working_3-way'!X469^(1/3)*SIN(('OddsRatio_working_3-way'!Y469+2*PI())/3)</f>
        <v>0.38480916097151779</v>
      </c>
      <c r="AE469" s="11">
        <f>'OddsRatio_working_3-way'!X469^(1/3)*SIN(('OddsRatio_working_3-way'!Y469+4*PI())/3)</f>
        <v>-0.52834802929358227</v>
      </c>
      <c r="AF469" s="11">
        <f>-'OddsRatio_working_3-way'!U469/(3*'OddsRatio_working_3-way'!X469^(1/3))*COS(('OddsRatio_working_3-way'!Y469)/3)</f>
        <v>0.52721154961199768</v>
      </c>
      <c r="AG469" s="11">
        <f>-'OddsRatio_working_3-way'!U469/(3*'OddsRatio_working_3-way'!X469^(1/3))*COS(('OddsRatio_working_3-way'!Y469+2*PI())/3)</f>
        <v>-0.38791408120337617</v>
      </c>
      <c r="AH469" s="11">
        <f>-'OddsRatio_working_3-way'!U469/(3*'OddsRatio_working_3-way'!X469^(1/3))*COS(('OddsRatio_working_3-way'!Y469+4*PI())/3)</f>
        <v>-0.13929746840862173</v>
      </c>
      <c r="AI469" s="11">
        <f>'OddsRatio_working_3-way'!U469/(3*'OddsRatio_working_3-way'!X469^(1/3))*SIN(('OddsRatio_working_3-way'!Y469)/3)</f>
        <v>-0.14353886832206464</v>
      </c>
      <c r="AJ469" s="11">
        <f>'OddsRatio_working_3-way'!U469/(3*'OddsRatio_working_3-way'!X469^(1/3))*SIN(('OddsRatio_working_3-way'!Y469+2*PI())/3)</f>
        <v>-0.38480916097151774</v>
      </c>
      <c r="AK469" s="11">
        <f>'OddsRatio_working_3-way'!U469/(3*'OddsRatio_working_3-way'!X469^(1/3))*SIN(('OddsRatio_working_3-way'!Y469+4*PI())/3)</f>
        <v>0.52834802929358216</v>
      </c>
      <c r="AL469" s="11">
        <f>'OddsRatio_working_3-way'!Z469+'OddsRatio_working_3-way'!AF469</f>
        <v>1.0544230992239956</v>
      </c>
      <c r="AM469" s="11">
        <f>'OddsRatio_working_3-way'!AA469+'OddsRatio_working_3-way'!AG469</f>
        <v>-0.77582816240675245</v>
      </c>
      <c r="AN469" s="11">
        <f>'OddsRatio_working_3-way'!AB469+'OddsRatio_working_3-way'!AH469</f>
        <v>-0.27859493681724345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1.0544230992239956</v>
      </c>
      <c r="AS469" s="11">
        <f>IF(('OddsRatio_working_3-way'!X469=0),IF(Q469&gt;0,-Q469^(1/3),(-Q469)^(1/3)),'OddsRatio_working_3-way'!AM469-'OddsRatio_working_3-way'!R469/3)</f>
        <v>-0.77582816240675245</v>
      </c>
      <c r="AT469" s="11">
        <f>IF(('OddsRatio_working_3-way'!X469=0),IF(Q469&gt;0,-Q469^(1/3),(-Q469)^(1/3)),'OddsRatio_working_3-way'!AN469-'OddsRatio_working_3-way'!R469/3)</f>
        <v>-0.27859493681724345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8.74</v>
      </c>
      <c r="B470" s="4">
        <f>IF('True_Odds_Calculator_3-way'!B471="","",'True_Odds_Calculator_3-way'!B471)</f>
        <v>4.4400000000000004</v>
      </c>
      <c r="C470" s="4">
        <f>IF('True_Odds_Calculator_3-way'!C471="","",'True_Odds_Calculator_3-way'!C471)</f>
        <v>1.44</v>
      </c>
      <c r="D470" s="9">
        <f t="shared" si="104"/>
        <v>0.10748281070752774</v>
      </c>
      <c r="E470" s="9">
        <f t="shared" si="105"/>
        <v>0.21319308420036073</v>
      </c>
      <c r="F470" s="9">
        <f t="shared" si="106"/>
        <v>0.67932410509211161</v>
      </c>
      <c r="G470" s="9">
        <f t="shared" si="107"/>
        <v>1.0728440910610131</v>
      </c>
      <c r="H470" s="9">
        <f t="shared" si="108"/>
        <v>9.3038132648122431</v>
      </c>
      <c r="I470" s="9">
        <f t="shared" si="109"/>
        <v>4.6905836732498845</v>
      </c>
      <c r="J470" s="9">
        <f t="shared" si="110"/>
        <v>1.4720514000668459</v>
      </c>
      <c r="K470" s="11">
        <f t="shared" si="111"/>
        <v>0.11441647597254004</v>
      </c>
      <c r="L470" s="11">
        <f t="shared" si="112"/>
        <v>0.2252252252252252</v>
      </c>
      <c r="M470" s="11">
        <f t="shared" si="113"/>
        <v>0.69444444444444442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-0.20965015358608041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0.20794535954719021</v>
      </c>
      <c r="Q470" s="11">
        <f>2*'OddsRatio_working_3-way'!K470*'OddsRatio_working_3-way'!L470*'OddsRatio_working_3-way'!M470</f>
        <v>3.5790939681099858E-2</v>
      </c>
      <c r="R470" s="11">
        <f t="shared" si="114"/>
        <v>0</v>
      </c>
      <c r="S470" s="11">
        <f t="shared" si="115"/>
        <v>-0.99186838640597397</v>
      </c>
      <c r="T470" s="11">
        <f t="shared" si="116"/>
        <v>-0.17071745032805058</v>
      </c>
      <c r="U470" s="11">
        <f>'OddsRatio_working_3-way'!S470-'OddsRatio_working_3-way'!R470^2/3</f>
        <v>-0.99186838640597397</v>
      </c>
      <c r="V470" s="11">
        <f>'OddsRatio_working_3-way'!S470*'OddsRatio_working_3-way'!R470/3-2*'OddsRatio_working_3-way'!R470^3/27-'OddsRatio_working_3-way'!T470</f>
        <v>0.17071745032805058</v>
      </c>
      <c r="W470" s="11">
        <f>'OddsRatio_working_3-way'!V470^2+4*'OddsRatio_working_3-way'!U470^3/27</f>
        <v>-0.11541895822001232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0.19010747359488708</v>
      </c>
      <c r="Y470" s="11">
        <f>IF('OddsRatio_working_3-way'!W470&gt;=0,IF('OddsRatio_working_3-way'!V470+SQRT('OddsRatio_working_3-way'!W470)&gt;0,0,PI()),ACOS('OddsRatio_working_3-way'!V470/(2*'OddsRatio_working_3-way'!X470)))</f>
        <v>1.1051476932093554</v>
      </c>
      <c r="Z470" s="11">
        <f>'OddsRatio_working_3-way'!X470^(1/3)*COS('OddsRatio_working_3-way'!Y470/3)</f>
        <v>0.53642204553050665</v>
      </c>
      <c r="AA470" s="11">
        <f>'OddsRatio_working_3-way'!X470^(1/3)*COS(('OddsRatio_working_3-way'!Y470+2*PI())/3)</f>
        <v>-0.44753095585453317</v>
      </c>
      <c r="AB470" s="11">
        <f>'OddsRatio_working_3-way'!X470^(1/3)*COS(('OddsRatio_working_3-way'!Y470+4*PI())/3)</f>
        <v>-8.8891089675973659E-2</v>
      </c>
      <c r="AC470" s="11">
        <f>'OddsRatio_working_3-way'!X470^(1/3)*SIN('OddsRatio_working_3-way'!Y470/3)</f>
        <v>0.20706082328032291</v>
      </c>
      <c r="AD470" s="11">
        <f>'OddsRatio_working_3-way'!X470^(1/3)*SIN(('OddsRatio_working_3-way'!Y470+2*PI())/3)</f>
        <v>0.36102470693927025</v>
      </c>
      <c r="AE470" s="11">
        <f>'OddsRatio_working_3-way'!X470^(1/3)*SIN(('OddsRatio_working_3-way'!Y470+4*PI())/3)</f>
        <v>-0.56808553021959296</v>
      </c>
      <c r="AF470" s="11">
        <f>-'OddsRatio_working_3-way'!U470/(3*'OddsRatio_working_3-way'!X470^(1/3))*COS(('OddsRatio_working_3-way'!Y470)/3)</f>
        <v>0.53642204553050643</v>
      </c>
      <c r="AG470" s="11">
        <f>-'OddsRatio_working_3-way'!U470/(3*'OddsRatio_working_3-way'!X470^(1/3))*COS(('OddsRatio_working_3-way'!Y470+2*PI())/3)</f>
        <v>-0.44753095585453301</v>
      </c>
      <c r="AH470" s="11">
        <f>-'OddsRatio_working_3-way'!U470/(3*'OddsRatio_working_3-way'!X470^(1/3))*COS(('OddsRatio_working_3-way'!Y470+4*PI())/3)</f>
        <v>-8.8891089675973631E-2</v>
      </c>
      <c r="AI470" s="11">
        <f>'OddsRatio_working_3-way'!U470/(3*'OddsRatio_working_3-way'!X470^(1/3))*SIN(('OddsRatio_working_3-way'!Y470)/3)</f>
        <v>-0.20706082328032283</v>
      </c>
      <c r="AJ470" s="11">
        <f>'OddsRatio_working_3-way'!U470/(3*'OddsRatio_working_3-way'!X470^(1/3))*SIN(('OddsRatio_working_3-way'!Y470+2*PI())/3)</f>
        <v>-0.36102470693927008</v>
      </c>
      <c r="AK470" s="11">
        <f>'OddsRatio_working_3-way'!U470/(3*'OddsRatio_working_3-way'!X470^(1/3))*SIN(('OddsRatio_working_3-way'!Y470+4*PI())/3)</f>
        <v>0.56808553021959274</v>
      </c>
      <c r="AL470" s="11">
        <f>'OddsRatio_working_3-way'!Z470+'OddsRatio_working_3-way'!AF470</f>
        <v>1.0728440910610131</v>
      </c>
      <c r="AM470" s="11">
        <f>'OddsRatio_working_3-way'!AA470+'OddsRatio_working_3-way'!AG470</f>
        <v>-0.89506191170906613</v>
      </c>
      <c r="AN470" s="11">
        <f>'OddsRatio_working_3-way'!AB470+'OddsRatio_working_3-way'!AH470</f>
        <v>-0.17778217935194729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1.0728440910610131</v>
      </c>
      <c r="AS470" s="11">
        <f>IF(('OddsRatio_working_3-way'!X470=0),IF(Q470&gt;0,-Q470^(1/3),(-Q470)^(1/3)),'OddsRatio_working_3-way'!AM470-'OddsRatio_working_3-way'!R470/3)</f>
        <v>-0.89506191170906613</v>
      </c>
      <c r="AT470" s="11">
        <f>IF(('OddsRatio_working_3-way'!X470=0),IF(Q470&gt;0,-Q470^(1/3),(-Q470)^(1/3)),'OddsRatio_working_3-way'!AN470-'OddsRatio_working_3-way'!R470/3)</f>
        <v>-0.17778217935194729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1.52</v>
      </c>
      <c r="B471" s="4">
        <f>IF('True_Odds_Calculator_3-way'!B472="","",'True_Odds_Calculator_3-way'!B472)</f>
        <v>4.07</v>
      </c>
      <c r="C471" s="4">
        <f>IF('True_Odds_Calculator_3-way'!C472="","",'True_Odds_Calculator_3-way'!C472)</f>
        <v>7.91</v>
      </c>
      <c r="D471" s="9">
        <f t="shared" si="104"/>
        <v>0.64472900728277105</v>
      </c>
      <c r="E471" s="9">
        <f t="shared" si="105"/>
        <v>0.23511426938256916</v>
      </c>
      <c r="F471" s="9">
        <f t="shared" si="106"/>
        <v>0.12015672333465964</v>
      </c>
      <c r="G471" s="9">
        <f t="shared" si="107"/>
        <v>1.0596908775867793</v>
      </c>
      <c r="H471" s="9">
        <f t="shared" si="108"/>
        <v>1.5510392563451252</v>
      </c>
      <c r="I471" s="9">
        <f t="shared" si="109"/>
        <v>4.2532509941914132</v>
      </c>
      <c r="J471" s="9">
        <f t="shared" si="110"/>
        <v>8.3224639641246476</v>
      </c>
      <c r="K471" s="11">
        <f t="shared" si="111"/>
        <v>0.65789473684210531</v>
      </c>
      <c r="L471" s="11">
        <f t="shared" si="112"/>
        <v>0.24570024570024568</v>
      </c>
      <c r="M471" s="11">
        <f t="shared" si="113"/>
        <v>0.12642225031605561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-0.22542666487706065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0.21457287409779258</v>
      </c>
      <c r="Q471" s="11">
        <f>2*'OddsRatio_working_3-way'!K471*'OddsRatio_working_3-way'!L471*'OddsRatio_working_3-way'!M471</f>
        <v>4.0871023637674773E-2</v>
      </c>
      <c r="R471" s="11">
        <f t="shared" si="114"/>
        <v>0</v>
      </c>
      <c r="S471" s="11">
        <f t="shared" si="115"/>
        <v>-0.95185223192124446</v>
      </c>
      <c r="T471" s="11">
        <f t="shared" si="116"/>
        <v>-0.18130518703261797</v>
      </c>
      <c r="U471" s="11">
        <f>'OddsRatio_working_3-way'!S471-'OddsRatio_working_3-way'!R471^2/3</f>
        <v>-0.95185223192124446</v>
      </c>
      <c r="V471" s="11">
        <f>'OddsRatio_working_3-way'!S471*'OddsRatio_working_3-way'!R471/3-2*'OddsRatio_working_3-way'!R471^3/27-'OddsRatio_working_3-way'!T471</f>
        <v>0.18130518703261797</v>
      </c>
      <c r="W471" s="11">
        <f>'OddsRatio_working_3-way'!V471^2+4*'OddsRatio_working_3-way'!U471^3/27</f>
        <v>-9.4891347963385192E-2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0.17871969589857589</v>
      </c>
      <c r="Y471" s="11">
        <f>IF('OddsRatio_working_3-way'!W471&gt;=0,IF('OddsRatio_working_3-way'!V471+SQRT('OddsRatio_working_3-way'!W471)&gt;0,0,PI()),ACOS('OddsRatio_working_3-way'!V471/(2*'OddsRatio_working_3-way'!X471)))</f>
        <v>1.0388248412481442</v>
      </c>
      <c r="Z471" s="11">
        <f>'OddsRatio_working_3-way'!X471^(1/3)*COS('OddsRatio_working_3-way'!Y471/3)</f>
        <v>0.52984543879338963</v>
      </c>
      <c r="AA471" s="11">
        <f>'OddsRatio_working_3-way'!X471^(1/3)*COS(('OddsRatio_working_3-way'!Y471+2*PI())/3)</f>
        <v>-0.43048514334214005</v>
      </c>
      <c r="AB471" s="11">
        <f>'OddsRatio_working_3-way'!X471^(1/3)*COS(('OddsRatio_working_3-way'!Y471+4*PI())/3)</f>
        <v>-9.9360295451249317E-2</v>
      </c>
      <c r="AC471" s="11">
        <f>'OddsRatio_working_3-way'!X471^(1/3)*SIN('OddsRatio_working_3-way'!Y471/3)</f>
        <v>0.19117502006517961</v>
      </c>
      <c r="AD471" s="11">
        <f>'OddsRatio_working_3-way'!X471^(1/3)*SIN(('OddsRatio_working_3-way'!Y471+2*PI())/3)</f>
        <v>0.36327210004179872</v>
      </c>
      <c r="AE471" s="11">
        <f>'OddsRatio_working_3-way'!X471^(1/3)*SIN(('OddsRatio_working_3-way'!Y471+4*PI())/3)</f>
        <v>-0.55444712010697816</v>
      </c>
      <c r="AF471" s="11">
        <f>-'OddsRatio_working_3-way'!U471/(3*'OddsRatio_working_3-way'!X471^(1/3))*COS(('OddsRatio_working_3-way'!Y471)/3)</f>
        <v>0.52984543879338963</v>
      </c>
      <c r="AG471" s="11">
        <f>-'OddsRatio_working_3-way'!U471/(3*'OddsRatio_working_3-way'!X471^(1/3))*COS(('OddsRatio_working_3-way'!Y471+2*PI())/3)</f>
        <v>-0.43048514334214005</v>
      </c>
      <c r="AH471" s="11">
        <f>-'OddsRatio_working_3-way'!U471/(3*'OddsRatio_working_3-way'!X471^(1/3))*COS(('OddsRatio_working_3-way'!Y471+4*PI())/3)</f>
        <v>-9.9360295451249317E-2</v>
      </c>
      <c r="AI471" s="11">
        <f>'OddsRatio_working_3-way'!U471/(3*'OddsRatio_working_3-way'!X471^(1/3))*SIN(('OddsRatio_working_3-way'!Y471)/3)</f>
        <v>-0.19117502006517961</v>
      </c>
      <c r="AJ471" s="11">
        <f>'OddsRatio_working_3-way'!U471/(3*'OddsRatio_working_3-way'!X471^(1/3))*SIN(('OddsRatio_working_3-way'!Y471+2*PI())/3)</f>
        <v>-0.36327210004179872</v>
      </c>
      <c r="AK471" s="11">
        <f>'OddsRatio_working_3-way'!U471/(3*'OddsRatio_working_3-way'!X471^(1/3))*SIN(('OddsRatio_working_3-way'!Y471+4*PI())/3)</f>
        <v>0.55444712010697816</v>
      </c>
      <c r="AL471" s="11">
        <f>'OddsRatio_working_3-way'!Z471+'OddsRatio_working_3-way'!AF471</f>
        <v>1.0596908775867793</v>
      </c>
      <c r="AM471" s="11">
        <f>'OddsRatio_working_3-way'!AA471+'OddsRatio_working_3-way'!AG471</f>
        <v>-0.86097028668428011</v>
      </c>
      <c r="AN471" s="11">
        <f>'OddsRatio_working_3-way'!AB471+'OddsRatio_working_3-way'!AH471</f>
        <v>-0.19872059090249863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1.0596908775867793</v>
      </c>
      <c r="AS471" s="11">
        <f>IF(('OddsRatio_working_3-way'!X471=0),IF(Q471&gt;0,-Q471^(1/3),(-Q471)^(1/3)),'OddsRatio_working_3-way'!AM471-'OddsRatio_working_3-way'!R471/3)</f>
        <v>-0.86097028668428011</v>
      </c>
      <c r="AT471" s="11">
        <f>IF(('OddsRatio_working_3-way'!X471=0),IF(Q471&gt;0,-Q471^(1/3),(-Q471)^(1/3)),'OddsRatio_working_3-way'!AN471-'OddsRatio_working_3-way'!R471/3)</f>
        <v>-0.19872059090249863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3.99</v>
      </c>
      <c r="B472" s="4">
        <f>IF('True_Odds_Calculator_3-way'!B473="","",'True_Odds_Calculator_3-way'!B473)</f>
        <v>3.36</v>
      </c>
      <c r="C472" s="4">
        <f>IF('True_Odds_Calculator_3-way'!C473="","",'True_Odds_Calculator_3-way'!C473)</f>
        <v>2.08</v>
      </c>
      <c r="D472" s="9">
        <f t="shared" si="104"/>
        <v>0.24223670902697766</v>
      </c>
      <c r="E472" s="9">
        <f t="shared" si="105"/>
        <v>0.28826121512408642</v>
      </c>
      <c r="F472" s="9">
        <f t="shared" si="106"/>
        <v>0.46950207584893544</v>
      </c>
      <c r="G472" s="9">
        <f t="shared" si="107"/>
        <v>1.0462185512879447</v>
      </c>
      <c r="H472" s="9">
        <f t="shared" si="108"/>
        <v>4.1281934683509549</v>
      </c>
      <c r="I472" s="9">
        <f t="shared" si="109"/>
        <v>3.4690757810395505</v>
      </c>
      <c r="J472" s="9">
        <f t="shared" si="110"/>
        <v>2.1299160353909805</v>
      </c>
      <c r="K472" s="11">
        <f t="shared" si="111"/>
        <v>0.25062656641604009</v>
      </c>
      <c r="L472" s="11">
        <f t="shared" si="112"/>
        <v>0.29761904761904762</v>
      </c>
      <c r="M472" s="11">
        <f t="shared" si="113"/>
        <v>0.48076923076923073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-0.2732948442534906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0.23058734289937297</v>
      </c>
      <c r="Q472" s="11">
        <f>2*'OddsRatio_working_3-way'!K472*'OddsRatio_working_3-way'!L472*'OddsRatio_working_3-way'!M472</f>
        <v>7.1722346158436381E-2</v>
      </c>
      <c r="R472" s="11">
        <f t="shared" si="114"/>
        <v>0</v>
      </c>
      <c r="S472" s="11">
        <f t="shared" si="115"/>
        <v>-0.84373103901475388</v>
      </c>
      <c r="T472" s="11">
        <f t="shared" si="116"/>
        <v>-0.26243578196415362</v>
      </c>
      <c r="U472" s="11">
        <f>'OddsRatio_working_3-way'!S472-'OddsRatio_working_3-way'!R472^2/3</f>
        <v>-0.84373103901475388</v>
      </c>
      <c r="V472" s="11">
        <f>'OddsRatio_working_3-way'!S472*'OddsRatio_working_3-way'!R472/3-2*'OddsRatio_working_3-way'!R472^3/27-'OddsRatio_working_3-way'!T472</f>
        <v>0.26243578196415362</v>
      </c>
      <c r="W472" s="11">
        <f>'OddsRatio_working_3-way'!V472^2+4*'OddsRatio_working_3-way'!U472^3/27</f>
        <v>-2.011071891794379E-2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0.14915030889431688</v>
      </c>
      <c r="Y472" s="11">
        <f>IF('OddsRatio_working_3-way'!W472&gt;=0,IF('OddsRatio_working_3-way'!V472+SQRT('OddsRatio_working_3-way'!W472)&gt;0,0,PI()),ACOS('OddsRatio_working_3-way'!V472/(2*'OddsRatio_working_3-way'!X472)))</f>
        <v>0.49541922239227998</v>
      </c>
      <c r="Z472" s="11">
        <f>'OddsRatio_working_3-way'!X472^(1/3)*COS('OddsRatio_working_3-way'!Y472/3)</f>
        <v>0.52310927564397236</v>
      </c>
      <c r="AA472" s="11">
        <f>'OddsRatio_working_3-way'!X472^(1/3)*COS(('OddsRatio_working_3-way'!Y472+2*PI())/3)</f>
        <v>-0.33705479712723141</v>
      </c>
      <c r="AB472" s="11">
        <f>'OddsRatio_working_3-way'!X472^(1/3)*COS(('OddsRatio_working_3-way'!Y472+4*PI())/3)</f>
        <v>-0.18605447851674103</v>
      </c>
      <c r="AC472" s="11">
        <f>'OddsRatio_working_3-way'!X472^(1/3)*SIN('OddsRatio_working_3-way'!Y472/3)</f>
        <v>8.7180074597485932E-2</v>
      </c>
      <c r="AD472" s="11">
        <f>'OddsRatio_working_3-way'!X472^(1/3)*SIN(('OddsRatio_working_3-way'!Y472+2*PI())/3)</f>
        <v>0.40943588436421335</v>
      </c>
      <c r="AE472" s="11">
        <f>'OddsRatio_working_3-way'!X472^(1/3)*SIN(('OddsRatio_working_3-way'!Y472+4*PI())/3)</f>
        <v>-0.49661595896169924</v>
      </c>
      <c r="AF472" s="11">
        <f>-'OddsRatio_working_3-way'!U472/(3*'OddsRatio_working_3-way'!X472^(1/3))*COS(('OddsRatio_working_3-way'!Y472)/3)</f>
        <v>0.52310927564397236</v>
      </c>
      <c r="AG472" s="11">
        <f>-'OddsRatio_working_3-way'!U472/(3*'OddsRatio_working_3-way'!X472^(1/3))*COS(('OddsRatio_working_3-way'!Y472+2*PI())/3)</f>
        <v>-0.33705479712723141</v>
      </c>
      <c r="AH472" s="11">
        <f>-'OddsRatio_working_3-way'!U472/(3*'OddsRatio_working_3-way'!X472^(1/3))*COS(('OddsRatio_working_3-way'!Y472+4*PI())/3)</f>
        <v>-0.18605447851674103</v>
      </c>
      <c r="AI472" s="11">
        <f>'OddsRatio_working_3-way'!U472/(3*'OddsRatio_working_3-way'!X472^(1/3))*SIN(('OddsRatio_working_3-way'!Y472)/3)</f>
        <v>-8.7180074597485932E-2</v>
      </c>
      <c r="AJ472" s="11">
        <f>'OddsRatio_working_3-way'!U472/(3*'OddsRatio_working_3-way'!X472^(1/3))*SIN(('OddsRatio_working_3-way'!Y472+2*PI())/3)</f>
        <v>-0.40943588436421335</v>
      </c>
      <c r="AK472" s="11">
        <f>'OddsRatio_working_3-way'!U472/(3*'OddsRatio_working_3-way'!X472^(1/3))*SIN(('OddsRatio_working_3-way'!Y472+4*PI())/3)</f>
        <v>0.49661595896169924</v>
      </c>
      <c r="AL472" s="11">
        <f>'OddsRatio_working_3-way'!Z472+'OddsRatio_working_3-way'!AF472</f>
        <v>1.0462185512879447</v>
      </c>
      <c r="AM472" s="11">
        <f>'OddsRatio_working_3-way'!AA472+'OddsRatio_working_3-way'!AG472</f>
        <v>-0.67410959425446282</v>
      </c>
      <c r="AN472" s="11">
        <f>'OddsRatio_working_3-way'!AB472+'OddsRatio_working_3-way'!AH472</f>
        <v>-0.37210895703348207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1.0462185512879447</v>
      </c>
      <c r="AS472" s="11">
        <f>IF(('OddsRatio_working_3-way'!X472=0),IF(Q472&gt;0,-Q472^(1/3),(-Q472)^(1/3)),'OddsRatio_working_3-way'!AM472-'OddsRatio_working_3-way'!R472/3)</f>
        <v>-0.67410959425446282</v>
      </c>
      <c r="AT472" s="11">
        <f>IF(('OddsRatio_working_3-way'!X472=0),IF(Q472&gt;0,-Q472^(1/3),(-Q472)^(1/3)),'OddsRatio_working_3-way'!AN472-'OddsRatio_working_3-way'!R472/3)</f>
        <v>-0.37210895703348207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3.55</v>
      </c>
      <c r="B473" s="4">
        <f>IF('True_Odds_Calculator_3-way'!B474="","",'True_Odds_Calculator_3-way'!B474)</f>
        <v>3.39</v>
      </c>
      <c r="C473" s="4">
        <f>IF('True_Odds_Calculator_3-way'!C474="","",'True_Odds_Calculator_3-way'!C474)</f>
        <v>2.2200000000000002</v>
      </c>
      <c r="D473" s="9">
        <f t="shared" si="104"/>
        <v>0.27337017661872653</v>
      </c>
      <c r="E473" s="9">
        <f t="shared" si="105"/>
        <v>0.2864291877632375</v>
      </c>
      <c r="F473" s="9">
        <f t="shared" si="106"/>
        <v>0.4402006356180358</v>
      </c>
      <c r="G473" s="9">
        <f t="shared" si="107"/>
        <v>1.0423700033367316</v>
      </c>
      <c r="H473" s="9">
        <f t="shared" si="108"/>
        <v>3.6580435085086656</v>
      </c>
      <c r="I473" s="9">
        <f t="shared" si="109"/>
        <v>3.491264307974788</v>
      </c>
      <c r="J473" s="9">
        <f t="shared" si="110"/>
        <v>2.2716914040708129</v>
      </c>
      <c r="K473" s="11">
        <f t="shared" si="111"/>
        <v>0.28169014084507044</v>
      </c>
      <c r="L473" s="11">
        <f t="shared" si="112"/>
        <v>0.29498525073746312</v>
      </c>
      <c r="M473" s="11">
        <f t="shared" si="113"/>
        <v>0.4504504504504504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-0.27830235819765914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0.23056834723293657</v>
      </c>
      <c r="Q473" s="11">
        <f>2*'OddsRatio_working_3-way'!K473*'OddsRatio_working_3-way'!L473*'OddsRatio_working_3-way'!M473</f>
        <v>7.4859852997706658E-2</v>
      </c>
      <c r="R473" s="11">
        <f t="shared" si="114"/>
        <v>0</v>
      </c>
      <c r="S473" s="11">
        <f t="shared" si="115"/>
        <v>-0.82848147146916962</v>
      </c>
      <c r="T473" s="11">
        <f t="shared" si="116"/>
        <v>-0.26898749073674333</v>
      </c>
      <c r="U473" s="11">
        <f>'OddsRatio_working_3-way'!S473-'OddsRatio_working_3-way'!R473^2/3</f>
        <v>-0.82848147146916962</v>
      </c>
      <c r="V473" s="11">
        <f>'OddsRatio_working_3-way'!S473*'OddsRatio_working_3-way'!R473/3-2*'OddsRatio_working_3-way'!R473^3/27-'OddsRatio_working_3-way'!T473</f>
        <v>0.26898749073674333</v>
      </c>
      <c r="W473" s="11">
        <f>'OddsRatio_working_3-way'!V473^2+4*'OddsRatio_working_3-way'!U473^3/27</f>
        <v>-1.1890825434064847E-2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0.14512502851585804</v>
      </c>
      <c r="Y473" s="11">
        <f>IF('OddsRatio_working_3-way'!W473&gt;=0,IF('OddsRatio_working_3-way'!V473+SQRT('OddsRatio_working_3-way'!W473)&gt;0,0,PI()),ACOS('OddsRatio_working_3-way'!V473/(2*'OddsRatio_working_3-way'!X473)))</f>
        <v>0.38514498621567261</v>
      </c>
      <c r="Z473" s="11">
        <f>'OddsRatio_working_3-way'!X473^(1/3)*COS('OddsRatio_working_3-way'!Y473/3)</f>
        <v>0.52118500166836579</v>
      </c>
      <c r="AA473" s="11">
        <f>'OddsRatio_working_3-way'!X473^(1/3)*COS(('OddsRatio_working_3-way'!Y473+2*PI())/3)</f>
        <v>-0.3188592443012036</v>
      </c>
      <c r="AB473" s="11">
        <f>'OddsRatio_working_3-way'!X473^(1/3)*COS(('OddsRatio_working_3-way'!Y473+4*PI())/3)</f>
        <v>-0.20232575736716207</v>
      </c>
      <c r="AC473" s="11">
        <f>'OddsRatio_working_3-way'!X473^(1/3)*SIN('OddsRatio_working_3-way'!Y473/3)</f>
        <v>6.7280640050974505E-2</v>
      </c>
      <c r="AD473" s="11">
        <f>'OddsRatio_working_3-way'!X473^(1/3)*SIN(('OddsRatio_working_3-way'!Y473+2*PI())/3)</f>
        <v>0.41771913149075252</v>
      </c>
      <c r="AE473" s="11">
        <f>'OddsRatio_working_3-way'!X473^(1/3)*SIN(('OddsRatio_working_3-way'!Y473+4*PI())/3)</f>
        <v>-0.48499977154172708</v>
      </c>
      <c r="AF473" s="11">
        <f>-'OddsRatio_working_3-way'!U473/(3*'OddsRatio_working_3-way'!X473^(1/3))*COS(('OddsRatio_working_3-way'!Y473)/3)</f>
        <v>0.52118500166836579</v>
      </c>
      <c r="AG473" s="11">
        <f>-'OddsRatio_working_3-way'!U473/(3*'OddsRatio_working_3-way'!X473^(1/3))*COS(('OddsRatio_working_3-way'!Y473+2*PI())/3)</f>
        <v>-0.3188592443012036</v>
      </c>
      <c r="AH473" s="11">
        <f>-'OddsRatio_working_3-way'!U473/(3*'OddsRatio_working_3-way'!X473^(1/3))*COS(('OddsRatio_working_3-way'!Y473+4*PI())/3)</f>
        <v>-0.20232575736716207</v>
      </c>
      <c r="AI473" s="11">
        <f>'OddsRatio_working_3-way'!U473/(3*'OddsRatio_working_3-way'!X473^(1/3))*SIN(('OddsRatio_working_3-way'!Y473)/3)</f>
        <v>-6.7280640050974505E-2</v>
      </c>
      <c r="AJ473" s="11">
        <f>'OddsRatio_working_3-way'!U473/(3*'OddsRatio_working_3-way'!X473^(1/3))*SIN(('OddsRatio_working_3-way'!Y473+2*PI())/3)</f>
        <v>-0.41771913149075252</v>
      </c>
      <c r="AK473" s="11">
        <f>'OddsRatio_working_3-way'!U473/(3*'OddsRatio_working_3-way'!X473^(1/3))*SIN(('OddsRatio_working_3-way'!Y473+4*PI())/3)</f>
        <v>0.48499977154172708</v>
      </c>
      <c r="AL473" s="11">
        <f>'OddsRatio_working_3-way'!Z473+'OddsRatio_working_3-way'!AF473</f>
        <v>1.0423700033367316</v>
      </c>
      <c r="AM473" s="11">
        <f>'OddsRatio_working_3-way'!AA473+'OddsRatio_working_3-way'!AG473</f>
        <v>-0.63771848860240721</v>
      </c>
      <c r="AN473" s="11">
        <f>'OddsRatio_working_3-way'!AB473+'OddsRatio_working_3-way'!AH473</f>
        <v>-0.40465151473432415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1.0423700033367316</v>
      </c>
      <c r="AS473" s="11">
        <f>IF(('OddsRatio_working_3-way'!X473=0),IF(Q473&gt;0,-Q473^(1/3),(-Q473)^(1/3)),'OddsRatio_working_3-way'!AM473-'OddsRatio_working_3-way'!R473/3)</f>
        <v>-0.63771848860240721</v>
      </c>
      <c r="AT473" s="11">
        <f>IF(('OddsRatio_working_3-way'!X473=0),IF(Q473&gt;0,-Q473^(1/3),(-Q473)^(1/3)),'OddsRatio_working_3-way'!AN473-'OddsRatio_working_3-way'!R473/3)</f>
        <v>-0.40465151473432415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2.52</v>
      </c>
      <c r="B474" s="4">
        <f>IF('True_Odds_Calculator_3-way'!B475="","",'True_Odds_Calculator_3-way'!B475)</f>
        <v>3.39</v>
      </c>
      <c r="C474" s="4">
        <f>IF('True_Odds_Calculator_3-way'!C475="","",'True_Odds_Calculator_3-way'!C475)</f>
        <v>2.97</v>
      </c>
      <c r="D474" s="9">
        <f t="shared" si="104"/>
        <v>0.38662759595565144</v>
      </c>
      <c r="E474" s="9">
        <f t="shared" si="105"/>
        <v>0.28616294251052399</v>
      </c>
      <c r="F474" s="9">
        <f t="shared" si="106"/>
        <v>0.32720946153382474</v>
      </c>
      <c r="G474" s="9">
        <f t="shared" si="107"/>
        <v>1.0437291092673426</v>
      </c>
      <c r="H474" s="9">
        <f t="shared" si="108"/>
        <v>2.5864682460863611</v>
      </c>
      <c r="I474" s="9">
        <f t="shared" si="109"/>
        <v>3.4945125711489489</v>
      </c>
      <c r="J474" s="9">
        <f t="shared" si="110"/>
        <v>3.0561463452566655</v>
      </c>
      <c r="K474" s="11">
        <f t="shared" si="111"/>
        <v>0.3968253968253968</v>
      </c>
      <c r="L474" s="11">
        <f t="shared" si="112"/>
        <v>0.29498525073746312</v>
      </c>
      <c r="M474" s="11">
        <f t="shared" si="113"/>
        <v>0.33670033670033667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-0.28206618635986069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0.23175047757151976</v>
      </c>
      <c r="Q474" s="11">
        <f>2*'OddsRatio_working_3-way'!K474*'OddsRatio_working_3-way'!L474*'OddsRatio_working_3-way'!M474</f>
        <v>7.8826693051537347E-2</v>
      </c>
      <c r="R474" s="11">
        <f t="shared" si="114"/>
        <v>0</v>
      </c>
      <c r="S474" s="11">
        <f t="shared" si="115"/>
        <v>-0.82161736776152239</v>
      </c>
      <c r="T474" s="11">
        <f t="shared" si="116"/>
        <v>-0.27946168971480356</v>
      </c>
      <c r="U474" s="11">
        <f>'OddsRatio_working_3-way'!S474-'OddsRatio_working_3-way'!R474^2/3</f>
        <v>-0.82161736776152239</v>
      </c>
      <c r="V474" s="11">
        <f>'OddsRatio_working_3-way'!S474*'OddsRatio_working_3-way'!R474/3-2*'OddsRatio_working_3-way'!R474^3/27-'OddsRatio_working_3-way'!T474</f>
        <v>0.27946168971480356</v>
      </c>
      <c r="W474" s="11">
        <f>'OddsRatio_working_3-way'!V474^2+4*'OddsRatio_working_3-way'!U474^3/27</f>
        <v>-4.0696074692181949E-3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0.1433251927327078</v>
      </c>
      <c r="Y474" s="11">
        <f>IF('OddsRatio_working_3-way'!W474&gt;=0,IF('OddsRatio_working_3-way'!V474+SQRT('OddsRatio_working_3-way'!W474)&gt;0,0,PI()),ACOS('OddsRatio_working_3-way'!V474/(2*'OddsRatio_working_3-way'!X474)))</f>
        <v>0.22442725585536261</v>
      </c>
      <c r="Z474" s="11">
        <f>'OddsRatio_working_3-way'!X474^(1/3)*COS('OddsRatio_working_3-way'!Y474/3)</f>
        <v>0.52186455463367143</v>
      </c>
      <c r="AA474" s="11">
        <f>'OddsRatio_working_3-way'!X474^(1/3)*COS(('OddsRatio_working_3-way'!Y474+2*PI())/3)</f>
        <v>-0.29480530350479972</v>
      </c>
      <c r="AB474" s="11">
        <f>'OddsRatio_working_3-way'!X474^(1/3)*COS(('OddsRatio_working_3-way'!Y474+4*PI())/3)</f>
        <v>-0.22705925112887165</v>
      </c>
      <c r="AC474" s="11">
        <f>'OddsRatio_working_3-way'!X474^(1/3)*SIN('OddsRatio_working_3-way'!Y474/3)</f>
        <v>3.9113201575776593E-2</v>
      </c>
      <c r="AD474" s="11">
        <f>'OddsRatio_working_3-way'!X474^(1/3)*SIN(('OddsRatio_working_3-way'!Y474+2*PI())/3)</f>
        <v>0.43239136085952329</v>
      </c>
      <c r="AE474" s="11">
        <f>'OddsRatio_working_3-way'!X474^(1/3)*SIN(('OddsRatio_working_3-way'!Y474+4*PI())/3)</f>
        <v>-0.47150456243529981</v>
      </c>
      <c r="AF474" s="11">
        <f>-'OddsRatio_working_3-way'!U474/(3*'OddsRatio_working_3-way'!X474^(1/3))*COS(('OddsRatio_working_3-way'!Y474)/3)</f>
        <v>0.52186455463367121</v>
      </c>
      <c r="AG474" s="11">
        <f>-'OddsRatio_working_3-way'!U474/(3*'OddsRatio_working_3-way'!X474^(1/3))*COS(('OddsRatio_working_3-way'!Y474+2*PI())/3)</f>
        <v>-0.29480530350479961</v>
      </c>
      <c r="AH474" s="11">
        <f>-'OddsRatio_working_3-way'!U474/(3*'OddsRatio_working_3-way'!X474^(1/3))*COS(('OddsRatio_working_3-way'!Y474+4*PI())/3)</f>
        <v>-0.22705925112887157</v>
      </c>
      <c r="AI474" s="11">
        <f>'OddsRatio_working_3-way'!U474/(3*'OddsRatio_working_3-way'!X474^(1/3))*SIN(('OddsRatio_working_3-way'!Y474)/3)</f>
        <v>-3.9113201575776579E-2</v>
      </c>
      <c r="AJ474" s="11">
        <f>'OddsRatio_working_3-way'!U474/(3*'OddsRatio_working_3-way'!X474^(1/3))*SIN(('OddsRatio_working_3-way'!Y474+2*PI())/3)</f>
        <v>-0.43239136085952312</v>
      </c>
      <c r="AK474" s="11">
        <f>'OddsRatio_working_3-way'!U474/(3*'OddsRatio_working_3-way'!X474^(1/3))*SIN(('OddsRatio_working_3-way'!Y474+4*PI())/3)</f>
        <v>0.47150456243529965</v>
      </c>
      <c r="AL474" s="11">
        <f>'OddsRatio_working_3-way'!Z474+'OddsRatio_working_3-way'!AF474</f>
        <v>1.0437291092673426</v>
      </c>
      <c r="AM474" s="11">
        <f>'OddsRatio_working_3-way'!AA474+'OddsRatio_working_3-way'!AG474</f>
        <v>-0.58961060700959933</v>
      </c>
      <c r="AN474" s="11">
        <f>'OddsRatio_working_3-way'!AB474+'OddsRatio_working_3-way'!AH474</f>
        <v>-0.4541185022577432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1.0437291092673426</v>
      </c>
      <c r="AS474" s="11">
        <f>IF(('OddsRatio_working_3-way'!X474=0),IF(Q474&gt;0,-Q474^(1/3),(-Q474)^(1/3)),'OddsRatio_working_3-way'!AM474-'OddsRatio_working_3-way'!R474/3)</f>
        <v>-0.58961060700959933</v>
      </c>
      <c r="AT474" s="11">
        <f>IF(('OddsRatio_working_3-way'!X474=0),IF(Q474&gt;0,-Q474^(1/3),(-Q474)^(1/3)),'OddsRatio_working_3-way'!AN474-'OddsRatio_working_3-way'!R474/3)</f>
        <v>-0.4541185022577432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3.31</v>
      </c>
      <c r="B475" s="4">
        <f>IF('True_Odds_Calculator_3-way'!B476="","",'True_Odds_Calculator_3-way'!B476)</f>
        <v>3.4</v>
      </c>
      <c r="C475" s="4">
        <f>IF('True_Odds_Calculator_3-way'!C476="","",'True_Odds_Calculator_3-way'!C476)</f>
        <v>2.3199999999999998</v>
      </c>
      <c r="D475" s="9">
        <f t="shared" si="104"/>
        <v>0.2934688201195163</v>
      </c>
      <c r="E475" s="9">
        <f t="shared" si="105"/>
        <v>0.28560686598928103</v>
      </c>
      <c r="F475" s="9">
        <f t="shared" si="106"/>
        <v>0.4209243138912025</v>
      </c>
      <c r="G475" s="9">
        <f t="shared" si="107"/>
        <v>1.0422151610632886</v>
      </c>
      <c r="H475" s="9">
        <f t="shared" si="108"/>
        <v>3.4075170220561972</v>
      </c>
      <c r="I475" s="9">
        <f t="shared" si="109"/>
        <v>3.5013163865518924</v>
      </c>
      <c r="J475" s="9">
        <f t="shared" si="110"/>
        <v>2.3757240126035408</v>
      </c>
      <c r="K475" s="11">
        <f t="shared" si="111"/>
        <v>0.30211480362537763</v>
      </c>
      <c r="L475" s="11">
        <f t="shared" si="112"/>
        <v>0.29411764705882354</v>
      </c>
      <c r="M475" s="11">
        <f t="shared" si="113"/>
        <v>0.43103448275862072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-0.2802865494567448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0.23095236636169203</v>
      </c>
      <c r="Q475" s="11">
        <f>2*'OddsRatio_working_3-way'!K475*'OddsRatio_working_3-way'!L475*'OddsRatio_working_3-way'!M475</f>
        <v>7.6601116537874658E-2</v>
      </c>
      <c r="R475" s="11">
        <f t="shared" si="114"/>
        <v>0</v>
      </c>
      <c r="S475" s="11">
        <f t="shared" si="115"/>
        <v>-0.82398661944116491</v>
      </c>
      <c r="T475" s="11">
        <f t="shared" si="116"/>
        <v>-0.27329572784118245</v>
      </c>
      <c r="U475" s="11">
        <f>'OddsRatio_working_3-way'!S475-'OddsRatio_working_3-way'!R475^2/3</f>
        <v>-0.82398661944116491</v>
      </c>
      <c r="V475" s="11">
        <f>'OddsRatio_working_3-way'!S475*'OddsRatio_working_3-way'!R475/3-2*'OddsRatio_working_3-way'!R475^3/27-'OddsRatio_working_3-way'!T475</f>
        <v>0.27329572784118245</v>
      </c>
      <c r="W475" s="11">
        <f>'OddsRatio_working_3-way'!V475^2+4*'OddsRatio_working_3-way'!U475^3/27</f>
        <v>-8.1907739152599773E-3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0.1439455876116924</v>
      </c>
      <c r="Y475" s="11">
        <f>IF('OddsRatio_working_3-way'!W475&gt;=0,IF('OddsRatio_working_3-way'!V475+SQRT('OddsRatio_working_3-way'!W475)&gt;0,0,PI()),ACOS('OddsRatio_working_3-way'!V475/(2*'OddsRatio_working_3-way'!X475)))</f>
        <v>0.31978761340071626</v>
      </c>
      <c r="Z475" s="11">
        <f>'OddsRatio_working_3-way'!X475^(1/3)*COS('OddsRatio_working_3-way'!Y475/3)</f>
        <v>0.5211075805316443</v>
      </c>
      <c r="AA475" s="11">
        <f>'OddsRatio_working_3-way'!X475^(1/3)*COS(('OddsRatio_working_3-way'!Y475+2*PI())/3)</f>
        <v>-0.30884273304399035</v>
      </c>
      <c r="AB475" s="11">
        <f>'OddsRatio_working_3-way'!X475^(1/3)*COS(('OddsRatio_working_3-way'!Y475+4*PI())/3)</f>
        <v>-0.21226484748765381</v>
      </c>
      <c r="AC475" s="11">
        <f>'OddsRatio_working_3-way'!X475^(1/3)*SIN('OddsRatio_working_3-way'!Y475/3)</f>
        <v>5.5759268223715665E-2</v>
      </c>
      <c r="AD475" s="11">
        <f>'OddsRatio_working_3-way'!X475^(1/3)*SIN(('OddsRatio_working_3-way'!Y475+2*PI())/3)</f>
        <v>0.42341276873319128</v>
      </c>
      <c r="AE475" s="11">
        <f>'OddsRatio_working_3-way'!X475^(1/3)*SIN(('OddsRatio_working_3-way'!Y475+4*PI())/3)</f>
        <v>-0.47917203695690697</v>
      </c>
      <c r="AF475" s="11">
        <f>-'OddsRatio_working_3-way'!U475/(3*'OddsRatio_working_3-way'!X475^(1/3))*COS(('OddsRatio_working_3-way'!Y475)/3)</f>
        <v>0.52110758053164419</v>
      </c>
      <c r="AG475" s="11">
        <f>-'OddsRatio_working_3-way'!U475/(3*'OddsRatio_working_3-way'!X475^(1/3))*COS(('OddsRatio_working_3-way'!Y475+2*PI())/3)</f>
        <v>-0.30884273304399029</v>
      </c>
      <c r="AH475" s="11">
        <f>-'OddsRatio_working_3-way'!U475/(3*'OddsRatio_working_3-way'!X475^(1/3))*COS(('OddsRatio_working_3-way'!Y475+4*PI())/3)</f>
        <v>-0.21226484748765378</v>
      </c>
      <c r="AI475" s="11">
        <f>'OddsRatio_working_3-way'!U475/(3*'OddsRatio_working_3-way'!X475^(1/3))*SIN(('OddsRatio_working_3-way'!Y475)/3)</f>
        <v>-5.5759268223715651E-2</v>
      </c>
      <c r="AJ475" s="11">
        <f>'OddsRatio_working_3-way'!U475/(3*'OddsRatio_working_3-way'!X475^(1/3))*SIN(('OddsRatio_working_3-way'!Y475+2*PI())/3)</f>
        <v>-0.42341276873319117</v>
      </c>
      <c r="AK475" s="11">
        <f>'OddsRatio_working_3-way'!U475/(3*'OddsRatio_working_3-way'!X475^(1/3))*SIN(('OddsRatio_working_3-way'!Y475+4*PI())/3)</f>
        <v>0.47917203695690685</v>
      </c>
      <c r="AL475" s="11">
        <f>'OddsRatio_working_3-way'!Z475+'OddsRatio_working_3-way'!AF475</f>
        <v>1.0422151610632886</v>
      </c>
      <c r="AM475" s="11">
        <f>'OddsRatio_working_3-way'!AA475+'OddsRatio_working_3-way'!AG475</f>
        <v>-0.61768546608798069</v>
      </c>
      <c r="AN475" s="11">
        <f>'OddsRatio_working_3-way'!AB475+'OddsRatio_working_3-way'!AH475</f>
        <v>-0.42452969497530757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1.0422151610632886</v>
      </c>
      <c r="AS475" s="11">
        <f>IF(('OddsRatio_working_3-way'!X475=0),IF(Q475&gt;0,-Q475^(1/3),(-Q475)^(1/3)),'OddsRatio_working_3-way'!AM475-'OddsRatio_working_3-way'!R475/3)</f>
        <v>-0.61768546608798069</v>
      </c>
      <c r="AT475" s="11">
        <f>IF(('OddsRatio_working_3-way'!X475=0),IF(Q475&gt;0,-Q475^(1/3),(-Q475)^(1/3)),'OddsRatio_working_3-way'!AN475-'OddsRatio_working_3-way'!R475/3)</f>
        <v>-0.42452969497530757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1.69</v>
      </c>
      <c r="B476" s="4">
        <f>IF('True_Odds_Calculator_3-way'!B477="","",'True_Odds_Calculator_3-way'!B477)</f>
        <v>3.9</v>
      </c>
      <c r="C476" s="4">
        <f>IF('True_Odds_Calculator_3-way'!C477="","",'True_Odds_Calculator_3-way'!C477)</f>
        <v>5.43</v>
      </c>
      <c r="D476" s="9">
        <f t="shared" si="104"/>
        <v>0.5781645701904965</v>
      </c>
      <c r="E476" s="9">
        <f t="shared" si="105"/>
        <v>0.24591277806176329</v>
      </c>
      <c r="F476" s="9">
        <f t="shared" si="106"/>
        <v>0.17592265174774047</v>
      </c>
      <c r="G476" s="9">
        <f t="shared" si="107"/>
        <v>1.057407746681295</v>
      </c>
      <c r="H476" s="9">
        <f t="shared" si="108"/>
        <v>1.7296113452100932</v>
      </c>
      <c r="I476" s="9">
        <f t="shared" si="109"/>
        <v>4.0664824653757545</v>
      </c>
      <c r="J476" s="9">
        <f t="shared" si="110"/>
        <v>5.6843163177981362</v>
      </c>
      <c r="K476" s="11">
        <f t="shared" si="111"/>
        <v>0.59171597633136097</v>
      </c>
      <c r="L476" s="11">
        <f t="shared" si="112"/>
        <v>0.25641025641025644</v>
      </c>
      <c r="M476" s="11">
        <f t="shared" si="113"/>
        <v>0.18416206261510129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-0.24768498144548357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0.22409038722092431</v>
      </c>
      <c r="Q476" s="11">
        <f>2*'OddsRatio_working_3-way'!K476*'OddsRatio_working_3-way'!L476*'OddsRatio_working_3-way'!M476</f>
        <v>5.5882889581277906E-2</v>
      </c>
      <c r="R476" s="11">
        <f t="shared" si="114"/>
        <v>0</v>
      </c>
      <c r="S476" s="11">
        <f t="shared" si="115"/>
        <v>-0.90473950383724611</v>
      </c>
      <c r="T476" s="11">
        <f t="shared" si="116"/>
        <v>-0.22562082389956273</v>
      </c>
      <c r="U476" s="11">
        <f>'OddsRatio_working_3-way'!S476-'OddsRatio_working_3-way'!R476^2/3</f>
        <v>-0.90473950383724611</v>
      </c>
      <c r="V476" s="11">
        <f>'OddsRatio_working_3-way'!S476*'OddsRatio_working_3-way'!R476/3-2*'OddsRatio_working_3-way'!R476^3/27-'OddsRatio_working_3-way'!T476</f>
        <v>0.22562082389956273</v>
      </c>
      <c r="W476" s="11">
        <f>'OddsRatio_working_3-way'!V476^2+4*'OddsRatio_working_3-way'!U476^3/27</f>
        <v>-5.881046613523444E-2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0.16561644114666871</v>
      </c>
      <c r="Y476" s="11">
        <f>IF('OddsRatio_working_3-way'!W476&gt;=0,IF('OddsRatio_working_3-way'!V476+SQRT('OddsRatio_working_3-way'!W476)&gt;0,0,PI()),ACOS('OddsRatio_working_3-way'!V476/(2*'OddsRatio_working_3-way'!X476)))</f>
        <v>0.82145773247628073</v>
      </c>
      <c r="Z476" s="11">
        <f>'OddsRatio_working_3-way'!X476^(1/3)*COS('OddsRatio_working_3-way'!Y476/3)</f>
        <v>0.52870387334064761</v>
      </c>
      <c r="AA476" s="11">
        <f>'OddsRatio_working_3-way'!X476^(1/3)*COS(('OddsRatio_working_3-way'!Y476+2*PI())/3)</f>
        <v>-0.39295612282014891</v>
      </c>
      <c r="AB476" s="11">
        <f>'OddsRatio_working_3-way'!X476^(1/3)*COS(('OddsRatio_working_3-way'!Y476+4*PI())/3)</f>
        <v>-0.13574775052049887</v>
      </c>
      <c r="AC476" s="11">
        <f>'OddsRatio_working_3-way'!X476^(1/3)*SIN('OddsRatio_working_3-way'!Y476/3)</f>
        <v>0.14849932298502858</v>
      </c>
      <c r="AD476" s="11">
        <f>'OddsRatio_working_3-way'!X476^(1/3)*SIN(('OddsRatio_working_3-way'!Y476+2*PI())/3)</f>
        <v>0.38362132389971682</v>
      </c>
      <c r="AE476" s="11">
        <f>'OddsRatio_working_3-way'!X476^(1/3)*SIN(('OddsRatio_working_3-way'!Y476+4*PI())/3)</f>
        <v>-0.53212064688474536</v>
      </c>
      <c r="AF476" s="11">
        <f>-'OddsRatio_working_3-way'!U476/(3*'OddsRatio_working_3-way'!X476^(1/3))*COS(('OddsRatio_working_3-way'!Y476)/3)</f>
        <v>0.5287038733406475</v>
      </c>
      <c r="AG476" s="11">
        <f>-'OddsRatio_working_3-way'!U476/(3*'OddsRatio_working_3-way'!X476^(1/3))*COS(('OddsRatio_working_3-way'!Y476+2*PI())/3)</f>
        <v>-0.3929561228201488</v>
      </c>
      <c r="AH476" s="11">
        <f>-'OddsRatio_working_3-way'!U476/(3*'OddsRatio_working_3-way'!X476^(1/3))*COS(('OddsRatio_working_3-way'!Y476+4*PI())/3)</f>
        <v>-0.13574775052049884</v>
      </c>
      <c r="AI476" s="11">
        <f>'OddsRatio_working_3-way'!U476/(3*'OddsRatio_working_3-way'!X476^(1/3))*SIN(('OddsRatio_working_3-way'!Y476)/3)</f>
        <v>-0.14849932298502855</v>
      </c>
      <c r="AJ476" s="11">
        <f>'OddsRatio_working_3-way'!U476/(3*'OddsRatio_working_3-way'!X476^(1/3))*SIN(('OddsRatio_working_3-way'!Y476+2*PI())/3)</f>
        <v>-0.3836213238997167</v>
      </c>
      <c r="AK476" s="11">
        <f>'OddsRatio_working_3-way'!U476/(3*'OddsRatio_working_3-way'!X476^(1/3))*SIN(('OddsRatio_working_3-way'!Y476+4*PI())/3)</f>
        <v>0.53212064688474525</v>
      </c>
      <c r="AL476" s="11">
        <f>'OddsRatio_working_3-way'!Z476+'OddsRatio_working_3-way'!AF476</f>
        <v>1.057407746681295</v>
      </c>
      <c r="AM476" s="11">
        <f>'OddsRatio_working_3-way'!AA476+'OddsRatio_working_3-way'!AG476</f>
        <v>-0.78591224564029771</v>
      </c>
      <c r="AN476" s="11">
        <f>'OddsRatio_working_3-way'!AB476+'OddsRatio_working_3-way'!AH476</f>
        <v>-0.27149550104099773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1.057407746681295</v>
      </c>
      <c r="AS476" s="11">
        <f>IF(('OddsRatio_working_3-way'!X476=0),IF(Q476&gt;0,-Q476^(1/3),(-Q476)^(1/3)),'OddsRatio_working_3-way'!AM476-'OddsRatio_working_3-way'!R476/3)</f>
        <v>-0.78591224564029771</v>
      </c>
      <c r="AT476" s="11">
        <f>IF(('OddsRatio_working_3-way'!X476=0),IF(Q476&gt;0,-Q476^(1/3),(-Q476)^(1/3)),'OddsRatio_working_3-way'!AN476-'OddsRatio_working_3-way'!R476/3)</f>
        <v>-0.27149550104099773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8.56</v>
      </c>
      <c r="B477" s="4">
        <f>IF('True_Odds_Calculator_3-way'!B478="","",'True_Odds_Calculator_3-way'!B478)</f>
        <v>3.63</v>
      </c>
      <c r="C477" s="4">
        <f>IF('True_Odds_Calculator_3-way'!C478="","",'True_Odds_Calculator_3-way'!C478)</f>
        <v>1.53</v>
      </c>
      <c r="D477" s="9">
        <f t="shared" si="104"/>
        <v>0.10809565531977001</v>
      </c>
      <c r="E477" s="9">
        <f t="shared" si="105"/>
        <v>0.25837053403489829</v>
      </c>
      <c r="F477" s="9">
        <f t="shared" si="106"/>
        <v>0.63353381064533176</v>
      </c>
      <c r="G477" s="9">
        <f t="shared" si="107"/>
        <v>1.091410795561969</v>
      </c>
      <c r="H477" s="9">
        <f t="shared" si="108"/>
        <v>9.2510656144484873</v>
      </c>
      <c r="I477" s="9">
        <f t="shared" si="109"/>
        <v>3.8704103923279782</v>
      </c>
      <c r="J477" s="9">
        <f t="shared" si="110"/>
        <v>1.5784477216478432</v>
      </c>
      <c r="K477" s="11">
        <f t="shared" si="111"/>
        <v>0.11682242990654206</v>
      </c>
      <c r="L477" s="11">
        <f t="shared" si="112"/>
        <v>0.27548209366391185</v>
      </c>
      <c r="M477" s="11">
        <f t="shared" si="113"/>
        <v>0.65359477124183007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-0.22165707249919353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0.22548775609898108</v>
      </c>
      <c r="Q477" s="11">
        <f>2*'OddsRatio_working_3-way'!K477*'OddsRatio_working_3-way'!L477*'OddsRatio_working_3-way'!M477</f>
        <v>4.2068611212496464E-2</v>
      </c>
      <c r="R477" s="11">
        <f t="shared" si="114"/>
        <v>0</v>
      </c>
      <c r="S477" s="11">
        <f t="shared" si="115"/>
        <v>-1.0172820273975309</v>
      </c>
      <c r="T477" s="11">
        <f t="shared" si="116"/>
        <v>-0.18979142302192736</v>
      </c>
      <c r="U477" s="11">
        <f>'OddsRatio_working_3-way'!S477-'OddsRatio_working_3-way'!R477^2/3</f>
        <v>-1.0172820273975309</v>
      </c>
      <c r="V477" s="11">
        <f>'OddsRatio_working_3-way'!S477*'OddsRatio_working_3-way'!R477/3-2*'OddsRatio_working_3-way'!R477^3/27-'OddsRatio_working_3-way'!T477</f>
        <v>0.18979142302192736</v>
      </c>
      <c r="W477" s="11">
        <f>'OddsRatio_working_3-way'!V477^2+4*'OddsRatio_working_3-way'!U477^3/27</f>
        <v>-0.11994177118467447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0.19746047416974533</v>
      </c>
      <c r="Y477" s="11">
        <f>IF('OddsRatio_working_3-way'!W477&gt;=0,IF('OddsRatio_working_3-way'!V477+SQRT('OddsRatio_working_3-way'!W477)&gt;0,0,PI()),ACOS('OddsRatio_working_3-way'!V477/(2*'OddsRatio_working_3-way'!X477)))</f>
        <v>1.0694794459207555</v>
      </c>
      <c r="Z477" s="11">
        <f>'OddsRatio_working_3-way'!X477^(1/3)*COS('OddsRatio_working_3-way'!Y477/3)</f>
        <v>0.54570539778098448</v>
      </c>
      <c r="AA477" s="11">
        <f>'OddsRatio_working_3-way'!X477^(1/3)*COS(('OddsRatio_working_3-way'!Y477+2*PI())/3)</f>
        <v>-0.4488490652561245</v>
      </c>
      <c r="AB477" s="11">
        <f>'OddsRatio_working_3-way'!X477^(1/3)*COS(('OddsRatio_working_3-way'!Y477+4*PI())/3)</f>
        <v>-9.6856332524859826E-2</v>
      </c>
      <c r="AC477" s="11">
        <f>'OddsRatio_working_3-way'!X477^(1/3)*SIN('OddsRatio_working_3-way'!Y477/3)</f>
        <v>0.20322309899518759</v>
      </c>
      <c r="AD477" s="11">
        <f>'OddsRatio_working_3-way'!X477^(1/3)*SIN(('OddsRatio_working_3-way'!Y477+2*PI())/3)</f>
        <v>0.37098318796303104</v>
      </c>
      <c r="AE477" s="11">
        <f>'OddsRatio_working_3-way'!X477^(1/3)*SIN(('OddsRatio_working_3-way'!Y477+4*PI())/3)</f>
        <v>-0.57420628695821851</v>
      </c>
      <c r="AF477" s="11">
        <f>-'OddsRatio_working_3-way'!U477/(3*'OddsRatio_working_3-way'!X477^(1/3))*COS(('OddsRatio_working_3-way'!Y477)/3)</f>
        <v>0.54570539778098448</v>
      </c>
      <c r="AG477" s="11">
        <f>-'OddsRatio_working_3-way'!U477/(3*'OddsRatio_working_3-way'!X477^(1/3))*COS(('OddsRatio_working_3-way'!Y477+2*PI())/3)</f>
        <v>-0.4488490652561245</v>
      </c>
      <c r="AH477" s="11">
        <f>-'OddsRatio_working_3-way'!U477/(3*'OddsRatio_working_3-way'!X477^(1/3))*COS(('OddsRatio_working_3-way'!Y477+4*PI())/3)</f>
        <v>-9.6856332524859826E-2</v>
      </c>
      <c r="AI477" s="11">
        <f>'OddsRatio_working_3-way'!U477/(3*'OddsRatio_working_3-way'!X477^(1/3))*SIN(('OddsRatio_working_3-way'!Y477)/3)</f>
        <v>-0.20322309899518759</v>
      </c>
      <c r="AJ477" s="11">
        <f>'OddsRatio_working_3-way'!U477/(3*'OddsRatio_working_3-way'!X477^(1/3))*SIN(('OddsRatio_working_3-way'!Y477+2*PI())/3)</f>
        <v>-0.37098318796303104</v>
      </c>
      <c r="AK477" s="11">
        <f>'OddsRatio_working_3-way'!U477/(3*'OddsRatio_working_3-way'!X477^(1/3))*SIN(('OddsRatio_working_3-way'!Y477+4*PI())/3)</f>
        <v>0.57420628695821851</v>
      </c>
      <c r="AL477" s="11">
        <f>'OddsRatio_working_3-way'!Z477+'OddsRatio_working_3-way'!AF477</f>
        <v>1.091410795561969</v>
      </c>
      <c r="AM477" s="11">
        <f>'OddsRatio_working_3-way'!AA477+'OddsRatio_working_3-way'!AG477</f>
        <v>-0.897698130512249</v>
      </c>
      <c r="AN477" s="11">
        <f>'OddsRatio_working_3-way'!AB477+'OddsRatio_working_3-way'!AH477</f>
        <v>-0.19371266504971965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1.091410795561969</v>
      </c>
      <c r="AS477" s="11">
        <f>IF(('OddsRatio_working_3-way'!X477=0),IF(Q477&gt;0,-Q477^(1/3),(-Q477)^(1/3)),'OddsRatio_working_3-way'!AM477-'OddsRatio_working_3-way'!R477/3)</f>
        <v>-0.897698130512249</v>
      </c>
      <c r="AT477" s="11">
        <f>IF(('OddsRatio_working_3-way'!X477=0),IF(Q477&gt;0,-Q477^(1/3),(-Q477)^(1/3)),'OddsRatio_working_3-way'!AN477-'OddsRatio_working_3-way'!R477/3)</f>
        <v>-0.19371266504971965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2.65</v>
      </c>
      <c r="B478" s="4">
        <f>IF('True_Odds_Calculator_3-way'!B479="","",'True_Odds_Calculator_3-way'!B479)</f>
        <v>3.26</v>
      </c>
      <c r="C478" s="4">
        <f>IF('True_Odds_Calculator_3-way'!C479="","",'True_Odds_Calculator_3-way'!C479)</f>
        <v>2.82</v>
      </c>
      <c r="D478" s="9">
        <f t="shared" si="104"/>
        <v>0.3638879957814366</v>
      </c>
      <c r="E478" s="9">
        <f t="shared" si="105"/>
        <v>0.29460591218931342</v>
      </c>
      <c r="F478" s="9">
        <f t="shared" si="106"/>
        <v>0.34150609202924997</v>
      </c>
      <c r="G478" s="9">
        <f t="shared" si="107"/>
        <v>1.0594535441358368</v>
      </c>
      <c r="H478" s="9">
        <f t="shared" si="108"/>
        <v>2.7480983478241301</v>
      </c>
      <c r="I478" s="9">
        <f t="shared" si="109"/>
        <v>3.3943650097469908</v>
      </c>
      <c r="J478" s="9">
        <f t="shared" si="110"/>
        <v>2.9282054503272232</v>
      </c>
      <c r="K478" s="11">
        <f t="shared" si="111"/>
        <v>0.37735849056603776</v>
      </c>
      <c r="L478" s="11">
        <f t="shared" si="112"/>
        <v>0.30674846625766872</v>
      </c>
      <c r="M478" s="11">
        <f t="shared" si="113"/>
        <v>0.3546099290780142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-0.27858080500845983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0.23520255742759821</v>
      </c>
      <c r="Q478" s="11">
        <f>2*'OddsRatio_working_3-way'!K478*'OddsRatio_working_3-way'!L478*'OddsRatio_working_3-way'!M478</f>
        <v>8.2095133482582294E-2</v>
      </c>
      <c r="R478" s="11">
        <f t="shared" si="114"/>
        <v>0</v>
      </c>
      <c r="S478" s="11">
        <f t="shared" si="115"/>
        <v>-0.84428845490792404</v>
      </c>
      <c r="T478" s="11">
        <f t="shared" si="116"/>
        <v>-0.29469056017728595</v>
      </c>
      <c r="U478" s="11">
        <f>'OddsRatio_working_3-way'!S478-'OddsRatio_working_3-way'!R478^2/3</f>
        <v>-0.84428845490792404</v>
      </c>
      <c r="V478" s="11">
        <f>'OddsRatio_working_3-way'!S478*'OddsRatio_working_3-way'!R478/3-2*'OddsRatio_working_3-way'!R478^3/27-'OddsRatio_working_3-way'!T478</f>
        <v>0.29469056017728595</v>
      </c>
      <c r="W478" s="11">
        <f>'OddsRatio_working_3-way'!V478^2+4*'OddsRatio_working_3-way'!U478^3/27</f>
        <v>-2.3172108013690268E-3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0.14929813885224058</v>
      </c>
      <c r="Y478" s="11">
        <f>IF('OddsRatio_working_3-way'!W478&gt;=0,IF('OddsRatio_working_3-way'!V478+SQRT('OddsRatio_working_3-way'!W478)&gt;0,0,PI()),ACOS('OddsRatio_working_3-way'!V478/(2*'OddsRatio_working_3-way'!X478)))</f>
        <v>0.16191897583749837</v>
      </c>
      <c r="Z478" s="11">
        <f>'OddsRatio_working_3-way'!X478^(1/3)*COS('OddsRatio_working_3-way'!Y478/3)</f>
        <v>0.52972677206791829</v>
      </c>
      <c r="AA478" s="11">
        <f>'OddsRatio_working_3-way'!X478^(1/3)*COS(('OddsRatio_working_3-way'!Y478+2*PI())/3)</f>
        <v>-0.2896479365212839</v>
      </c>
      <c r="AB478" s="11">
        <f>'OddsRatio_working_3-way'!X478^(1/3)*COS(('OddsRatio_working_3-way'!Y478+4*PI())/3)</f>
        <v>-0.24007883554663456</v>
      </c>
      <c r="AC478" s="11">
        <f>'OddsRatio_working_3-way'!X478^(1/3)*SIN('OddsRatio_working_3-way'!Y478/3)</f>
        <v>2.8618733791201629E-2</v>
      </c>
      <c r="AD478" s="11">
        <f>'OddsRatio_working_3-way'!X478^(1/3)*SIN(('OddsRatio_working_3-way'!Y478+2*PI())/3)</f>
        <v>0.44444747477994551</v>
      </c>
      <c r="AE478" s="11">
        <f>'OddsRatio_working_3-way'!X478^(1/3)*SIN(('OddsRatio_working_3-way'!Y478+4*PI())/3)</f>
        <v>-0.47306620857114701</v>
      </c>
      <c r="AF478" s="11">
        <f>-'OddsRatio_working_3-way'!U478/(3*'OddsRatio_working_3-way'!X478^(1/3))*COS(('OddsRatio_working_3-way'!Y478)/3)</f>
        <v>0.52972677206791841</v>
      </c>
      <c r="AG478" s="11">
        <f>-'OddsRatio_working_3-way'!U478/(3*'OddsRatio_working_3-way'!X478^(1/3))*COS(('OddsRatio_working_3-way'!Y478+2*PI())/3)</f>
        <v>-0.28964793652128396</v>
      </c>
      <c r="AH478" s="11">
        <f>-'OddsRatio_working_3-way'!U478/(3*'OddsRatio_working_3-way'!X478^(1/3))*COS(('OddsRatio_working_3-way'!Y478+4*PI())/3)</f>
        <v>-0.24007883554663462</v>
      </c>
      <c r="AI478" s="11">
        <f>'OddsRatio_working_3-way'!U478/(3*'OddsRatio_working_3-way'!X478^(1/3))*SIN(('OddsRatio_working_3-way'!Y478)/3)</f>
        <v>-2.8618733791201636E-2</v>
      </c>
      <c r="AJ478" s="11">
        <f>'OddsRatio_working_3-way'!U478/(3*'OddsRatio_working_3-way'!X478^(1/3))*SIN(('OddsRatio_working_3-way'!Y478+2*PI())/3)</f>
        <v>-0.44444747477994556</v>
      </c>
      <c r="AK478" s="11">
        <f>'OddsRatio_working_3-way'!U478/(3*'OddsRatio_working_3-way'!X478^(1/3))*SIN(('OddsRatio_working_3-way'!Y478+4*PI())/3)</f>
        <v>0.47306620857114712</v>
      </c>
      <c r="AL478" s="11">
        <f>'OddsRatio_working_3-way'!Z478+'OddsRatio_working_3-way'!AF478</f>
        <v>1.0594535441358368</v>
      </c>
      <c r="AM478" s="11">
        <f>'OddsRatio_working_3-way'!AA478+'OddsRatio_working_3-way'!AG478</f>
        <v>-0.57929587304256791</v>
      </c>
      <c r="AN478" s="11">
        <f>'OddsRatio_working_3-way'!AB478+'OddsRatio_working_3-way'!AH478</f>
        <v>-0.48015767109326918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1.0594535441358368</v>
      </c>
      <c r="AS478" s="11">
        <f>IF(('OddsRatio_working_3-way'!X478=0),IF(Q478&gt;0,-Q478^(1/3),(-Q478)^(1/3)),'OddsRatio_working_3-way'!AM478-'OddsRatio_working_3-way'!R478/3)</f>
        <v>-0.57929587304256791</v>
      </c>
      <c r="AT478" s="11">
        <f>IF(('OddsRatio_working_3-way'!X478=0),IF(Q478&gt;0,-Q478^(1/3),(-Q478)^(1/3)),'OddsRatio_working_3-way'!AN478-'OddsRatio_working_3-way'!R478/3)</f>
        <v>-0.48015767109326918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2.25</v>
      </c>
      <c r="B479" s="4">
        <f>IF('True_Odds_Calculator_3-way'!B480="","",'True_Odds_Calculator_3-way'!B480)</f>
        <v>3.51</v>
      </c>
      <c r="C479" s="4">
        <f>IF('True_Odds_Calculator_3-way'!C480="","",'True_Odds_Calculator_3-way'!C480)</f>
        <v>3.22</v>
      </c>
      <c r="D479" s="9">
        <f t="shared" si="104"/>
        <v>0.42954079593831057</v>
      </c>
      <c r="E479" s="9">
        <f t="shared" si="105"/>
        <v>0.2727203534764866</v>
      </c>
      <c r="F479" s="9">
        <f t="shared" si="106"/>
        <v>0.29773885058520277</v>
      </c>
      <c r="G479" s="9">
        <f t="shared" si="107"/>
        <v>1.0624540615576212</v>
      </c>
      <c r="H479" s="9">
        <f t="shared" si="108"/>
        <v>2.3280675769470269</v>
      </c>
      <c r="I479" s="9">
        <f t="shared" si="109"/>
        <v>3.6667596945096288</v>
      </c>
      <c r="J479" s="9">
        <f t="shared" si="110"/>
        <v>3.3586480166579196</v>
      </c>
      <c r="K479" s="11">
        <f t="shared" si="111"/>
        <v>0.44444444444444442</v>
      </c>
      <c r="L479" s="11">
        <f t="shared" si="112"/>
        <v>0.28490028490028491</v>
      </c>
      <c r="M479" s="11">
        <f t="shared" si="113"/>
        <v>0.3105590062111801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-0.27389947679802751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0.23515579071134624</v>
      </c>
      <c r="Q479" s="11">
        <f>2*'OddsRatio_working_3-way'!K479*'OddsRatio_working_3-way'!L479*'OddsRatio_working_3-way'!M479</f>
        <v>7.8647421642590726E-2</v>
      </c>
      <c r="R479" s="11">
        <f t="shared" si="114"/>
        <v>0</v>
      </c>
      <c r="S479" s="11">
        <f t="shared" si="115"/>
        <v>-0.85854779081870713</v>
      </c>
      <c r="T479" s="11">
        <f t="shared" si="116"/>
        <v>-0.28713972937080506</v>
      </c>
      <c r="U479" s="11">
        <f>'OddsRatio_working_3-way'!S479-'OddsRatio_working_3-way'!R479^2/3</f>
        <v>-0.85854779081870713</v>
      </c>
      <c r="V479" s="11">
        <f>'OddsRatio_working_3-way'!S479*'OddsRatio_working_3-way'!R479/3-2*'OddsRatio_working_3-way'!R479^3/27-'OddsRatio_working_3-way'!T479</f>
        <v>0.28713972937080506</v>
      </c>
      <c r="W479" s="11">
        <f>'OddsRatio_working_3-way'!V479^2+4*'OddsRatio_working_3-way'!U479^3/27</f>
        <v>-1.1304742660957531E-2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0.15309634780432935</v>
      </c>
      <c r="Y479" s="11">
        <f>IF('OddsRatio_working_3-way'!W479&gt;=0,IF('OddsRatio_working_3-way'!V479+SQRT('OddsRatio_working_3-way'!W479)&gt;0,0,PI()),ACOS('OddsRatio_working_3-way'!V479/(2*'OddsRatio_working_3-way'!X479)))</f>
        <v>0.35463127797888694</v>
      </c>
      <c r="Z479" s="11">
        <f>'OddsRatio_working_3-way'!X479^(1/3)*COS('OddsRatio_working_3-way'!Y479/3)</f>
        <v>0.53122703077881062</v>
      </c>
      <c r="AA479" s="11">
        <f>'OddsRatio_working_3-way'!X479^(1/3)*COS(('OddsRatio_working_3-way'!Y479+2*PI())/3)</f>
        <v>-0.32025168000099552</v>
      </c>
      <c r="AB479" s="11">
        <f>'OddsRatio_working_3-way'!X479^(1/3)*COS(('OddsRatio_working_3-way'!Y479+4*PI())/3)</f>
        <v>-0.21097535077781504</v>
      </c>
      <c r="AC479" s="11">
        <f>'OddsRatio_working_3-way'!X479^(1/3)*SIN('OddsRatio_working_3-way'!Y479/3)</f>
        <v>6.3090718093057316E-2</v>
      </c>
      <c r="AD479" s="11">
        <f>'OddsRatio_working_3-way'!X479^(1/3)*SIN(('OddsRatio_working_3-way'!Y479+2*PI())/3)</f>
        <v>0.4285107447848992</v>
      </c>
      <c r="AE479" s="11">
        <f>'OddsRatio_working_3-way'!X479^(1/3)*SIN(('OddsRatio_working_3-way'!Y479+4*PI())/3)</f>
        <v>-0.49160146287795664</v>
      </c>
      <c r="AF479" s="11">
        <f>-'OddsRatio_working_3-way'!U479/(3*'OddsRatio_working_3-way'!X479^(1/3))*COS(('OddsRatio_working_3-way'!Y479)/3)</f>
        <v>0.53122703077881062</v>
      </c>
      <c r="AG479" s="11">
        <f>-'OddsRatio_working_3-way'!U479/(3*'OddsRatio_working_3-way'!X479^(1/3))*COS(('OddsRatio_working_3-way'!Y479+2*PI())/3)</f>
        <v>-0.32025168000099552</v>
      </c>
      <c r="AH479" s="11">
        <f>-'OddsRatio_working_3-way'!U479/(3*'OddsRatio_working_3-way'!X479^(1/3))*COS(('OddsRatio_working_3-way'!Y479+4*PI())/3)</f>
        <v>-0.21097535077781504</v>
      </c>
      <c r="AI479" s="11">
        <f>'OddsRatio_working_3-way'!U479/(3*'OddsRatio_working_3-way'!X479^(1/3))*SIN(('OddsRatio_working_3-way'!Y479)/3)</f>
        <v>-6.3090718093057316E-2</v>
      </c>
      <c r="AJ479" s="11">
        <f>'OddsRatio_working_3-way'!U479/(3*'OddsRatio_working_3-way'!X479^(1/3))*SIN(('OddsRatio_working_3-way'!Y479+2*PI())/3)</f>
        <v>-0.4285107447848992</v>
      </c>
      <c r="AK479" s="11">
        <f>'OddsRatio_working_3-way'!U479/(3*'OddsRatio_working_3-way'!X479^(1/3))*SIN(('OddsRatio_working_3-way'!Y479+4*PI())/3)</f>
        <v>0.49160146287795664</v>
      </c>
      <c r="AL479" s="11">
        <f>'OddsRatio_working_3-way'!Z479+'OddsRatio_working_3-way'!AF479</f>
        <v>1.0624540615576212</v>
      </c>
      <c r="AM479" s="11">
        <f>'OddsRatio_working_3-way'!AA479+'OddsRatio_working_3-way'!AG479</f>
        <v>-0.64050336000199104</v>
      </c>
      <c r="AN479" s="11">
        <f>'OddsRatio_working_3-way'!AB479+'OddsRatio_working_3-way'!AH479</f>
        <v>-0.42195070155563008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1.0624540615576212</v>
      </c>
      <c r="AS479" s="11">
        <f>IF(('OddsRatio_working_3-way'!X479=0),IF(Q479&gt;0,-Q479^(1/3),(-Q479)^(1/3)),'OddsRatio_working_3-way'!AM479-'OddsRatio_working_3-way'!R479/3)</f>
        <v>-0.64050336000199104</v>
      </c>
      <c r="AT479" s="11">
        <f>IF(('OddsRatio_working_3-way'!X479=0),IF(Q479&gt;0,-Q479^(1/3),(-Q479)^(1/3)),'OddsRatio_working_3-way'!AN479-'OddsRatio_working_3-way'!R479/3)</f>
        <v>-0.42195070155563008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2.44</v>
      </c>
      <c r="B480" s="4">
        <f>IF('True_Odds_Calculator_3-way'!B481="","",'True_Odds_Calculator_3-way'!B481)</f>
        <v>3.52</v>
      </c>
      <c r="C480" s="4">
        <f>IF('True_Odds_Calculator_3-way'!C481="","",'True_Odds_Calculator_3-way'!C481)</f>
        <v>2.9</v>
      </c>
      <c r="D480" s="9">
        <f t="shared" si="104"/>
        <v>0.3958217208314192</v>
      </c>
      <c r="E480" s="9">
        <f t="shared" si="105"/>
        <v>0.27239180969882876</v>
      </c>
      <c r="F480" s="9">
        <f t="shared" si="106"/>
        <v>0.33178646946975204</v>
      </c>
      <c r="G480" s="9">
        <f t="shared" si="107"/>
        <v>1.059992990130322</v>
      </c>
      <c r="H480" s="9">
        <f t="shared" si="108"/>
        <v>2.5263899057876635</v>
      </c>
      <c r="I480" s="9">
        <f t="shared" si="109"/>
        <v>3.6711823351284112</v>
      </c>
      <c r="J480" s="9">
        <f t="shared" si="110"/>
        <v>3.0139866812476117</v>
      </c>
      <c r="K480" s="11">
        <f t="shared" si="111"/>
        <v>0.4098360655737705</v>
      </c>
      <c r="L480" s="11">
        <f t="shared" si="112"/>
        <v>0.28409090909090912</v>
      </c>
      <c r="M480" s="11">
        <f t="shared" si="113"/>
        <v>0.34482758620689657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-0.27681278585744384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0.23527031193792081</v>
      </c>
      <c r="Q480" s="11">
        <f>2*'OddsRatio_working_3-way'!K480*'OddsRatio_working_3-way'!L480*'OddsRatio_working_3-way'!M480</f>
        <v>8.0297034791099245E-2</v>
      </c>
      <c r="R480" s="11">
        <f t="shared" si="114"/>
        <v>0</v>
      </c>
      <c r="S480" s="11">
        <f t="shared" si="115"/>
        <v>-0.84992574027661771</v>
      </c>
      <c r="T480" s="11">
        <f t="shared" si="116"/>
        <v>-0.29007704446300941</v>
      </c>
      <c r="U480" s="11">
        <f>'OddsRatio_working_3-way'!S480-'OddsRatio_working_3-way'!R480^2/3</f>
        <v>-0.84992574027661771</v>
      </c>
      <c r="V480" s="11">
        <f>'OddsRatio_working_3-way'!S480*'OddsRatio_working_3-way'!R480/3-2*'OddsRatio_working_3-way'!R480^3/27-'OddsRatio_working_3-way'!T480</f>
        <v>0.29007704446300941</v>
      </c>
      <c r="W480" s="11">
        <f>'OddsRatio_working_3-way'!V480^2+4*'OddsRatio_working_3-way'!U480^3/27</f>
        <v>-6.8129462179979949E-3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0.15079591998989292</v>
      </c>
      <c r="Y480" s="11">
        <f>IF('OddsRatio_working_3-way'!W480&gt;=0,IF('OddsRatio_working_3-way'!V480+SQRT('OddsRatio_working_3-way'!W480)&gt;0,0,PI()),ACOS('OddsRatio_working_3-way'!V480/(2*'OddsRatio_working_3-way'!X480)))</f>
        <v>0.27722020291805194</v>
      </c>
      <c r="Z480" s="11">
        <f>'OddsRatio_working_3-way'!X480^(1/3)*COS('OddsRatio_working_3-way'!Y480/3)</f>
        <v>0.52999649506516111</v>
      </c>
      <c r="AA480" s="11">
        <f>'OddsRatio_working_3-way'!X480^(1/3)*COS(('OddsRatio_working_3-way'!Y480+2*PI())/3)</f>
        <v>-0.30753319179183614</v>
      </c>
      <c r="AB480" s="11">
        <f>'OddsRatio_working_3-way'!X480^(1/3)*COS(('OddsRatio_working_3-way'!Y480+4*PI())/3)</f>
        <v>-0.22246330327332506</v>
      </c>
      <c r="AC480" s="11">
        <f>'OddsRatio_working_3-way'!X480^(1/3)*SIN('OddsRatio_working_3-way'!Y480/3)</f>
        <v>4.9115123036094006E-2</v>
      </c>
      <c r="AD480" s="11">
        <f>'OddsRatio_working_3-way'!X480^(1/3)*SIN(('OddsRatio_working_3-way'!Y480+2*PI())/3)</f>
        <v>0.43443286712509643</v>
      </c>
      <c r="AE480" s="11">
        <f>'OddsRatio_working_3-way'!X480^(1/3)*SIN(('OddsRatio_working_3-way'!Y480+4*PI())/3)</f>
        <v>-0.48354799016119027</v>
      </c>
      <c r="AF480" s="11">
        <f>-'OddsRatio_working_3-way'!U480/(3*'OddsRatio_working_3-way'!X480^(1/3))*COS(('OddsRatio_working_3-way'!Y480)/3)</f>
        <v>0.529996495065161</v>
      </c>
      <c r="AG480" s="11">
        <f>-'OddsRatio_working_3-way'!U480/(3*'OddsRatio_working_3-way'!X480^(1/3))*COS(('OddsRatio_working_3-way'!Y480+2*PI())/3)</f>
        <v>-0.30753319179183608</v>
      </c>
      <c r="AH480" s="11">
        <f>-'OddsRatio_working_3-way'!U480/(3*'OddsRatio_working_3-way'!X480^(1/3))*COS(('OddsRatio_working_3-way'!Y480+4*PI())/3)</f>
        <v>-0.222463303273325</v>
      </c>
      <c r="AI480" s="11">
        <f>'OddsRatio_working_3-way'!U480/(3*'OddsRatio_working_3-way'!X480^(1/3))*SIN(('OddsRatio_working_3-way'!Y480)/3)</f>
        <v>-4.9115123036093999E-2</v>
      </c>
      <c r="AJ480" s="11">
        <f>'OddsRatio_working_3-way'!U480/(3*'OddsRatio_working_3-way'!X480^(1/3))*SIN(('OddsRatio_working_3-way'!Y480+2*PI())/3)</f>
        <v>-0.43443286712509638</v>
      </c>
      <c r="AK480" s="11">
        <f>'OddsRatio_working_3-way'!U480/(3*'OddsRatio_working_3-way'!X480^(1/3))*SIN(('OddsRatio_working_3-way'!Y480+4*PI())/3)</f>
        <v>0.48354799016119016</v>
      </c>
      <c r="AL480" s="11">
        <f>'OddsRatio_working_3-way'!Z480+'OddsRatio_working_3-way'!AF480</f>
        <v>1.059992990130322</v>
      </c>
      <c r="AM480" s="11">
        <f>'OddsRatio_working_3-way'!AA480+'OddsRatio_working_3-way'!AG480</f>
        <v>-0.61506638358367227</v>
      </c>
      <c r="AN480" s="11">
        <f>'OddsRatio_working_3-way'!AB480+'OddsRatio_working_3-way'!AH480</f>
        <v>-0.44492660654665006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1.059992990130322</v>
      </c>
      <c r="AS480" s="11">
        <f>IF(('OddsRatio_working_3-way'!X480=0),IF(Q480&gt;0,-Q480^(1/3),(-Q480)^(1/3)),'OddsRatio_working_3-way'!AM480-'OddsRatio_working_3-way'!R480/3)</f>
        <v>-0.61506638358367227</v>
      </c>
      <c r="AT480" s="11">
        <f>IF(('OddsRatio_working_3-way'!X480=0),IF(Q480&gt;0,-Q480^(1/3),(-Q480)^(1/3)),'OddsRatio_working_3-way'!AN480-'OddsRatio_working_3-way'!R480/3)</f>
        <v>-0.44492660654665006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2.94</v>
      </c>
      <c r="B481" s="4">
        <f>IF('True_Odds_Calculator_3-way'!B482="","",'True_Odds_Calculator_3-way'!B482)</f>
        <v>3.2</v>
      </c>
      <c r="C481" s="4">
        <f>IF('True_Odds_Calculator_3-way'!C482="","",'True_Odds_Calculator_3-way'!C482)</f>
        <v>2.52</v>
      </c>
      <c r="D481" s="9">
        <f t="shared" si="104"/>
        <v>0.3237914526875289</v>
      </c>
      <c r="E481" s="9">
        <f t="shared" si="105"/>
        <v>0.29688590406136867</v>
      </c>
      <c r="F481" s="9">
        <f t="shared" si="106"/>
        <v>0.3793226432511026</v>
      </c>
      <c r="G481" s="9">
        <f t="shared" si="107"/>
        <v>1.0764987894800093</v>
      </c>
      <c r="H481" s="9">
        <f t="shared" si="108"/>
        <v>3.0884076515912176</v>
      </c>
      <c r="I481" s="9">
        <f t="shared" si="109"/>
        <v>3.3682973368560201</v>
      </c>
      <c r="J481" s="9">
        <f t="shared" si="110"/>
        <v>2.6362781600096139</v>
      </c>
      <c r="K481" s="11">
        <f t="shared" si="111"/>
        <v>0.3401360544217687</v>
      </c>
      <c r="L481" s="11">
        <f t="shared" si="112"/>
        <v>0.3125</v>
      </c>
      <c r="M481" s="11">
        <f t="shared" si="113"/>
        <v>0.3968253968253968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-0.27363405679732222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0.23873636756289815</v>
      </c>
      <c r="Q481" s="11">
        <f>2*'OddsRatio_working_3-way'!K481*'OddsRatio_working_3-way'!L481*'OddsRatio_working_3-way'!M481</f>
        <v>8.4359140481589448E-2</v>
      </c>
      <c r="R481" s="11">
        <f t="shared" si="114"/>
        <v>0</v>
      </c>
      <c r="S481" s="11">
        <f t="shared" si="115"/>
        <v>-0.8724658412667089</v>
      </c>
      <c r="T481" s="11">
        <f t="shared" si="116"/>
        <v>-0.30829181670201727</v>
      </c>
      <c r="U481" s="11">
        <f>'OddsRatio_working_3-way'!S481-'OddsRatio_working_3-way'!R481^2/3</f>
        <v>-0.8724658412667089</v>
      </c>
      <c r="V481" s="11">
        <f>'OddsRatio_working_3-way'!S481*'OddsRatio_working_3-way'!R481/3-2*'OddsRatio_working_3-way'!R481^3/27-'OddsRatio_working_3-way'!T481</f>
        <v>0.30829181670201727</v>
      </c>
      <c r="W481" s="11">
        <f>'OddsRatio_working_3-way'!V481^2+4*'OddsRatio_working_3-way'!U481^3/27</f>
        <v>-3.3440180555296545E-3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0.15683419772243543</v>
      </c>
      <c r="Y481" s="11">
        <f>IF('OddsRatio_working_3-way'!W481&gt;=0,IF('OddsRatio_working_3-way'!V481+SQRT('OddsRatio_working_3-way'!W481)&gt;0,0,PI()),ACOS('OddsRatio_working_3-way'!V481/(2*'OddsRatio_working_3-way'!X481)))</f>
        <v>0.18541929817441094</v>
      </c>
      <c r="Z481" s="11">
        <f>'OddsRatio_working_3-way'!X481^(1/3)*COS('OddsRatio_working_3-way'!Y481/3)</f>
        <v>0.53824939474000455</v>
      </c>
      <c r="AA481" s="11">
        <f>'OddsRatio_working_3-way'!X481^(1/3)*COS(('OddsRatio_working_3-way'!Y481+2*PI())/3)</f>
        <v>-0.2979717442412379</v>
      </c>
      <c r="AB481" s="11">
        <f>'OddsRatio_working_3-way'!X481^(1/3)*COS(('OddsRatio_working_3-way'!Y481+4*PI())/3)</f>
        <v>-0.24027765049876657</v>
      </c>
      <c r="AC481" s="11">
        <f>'OddsRatio_working_3-way'!X481^(1/3)*SIN('OddsRatio_working_3-way'!Y481/3)</f>
        <v>3.3309700552867319E-2</v>
      </c>
      <c r="AD481" s="11">
        <f>'OddsRatio_working_3-way'!X481^(1/3)*SIN(('OddsRatio_working_3-way'!Y481+2*PI())/3)</f>
        <v>0.44948279914000855</v>
      </c>
      <c r="AE481" s="11">
        <f>'OddsRatio_working_3-way'!X481^(1/3)*SIN(('OddsRatio_working_3-way'!Y481+4*PI())/3)</f>
        <v>-0.48279249969287585</v>
      </c>
      <c r="AF481" s="11">
        <f>-'OddsRatio_working_3-way'!U481/(3*'OddsRatio_working_3-way'!X481^(1/3))*COS(('OddsRatio_working_3-way'!Y481)/3)</f>
        <v>0.53824939474000466</v>
      </c>
      <c r="AG481" s="11">
        <f>-'OddsRatio_working_3-way'!U481/(3*'OddsRatio_working_3-way'!X481^(1/3))*COS(('OddsRatio_working_3-way'!Y481+2*PI())/3)</f>
        <v>-0.29797174424123801</v>
      </c>
      <c r="AH481" s="11">
        <f>-'OddsRatio_working_3-way'!U481/(3*'OddsRatio_working_3-way'!X481^(1/3))*COS(('OddsRatio_working_3-way'!Y481+4*PI())/3)</f>
        <v>-0.24027765049876662</v>
      </c>
      <c r="AI481" s="11">
        <f>'OddsRatio_working_3-way'!U481/(3*'OddsRatio_working_3-way'!X481^(1/3))*SIN(('OddsRatio_working_3-way'!Y481)/3)</f>
        <v>-3.3309700552867326E-2</v>
      </c>
      <c r="AJ481" s="11">
        <f>'OddsRatio_working_3-way'!U481/(3*'OddsRatio_working_3-way'!X481^(1/3))*SIN(('OddsRatio_working_3-way'!Y481+2*PI())/3)</f>
        <v>-0.4494827991400086</v>
      </c>
      <c r="AK481" s="11">
        <f>'OddsRatio_working_3-way'!U481/(3*'OddsRatio_working_3-way'!X481^(1/3))*SIN(('OddsRatio_working_3-way'!Y481+4*PI())/3)</f>
        <v>0.48279249969287596</v>
      </c>
      <c r="AL481" s="11">
        <f>'OddsRatio_working_3-way'!Z481+'OddsRatio_working_3-way'!AF481</f>
        <v>1.0764987894800093</v>
      </c>
      <c r="AM481" s="11">
        <f>'OddsRatio_working_3-way'!AA481+'OddsRatio_working_3-way'!AG481</f>
        <v>-0.59594348848247591</v>
      </c>
      <c r="AN481" s="11">
        <f>'OddsRatio_working_3-way'!AB481+'OddsRatio_working_3-way'!AH481</f>
        <v>-0.48055530099753319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1.0764987894800093</v>
      </c>
      <c r="AS481" s="11">
        <f>IF(('OddsRatio_working_3-way'!X481=0),IF(Q481&gt;0,-Q481^(1/3),(-Q481)^(1/3)),'OddsRatio_working_3-way'!AM481-'OddsRatio_working_3-way'!R481/3)</f>
        <v>-0.59594348848247591</v>
      </c>
      <c r="AT481" s="11">
        <f>IF(('OddsRatio_working_3-way'!X481=0),IF(Q481&gt;0,-Q481^(1/3),(-Q481)^(1/3)),'OddsRatio_working_3-way'!AN481-'OddsRatio_working_3-way'!R481/3)</f>
        <v>-0.48055530099753319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1.94</v>
      </c>
      <c r="B482" s="4">
        <f>IF('True_Odds_Calculator_3-way'!B483="","",'True_Odds_Calculator_3-way'!B483)</f>
        <v>3.96</v>
      </c>
      <c r="C482" s="4">
        <f>IF('True_Odds_Calculator_3-way'!C483="","",'True_Odds_Calculator_3-way'!C483)</f>
        <v>3.51</v>
      </c>
      <c r="D482" s="9">
        <f t="shared" si="104"/>
        <v>0.49464014444473187</v>
      </c>
      <c r="E482" s="9">
        <f t="shared" si="105"/>
        <v>0.23712533412739711</v>
      </c>
      <c r="F482" s="9">
        <f t="shared" si="106"/>
        <v>0.26823452142787113</v>
      </c>
      <c r="G482" s="9">
        <f t="shared" si="107"/>
        <v>1.0868848265752877</v>
      </c>
      <c r="H482" s="9">
        <f t="shared" si="108"/>
        <v>2.0216717369807697</v>
      </c>
      <c r="I482" s="9">
        <f t="shared" si="109"/>
        <v>4.2171790866628509</v>
      </c>
      <c r="J482" s="9">
        <f t="shared" si="110"/>
        <v>3.728080914703972</v>
      </c>
      <c r="K482" s="11">
        <f t="shared" si="111"/>
        <v>0.51546391752577325</v>
      </c>
      <c r="L482" s="11">
        <f t="shared" si="112"/>
        <v>0.25252525252525254</v>
      </c>
      <c r="M482" s="11">
        <f t="shared" si="113"/>
        <v>0.28490028490028491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-0.25899373207506082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0.23771358250166955</v>
      </c>
      <c r="Q482" s="11">
        <f>2*'OddsRatio_working_3-way'!K482*'OddsRatio_working_3-way'!L482*'OddsRatio_working_3-way'!M482</f>
        <v>7.4169604524701907E-2</v>
      </c>
      <c r="R482" s="11">
        <f t="shared" si="114"/>
        <v>0</v>
      </c>
      <c r="S482" s="11">
        <f t="shared" si="115"/>
        <v>-0.91783527190834135</v>
      </c>
      <c r="T482" s="11">
        <f t="shared" si="116"/>
        <v>-0.28637605987779768</v>
      </c>
      <c r="U482" s="11">
        <f>'OddsRatio_working_3-way'!S482-'OddsRatio_working_3-way'!R482^2/3</f>
        <v>-0.91783527190834135</v>
      </c>
      <c r="V482" s="11">
        <f>'OddsRatio_working_3-way'!S482*'OddsRatio_working_3-way'!R482/3-2*'OddsRatio_working_3-way'!R482^3/27-'OddsRatio_working_3-way'!T482</f>
        <v>0.28637605987779768</v>
      </c>
      <c r="W482" s="11">
        <f>'OddsRatio_working_3-way'!V482^2+4*'OddsRatio_working_3-way'!U482^3/27</f>
        <v>-3.2537529481064059E-2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0.16922527674094379</v>
      </c>
      <c r="Y482" s="11">
        <f>IF('OddsRatio_working_3-way'!W482&gt;=0,IF('OddsRatio_working_3-way'!V482+SQRT('OddsRatio_working_3-way'!W482)&gt;0,0,PI()),ACOS('OddsRatio_working_3-way'!V482/(2*'OddsRatio_working_3-way'!X482)))</f>
        <v>0.56209850771362313</v>
      </c>
      <c r="Z482" s="11">
        <f>'OddsRatio_working_3-way'!X482^(1/3)*COS('OddsRatio_working_3-way'!Y482/3)</f>
        <v>0.54344241328764398</v>
      </c>
      <c r="AA482" s="11">
        <f>'OddsRatio_working_3-way'!X482^(1/3)*COS(('OddsRatio_working_3-way'!Y482+2*PI())/3)</f>
        <v>-0.3609488680340075</v>
      </c>
      <c r="AB482" s="11">
        <f>'OddsRatio_working_3-way'!X482^(1/3)*COS(('OddsRatio_working_3-way'!Y482+4*PI())/3)</f>
        <v>-0.18249354525363659</v>
      </c>
      <c r="AC482" s="11">
        <f>'OddsRatio_working_3-way'!X482^(1/3)*SIN('OddsRatio_working_3-way'!Y482/3)</f>
        <v>0.10303122864556893</v>
      </c>
      <c r="AD482" s="11">
        <f>'OddsRatio_working_3-way'!X482^(1/3)*SIN(('OddsRatio_working_3-way'!Y482+2*PI())/3)</f>
        <v>0.41911932107823724</v>
      </c>
      <c r="AE482" s="11">
        <f>'OddsRatio_working_3-way'!X482^(1/3)*SIN(('OddsRatio_working_3-way'!Y482+4*PI())/3)</f>
        <v>-0.52215054972380603</v>
      </c>
      <c r="AF482" s="11">
        <f>-'OddsRatio_working_3-way'!U482/(3*'OddsRatio_working_3-way'!X482^(1/3))*COS(('OddsRatio_working_3-way'!Y482)/3)</f>
        <v>0.54344241328764376</v>
      </c>
      <c r="AG482" s="11">
        <f>-'OddsRatio_working_3-way'!U482/(3*'OddsRatio_working_3-way'!X482^(1/3))*COS(('OddsRatio_working_3-way'!Y482+2*PI())/3)</f>
        <v>-0.36094886803400733</v>
      </c>
      <c r="AH482" s="11">
        <f>-'OddsRatio_working_3-way'!U482/(3*'OddsRatio_working_3-way'!X482^(1/3))*COS(('OddsRatio_working_3-way'!Y482+4*PI())/3)</f>
        <v>-0.18249354525363654</v>
      </c>
      <c r="AI482" s="11">
        <f>'OddsRatio_working_3-way'!U482/(3*'OddsRatio_working_3-way'!X482^(1/3))*SIN(('OddsRatio_working_3-way'!Y482)/3)</f>
        <v>-0.10303122864556889</v>
      </c>
      <c r="AJ482" s="11">
        <f>'OddsRatio_working_3-way'!U482/(3*'OddsRatio_working_3-way'!X482^(1/3))*SIN(('OddsRatio_working_3-way'!Y482+2*PI())/3)</f>
        <v>-0.41911932107823707</v>
      </c>
      <c r="AK482" s="11">
        <f>'OddsRatio_working_3-way'!U482/(3*'OddsRatio_working_3-way'!X482^(1/3))*SIN(('OddsRatio_working_3-way'!Y482+4*PI())/3)</f>
        <v>0.52215054972380581</v>
      </c>
      <c r="AL482" s="11">
        <f>'OddsRatio_working_3-way'!Z482+'OddsRatio_working_3-way'!AF482</f>
        <v>1.0868848265752877</v>
      </c>
      <c r="AM482" s="11">
        <f>'OddsRatio_working_3-way'!AA482+'OddsRatio_working_3-way'!AG482</f>
        <v>-0.72189773606801477</v>
      </c>
      <c r="AN482" s="11">
        <f>'OddsRatio_working_3-way'!AB482+'OddsRatio_working_3-way'!AH482</f>
        <v>-0.36498709050727313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1.0868848265752877</v>
      </c>
      <c r="AS482" s="11">
        <f>IF(('OddsRatio_working_3-way'!X482=0),IF(Q482&gt;0,-Q482^(1/3),(-Q482)^(1/3)),'OddsRatio_working_3-way'!AM482-'OddsRatio_working_3-way'!R482/3)</f>
        <v>-0.72189773606801477</v>
      </c>
      <c r="AT482" s="11">
        <f>IF(('OddsRatio_working_3-way'!X482=0),IF(Q482&gt;0,-Q482^(1/3),(-Q482)^(1/3)),'OddsRatio_working_3-way'!AN482-'OddsRatio_working_3-way'!R482/3)</f>
        <v>-0.36498709050727313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1.61</v>
      </c>
      <c r="B483" s="4">
        <f>IF('True_Odds_Calculator_3-way'!B484="","",'True_Odds_Calculator_3-way'!B484)</f>
        <v>4.26</v>
      </c>
      <c r="C483" s="4">
        <f>IF('True_Odds_Calculator_3-way'!C484="","",'True_Odds_Calculator_3-way'!C484)</f>
        <v>5.0599999999999996</v>
      </c>
      <c r="D483" s="9">
        <f t="shared" si="104"/>
        <v>0.59868068583047329</v>
      </c>
      <c r="E483" s="9">
        <f t="shared" si="105"/>
        <v>0.21822291688785619</v>
      </c>
      <c r="F483" s="9">
        <f t="shared" si="106"/>
        <v>0.18309639728167057</v>
      </c>
      <c r="G483" s="9">
        <f t="shared" si="107"/>
        <v>1.0989172201528257</v>
      </c>
      <c r="H483" s="9">
        <f t="shared" si="108"/>
        <v>1.6703395042932239</v>
      </c>
      <c r="I483" s="9">
        <f t="shared" si="109"/>
        <v>4.5824701376982127</v>
      </c>
      <c r="J483" s="9">
        <f t="shared" si="110"/>
        <v>5.4616039138204719</v>
      </c>
      <c r="K483" s="11">
        <f t="shared" si="111"/>
        <v>0.6211180124223602</v>
      </c>
      <c r="L483" s="11">
        <f t="shared" si="112"/>
        <v>0.23474178403755869</v>
      </c>
      <c r="M483" s="11">
        <f t="shared" si="113"/>
        <v>0.19762845849802374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-0.23264165389887603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0.22850052137306856</v>
      </c>
      <c r="Q483" s="11">
        <f>2*'OddsRatio_working_3-way'!K483*'OddsRatio_working_3-way'!L483*'OddsRatio_working_3-way'!M483</f>
        <v>5.7629387483749954E-2</v>
      </c>
      <c r="R483" s="11">
        <f t="shared" si="114"/>
        <v>0</v>
      </c>
      <c r="S483" s="11">
        <f t="shared" si="115"/>
        <v>-0.98219952249992371</v>
      </c>
      <c r="T483" s="11">
        <f t="shared" si="116"/>
        <v>-0.24771740794449529</v>
      </c>
      <c r="U483" s="11">
        <f>'OddsRatio_working_3-way'!S483-'OddsRatio_working_3-way'!R483^2/3</f>
        <v>-0.98219952249992371</v>
      </c>
      <c r="V483" s="11">
        <f>'OddsRatio_working_3-way'!S483*'OddsRatio_working_3-way'!R483/3-2*'OddsRatio_working_3-way'!R483^3/27-'OddsRatio_working_3-way'!T483</f>
        <v>0.24771740794449529</v>
      </c>
      <c r="W483" s="11">
        <f>'OddsRatio_working_3-way'!V483^2+4*'OddsRatio_working_3-way'!U483^3/27</f>
        <v>-7.901290036297573E-2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0.18733446997397143</v>
      </c>
      <c r="Y483" s="11">
        <f>IF('OddsRatio_working_3-way'!W483&gt;=0,IF('OddsRatio_working_3-way'!V483+SQRT('OddsRatio_working_3-way'!W483)&gt;0,0,PI()),ACOS('OddsRatio_working_3-way'!V483/(2*'OddsRatio_working_3-way'!X483)))</f>
        <v>0.84842786056891428</v>
      </c>
      <c r="Z483" s="11">
        <f>'OddsRatio_working_3-way'!X483^(1/3)*COS('OddsRatio_working_3-way'!Y483/3)</f>
        <v>0.54945861007641283</v>
      </c>
      <c r="AA483" s="11">
        <f>'OddsRatio_working_3-way'!X483^(1/3)*COS(('OddsRatio_working_3-way'!Y483+2*PI())/3)</f>
        <v>-0.41300912093573117</v>
      </c>
      <c r="AB483" s="11">
        <f>'OddsRatio_working_3-way'!X483^(1/3)*COS(('OddsRatio_working_3-way'!Y483+4*PI())/3)</f>
        <v>-0.13644948914068156</v>
      </c>
      <c r="AC483" s="11">
        <f>'OddsRatio_working_3-way'!X483^(1/3)*SIN('OddsRatio_working_3-way'!Y483/3)</f>
        <v>0.15967177786385567</v>
      </c>
      <c r="AD483" s="11">
        <f>'OddsRatio_working_3-way'!X483^(1/3)*SIN(('OddsRatio_working_3-way'!Y483+2*PI())/3)</f>
        <v>0.39600922572233405</v>
      </c>
      <c r="AE483" s="11">
        <f>'OddsRatio_working_3-way'!X483^(1/3)*SIN(('OddsRatio_working_3-way'!Y483+4*PI())/3)</f>
        <v>-0.55568100358618966</v>
      </c>
      <c r="AF483" s="11">
        <f>-'OddsRatio_working_3-way'!U483/(3*'OddsRatio_working_3-way'!X483^(1/3))*COS(('OddsRatio_working_3-way'!Y483)/3)</f>
        <v>0.54945861007641283</v>
      </c>
      <c r="AG483" s="11">
        <f>-'OddsRatio_working_3-way'!U483/(3*'OddsRatio_working_3-way'!X483^(1/3))*COS(('OddsRatio_working_3-way'!Y483+2*PI())/3)</f>
        <v>-0.41300912093573117</v>
      </c>
      <c r="AH483" s="11">
        <f>-'OddsRatio_working_3-way'!U483/(3*'OddsRatio_working_3-way'!X483^(1/3))*COS(('OddsRatio_working_3-way'!Y483+4*PI())/3)</f>
        <v>-0.13644948914068156</v>
      </c>
      <c r="AI483" s="11">
        <f>'OddsRatio_working_3-way'!U483/(3*'OddsRatio_working_3-way'!X483^(1/3))*SIN(('OddsRatio_working_3-way'!Y483)/3)</f>
        <v>-0.15967177786385567</v>
      </c>
      <c r="AJ483" s="11">
        <f>'OddsRatio_working_3-way'!U483/(3*'OddsRatio_working_3-way'!X483^(1/3))*SIN(('OddsRatio_working_3-way'!Y483+2*PI())/3)</f>
        <v>-0.39600922572233405</v>
      </c>
      <c r="AK483" s="11">
        <f>'OddsRatio_working_3-way'!U483/(3*'OddsRatio_working_3-way'!X483^(1/3))*SIN(('OddsRatio_working_3-way'!Y483+4*PI())/3)</f>
        <v>0.55568100358618966</v>
      </c>
      <c r="AL483" s="11">
        <f>'OddsRatio_working_3-way'!Z483+'OddsRatio_working_3-way'!AF483</f>
        <v>1.0989172201528257</v>
      </c>
      <c r="AM483" s="11">
        <f>'OddsRatio_working_3-way'!AA483+'OddsRatio_working_3-way'!AG483</f>
        <v>-0.82601824187146233</v>
      </c>
      <c r="AN483" s="11">
        <f>'OddsRatio_working_3-way'!AB483+'OddsRatio_working_3-way'!AH483</f>
        <v>-0.27289897828136311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1.0989172201528257</v>
      </c>
      <c r="AS483" s="11">
        <f>IF(('OddsRatio_working_3-way'!X483=0),IF(Q483&gt;0,-Q483^(1/3),(-Q483)^(1/3)),'OddsRatio_working_3-way'!AM483-'OddsRatio_working_3-way'!R483/3)</f>
        <v>-0.82601824187146233</v>
      </c>
      <c r="AT483" s="11">
        <f>IF(('OddsRatio_working_3-way'!X483=0),IF(Q483&gt;0,-Q483^(1/3),(-Q483)^(1/3)),'OddsRatio_working_3-way'!AN483-'OddsRatio_working_3-way'!R483/3)</f>
        <v>-0.27289897828136311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2.2799999999999998</v>
      </c>
      <c r="B484" s="4">
        <f>IF('True_Odds_Calculator_3-way'!B485="","",'True_Odds_Calculator_3-way'!B485)</f>
        <v>4.03</v>
      </c>
      <c r="C484" s="4">
        <f>IF('True_Odds_Calculator_3-way'!C485="","",'True_Odds_Calculator_3-way'!C485)</f>
        <v>2.75</v>
      </c>
      <c r="D484" s="9">
        <f t="shared" si="104"/>
        <v>0.41981006641241281</v>
      </c>
      <c r="E484" s="9">
        <f t="shared" si="105"/>
        <v>0.23410852772588925</v>
      </c>
      <c r="F484" s="9">
        <f t="shared" si="106"/>
        <v>0.34608140586169805</v>
      </c>
      <c r="G484" s="9">
        <f t="shared" si="107"/>
        <v>1.0797106164910684</v>
      </c>
      <c r="H484" s="9">
        <f t="shared" si="108"/>
        <v>2.3820295891085674</v>
      </c>
      <c r="I484" s="9">
        <f t="shared" si="109"/>
        <v>4.2715231679679366</v>
      </c>
      <c r="J484" s="9">
        <f t="shared" si="110"/>
        <v>2.8894935788593696</v>
      </c>
      <c r="K484" s="11">
        <f t="shared" si="111"/>
        <v>0.43859649122807021</v>
      </c>
      <c r="L484" s="11">
        <f t="shared" si="112"/>
        <v>0.24813895781637715</v>
      </c>
      <c r="M484" s="11">
        <f t="shared" si="113"/>
        <v>0.36363636363636365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-0.26860745366687644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0.23982808363113969</v>
      </c>
      <c r="Q484" s="11">
        <f>2*'OddsRatio_working_3-way'!K484*'OddsRatio_working_3-way'!L484*'OddsRatio_working_3-way'!M484</f>
        <v>7.9151182716547738E-2</v>
      </c>
      <c r="R484" s="11">
        <f t="shared" si="114"/>
        <v>0</v>
      </c>
      <c r="S484" s="11">
        <f t="shared" si="115"/>
        <v>-0.8928571428571429</v>
      </c>
      <c r="T484" s="11">
        <f t="shared" si="116"/>
        <v>-0.29467232437529461</v>
      </c>
      <c r="U484" s="11">
        <f>'OddsRatio_working_3-way'!S484-'OddsRatio_working_3-way'!R484^2/3</f>
        <v>-0.8928571428571429</v>
      </c>
      <c r="V484" s="11">
        <f>'OddsRatio_working_3-way'!S484*'OddsRatio_working_3-way'!R484/3-2*'OddsRatio_working_3-way'!R484^3/27-'OddsRatio_working_3-way'!T484</f>
        <v>0.29467232437529461</v>
      </c>
      <c r="W484" s="11">
        <f>'OddsRatio_working_3-way'!V484^2+4*'OddsRatio_working_3-way'!U484^3/27</f>
        <v>-1.8617146849248006E-2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0.16236450166368482</v>
      </c>
      <c r="Y484" s="11">
        <f>IF('OddsRatio_working_3-way'!W484&gt;=0,IF('OddsRatio_working_3-way'!V484+SQRT('OddsRatio_working_3-way'!W484)&gt;0,0,PI()),ACOS('OddsRatio_working_3-way'!V484/(2*'OddsRatio_working_3-way'!X484)))</f>
        <v>0.43364378391860958</v>
      </c>
      <c r="Z484" s="11">
        <f>'OddsRatio_working_3-way'!X484^(1/3)*COS('OddsRatio_working_3-way'!Y484/3)</f>
        <v>0.53985530824553429</v>
      </c>
      <c r="AA484" s="11">
        <f>'OddsRatio_working_3-way'!X484^(1/3)*COS(('OddsRatio_working_3-way'!Y484+2*PI())/3)</f>
        <v>-0.3379825608791881</v>
      </c>
      <c r="AB484" s="11">
        <f>'OddsRatio_working_3-way'!X484^(1/3)*COS(('OddsRatio_working_3-way'!Y484+4*PI())/3)</f>
        <v>-0.20187274736634628</v>
      </c>
      <c r="AC484" s="11">
        <f>'OddsRatio_working_3-way'!X484^(1/3)*SIN('OddsRatio_working_3-way'!Y484/3)</f>
        <v>7.8583037470988937E-2</v>
      </c>
      <c r="AD484" s="11">
        <f>'OddsRatio_working_3-way'!X484^(1/3)*SIN(('OddsRatio_working_3-way'!Y484+2*PI())/3)</f>
        <v>0.42823689257301689</v>
      </c>
      <c r="AE484" s="11">
        <f>'OddsRatio_working_3-way'!X484^(1/3)*SIN(('OddsRatio_working_3-way'!Y484+4*PI())/3)</f>
        <v>-0.50681993004400594</v>
      </c>
      <c r="AF484" s="11">
        <f>-'OddsRatio_working_3-way'!U484/(3*'OddsRatio_working_3-way'!X484^(1/3))*COS(('OddsRatio_working_3-way'!Y484)/3)</f>
        <v>0.53985530824553418</v>
      </c>
      <c r="AG484" s="11">
        <f>-'OddsRatio_working_3-way'!U484/(3*'OddsRatio_working_3-way'!X484^(1/3))*COS(('OddsRatio_working_3-way'!Y484+2*PI())/3)</f>
        <v>-0.33798256087918804</v>
      </c>
      <c r="AH484" s="11">
        <f>-'OddsRatio_working_3-way'!U484/(3*'OddsRatio_working_3-way'!X484^(1/3))*COS(('OddsRatio_working_3-way'!Y484+4*PI())/3)</f>
        <v>-0.20187274736634625</v>
      </c>
      <c r="AI484" s="11">
        <f>'OddsRatio_working_3-way'!U484/(3*'OddsRatio_working_3-way'!X484^(1/3))*SIN(('OddsRatio_working_3-way'!Y484)/3)</f>
        <v>-7.8583037470988923E-2</v>
      </c>
      <c r="AJ484" s="11">
        <f>'OddsRatio_working_3-way'!U484/(3*'OddsRatio_working_3-way'!X484^(1/3))*SIN(('OddsRatio_working_3-way'!Y484+2*PI())/3)</f>
        <v>-0.42823689257301684</v>
      </c>
      <c r="AK484" s="11">
        <f>'OddsRatio_working_3-way'!U484/(3*'OddsRatio_working_3-way'!X484^(1/3))*SIN(('OddsRatio_working_3-way'!Y484+4*PI())/3)</f>
        <v>0.50681993004400583</v>
      </c>
      <c r="AL484" s="11">
        <f>'OddsRatio_working_3-way'!Z484+'OddsRatio_working_3-way'!AF484</f>
        <v>1.0797106164910684</v>
      </c>
      <c r="AM484" s="11">
        <f>'OddsRatio_working_3-way'!AA484+'OddsRatio_working_3-way'!AG484</f>
        <v>-0.6759651217583762</v>
      </c>
      <c r="AN484" s="11">
        <f>'OddsRatio_working_3-way'!AB484+'OddsRatio_working_3-way'!AH484</f>
        <v>-0.4037454947326925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1.0797106164910684</v>
      </c>
      <c r="AS484" s="11">
        <f>IF(('OddsRatio_working_3-way'!X484=0),IF(Q484&gt;0,-Q484^(1/3),(-Q484)^(1/3)),'OddsRatio_working_3-way'!AM484-'OddsRatio_working_3-way'!R484/3)</f>
        <v>-0.6759651217583762</v>
      </c>
      <c r="AT484" s="11">
        <f>IF(('OddsRatio_working_3-way'!X484=0),IF(Q484&gt;0,-Q484^(1/3),(-Q484)^(1/3)),'OddsRatio_working_3-way'!AN484-'OddsRatio_working_3-way'!R484/3)</f>
        <v>-0.4037454947326925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3.03</v>
      </c>
      <c r="B485" s="4">
        <f>IF('True_Odds_Calculator_3-way'!B486="","",'True_Odds_Calculator_3-way'!B486)</f>
        <v>3.89</v>
      </c>
      <c r="C485" s="4">
        <f>IF('True_Odds_Calculator_3-way'!C486="","",'True_Odds_Calculator_3-way'!C486)</f>
        <v>2.1</v>
      </c>
      <c r="D485" s="9">
        <f t="shared" si="104"/>
        <v>0.30894813101591134</v>
      </c>
      <c r="E485" s="9">
        <f t="shared" si="105"/>
        <v>0.2389831973816734</v>
      </c>
      <c r="F485" s="9">
        <f t="shared" si="106"/>
        <v>0.45206867160241515</v>
      </c>
      <c r="G485" s="9">
        <f t="shared" si="107"/>
        <v>1.1018666427087322</v>
      </c>
      <c r="H485" s="9">
        <f t="shared" si="108"/>
        <v>3.2367892846987263</v>
      </c>
      <c r="I485" s="9">
        <f t="shared" si="109"/>
        <v>4.1843945974282359</v>
      </c>
      <c r="J485" s="9">
        <f t="shared" si="110"/>
        <v>2.2120533069796062</v>
      </c>
      <c r="K485" s="11">
        <f t="shared" si="111"/>
        <v>0.33003300330033003</v>
      </c>
      <c r="L485" s="11">
        <f t="shared" si="112"/>
        <v>0.25706940874035988</v>
      </c>
      <c r="M485" s="11">
        <f t="shared" si="113"/>
        <v>0.47619047619047616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-0.26072041651465927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0.24321198186656712</v>
      </c>
      <c r="Q485" s="11">
        <f>2*'OddsRatio_working_3-way'!K485*'OddsRatio_working_3-way'!L485*'OddsRatio_working_3-way'!M485</f>
        <v>8.0801322879258161E-2</v>
      </c>
      <c r="R485" s="11">
        <f t="shared" si="114"/>
        <v>0</v>
      </c>
      <c r="S485" s="11">
        <f t="shared" si="115"/>
        <v>-0.93284593940840177</v>
      </c>
      <c r="T485" s="11">
        <f t="shared" si="116"/>
        <v>-0.30991559448784106</v>
      </c>
      <c r="U485" s="11">
        <f>'OddsRatio_working_3-way'!S485-'OddsRatio_working_3-way'!R485^2/3</f>
        <v>-0.93284593940840177</v>
      </c>
      <c r="V485" s="11">
        <f>'OddsRatio_working_3-way'!S485*'OddsRatio_working_3-way'!R485/3-2*'OddsRatio_working_3-way'!R485^3/27-'OddsRatio_working_3-way'!T485</f>
        <v>0.30991559448784106</v>
      </c>
      <c r="W485" s="11">
        <f>'OddsRatio_working_3-way'!V485^2+4*'OddsRatio_working_3-way'!U485^3/27</f>
        <v>-2.4213654556761222E-2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0.17339357706062325</v>
      </c>
      <c r="Y485" s="11">
        <f>IF('OddsRatio_working_3-way'!W485&gt;=0,IF('OddsRatio_working_3-way'!V485+SQRT('OddsRatio_working_3-way'!W485)&gt;0,0,PI()),ACOS('OddsRatio_working_3-way'!V485/(2*'OddsRatio_working_3-way'!X485)))</f>
        <v>0.46532298409766693</v>
      </c>
      <c r="Z485" s="11">
        <f>'OddsRatio_working_3-way'!X485^(1/3)*COS('OddsRatio_working_3-way'!Y485/3)</f>
        <v>0.55093332135436601</v>
      </c>
      <c r="AA485" s="11">
        <f>'OddsRatio_working_3-way'!X485^(1/3)*COS(('OddsRatio_working_3-way'!Y485+2*PI())/3)</f>
        <v>-0.3500712276834031</v>
      </c>
      <c r="AB485" s="11">
        <f>'OddsRatio_working_3-way'!X485^(1/3)*COS(('OddsRatio_working_3-way'!Y485+4*PI())/3)</f>
        <v>-0.200862093670963</v>
      </c>
      <c r="AC485" s="11">
        <f>'OddsRatio_working_3-way'!X485^(1/3)*SIN('OddsRatio_working_3-way'!Y485/3)</f>
        <v>8.6145933687633278E-2</v>
      </c>
      <c r="AD485" s="11">
        <f>'OddsRatio_working_3-way'!X485^(1/3)*SIN(('OddsRatio_working_3-way'!Y485+2*PI())/3)</f>
        <v>0.43404928524040004</v>
      </c>
      <c r="AE485" s="11">
        <f>'OddsRatio_working_3-way'!X485^(1/3)*SIN(('OddsRatio_working_3-way'!Y485+4*PI())/3)</f>
        <v>-0.52019521892803333</v>
      </c>
      <c r="AF485" s="11">
        <f>-'OddsRatio_working_3-way'!U485/(3*'OddsRatio_working_3-way'!X485^(1/3))*COS(('OddsRatio_working_3-way'!Y485)/3)</f>
        <v>0.55093332135436612</v>
      </c>
      <c r="AG485" s="11">
        <f>-'OddsRatio_working_3-way'!U485/(3*'OddsRatio_working_3-way'!X485^(1/3))*COS(('OddsRatio_working_3-way'!Y485+2*PI())/3)</f>
        <v>-0.35007122768340315</v>
      </c>
      <c r="AH485" s="11">
        <f>-'OddsRatio_working_3-way'!U485/(3*'OddsRatio_working_3-way'!X485^(1/3))*COS(('OddsRatio_working_3-way'!Y485+4*PI())/3)</f>
        <v>-0.20086209367096305</v>
      </c>
      <c r="AI485" s="11">
        <f>'OddsRatio_working_3-way'!U485/(3*'OddsRatio_working_3-way'!X485^(1/3))*SIN(('OddsRatio_working_3-way'!Y485)/3)</f>
        <v>-8.6145933687633292E-2</v>
      </c>
      <c r="AJ485" s="11">
        <f>'OddsRatio_working_3-way'!U485/(3*'OddsRatio_working_3-way'!X485^(1/3))*SIN(('OddsRatio_working_3-way'!Y485+2*PI())/3)</f>
        <v>-0.43404928524040015</v>
      </c>
      <c r="AK485" s="11">
        <f>'OddsRatio_working_3-way'!U485/(3*'OddsRatio_working_3-way'!X485^(1/3))*SIN(('OddsRatio_working_3-way'!Y485+4*PI())/3)</f>
        <v>0.52019521892803344</v>
      </c>
      <c r="AL485" s="11">
        <f>'OddsRatio_working_3-way'!Z485+'OddsRatio_working_3-way'!AF485</f>
        <v>1.1018666427087322</v>
      </c>
      <c r="AM485" s="11">
        <f>'OddsRatio_working_3-way'!AA485+'OddsRatio_working_3-way'!AG485</f>
        <v>-0.7001424553668063</v>
      </c>
      <c r="AN485" s="11">
        <f>'OddsRatio_working_3-way'!AB485+'OddsRatio_working_3-way'!AH485</f>
        <v>-0.40172418734192605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1.1018666427087322</v>
      </c>
      <c r="AS485" s="11">
        <f>IF(('OddsRatio_working_3-way'!X485=0),IF(Q485&gt;0,-Q485^(1/3),(-Q485)^(1/3)),'OddsRatio_working_3-way'!AM485-'OddsRatio_working_3-way'!R485/3)</f>
        <v>-0.7001424553668063</v>
      </c>
      <c r="AT485" s="11">
        <f>IF(('OddsRatio_working_3-way'!X485=0),IF(Q485&gt;0,-Q485^(1/3),(-Q485)^(1/3)),'OddsRatio_working_3-way'!AN485-'OddsRatio_working_3-way'!R485/3)</f>
        <v>-0.40172418734192605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2.37</v>
      </c>
      <c r="B486" s="4">
        <f>IF('True_Odds_Calculator_3-way'!B487="","",'True_Odds_Calculator_3-way'!B487)</f>
        <v>3.5</v>
      </c>
      <c r="C486" s="4">
        <f>IF('True_Odds_Calculator_3-way'!C487="","",'True_Odds_Calculator_3-way'!C487)</f>
        <v>2.93</v>
      </c>
      <c r="D486" s="9">
        <f t="shared" si="104"/>
        <v>0.40410631175778039</v>
      </c>
      <c r="E486" s="9">
        <f t="shared" si="105"/>
        <v>0.27093888641730279</v>
      </c>
      <c r="F486" s="9">
        <f t="shared" si="106"/>
        <v>0.32495480182491698</v>
      </c>
      <c r="G486" s="9">
        <f t="shared" si="107"/>
        <v>1.0763476933462996</v>
      </c>
      <c r="H486" s="9">
        <f t="shared" si="108"/>
        <v>2.4745963398844304</v>
      </c>
      <c r="I486" s="9">
        <f t="shared" si="109"/>
        <v>3.6908692333657487</v>
      </c>
      <c r="J486" s="9">
        <f t="shared" si="110"/>
        <v>3.0773510481583588</v>
      </c>
      <c r="K486" s="11">
        <f t="shared" si="111"/>
        <v>0.42194092827004215</v>
      </c>
      <c r="L486" s="11">
        <f t="shared" si="112"/>
        <v>0.2857142857142857</v>
      </c>
      <c r="M486" s="11">
        <f t="shared" si="113"/>
        <v>0.34129692832764502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-0.27197806154042403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0.23864040799280786</v>
      </c>
      <c r="Q486" s="11">
        <f>2*'OddsRatio_working_3-way'!K486*'OddsRatio_working_3-way'!L486*'OddsRatio_working_3-way'!M486</f>
        <v>8.2289795859588899E-2</v>
      </c>
      <c r="R486" s="11">
        <f t="shared" si="114"/>
        <v>0</v>
      </c>
      <c r="S486" s="11">
        <f t="shared" si="115"/>
        <v>-0.87742521084679026</v>
      </c>
      <c r="T486" s="11">
        <f t="shared" si="116"/>
        <v>-0.30256041753337587</v>
      </c>
      <c r="U486" s="11">
        <f>'OddsRatio_working_3-way'!S486-'OddsRatio_working_3-way'!R486^2/3</f>
        <v>-0.87742521084679026</v>
      </c>
      <c r="V486" s="11">
        <f>'OddsRatio_working_3-way'!S486*'OddsRatio_working_3-way'!R486/3-2*'OddsRatio_working_3-way'!R486^3/27-'OddsRatio_working_3-way'!T486</f>
        <v>0.30256041753337587</v>
      </c>
      <c r="W486" s="11">
        <f>'OddsRatio_working_3-way'!V486^2+4*'OddsRatio_working_3-way'!U486^3/27</f>
        <v>-8.5324137054428734E-3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0.15817333843240902</v>
      </c>
      <c r="Y486" s="11">
        <f>IF('OddsRatio_working_3-way'!W486&gt;=0,IF('OddsRatio_working_3-way'!V486+SQRT('OddsRatio_working_3-way'!W486)&gt;0,0,PI()),ACOS('OddsRatio_working_3-way'!V486/(2*'OddsRatio_working_3-way'!X486)))</f>
        <v>0.29631015393385263</v>
      </c>
      <c r="Z486" s="11">
        <f>'OddsRatio_working_3-way'!X486^(1/3)*COS('OddsRatio_working_3-way'!Y486/3)</f>
        <v>0.53817384667314982</v>
      </c>
      <c r="AA486" s="11">
        <f>'OddsRatio_working_3-way'!X486^(1/3)*COS(('OddsRatio_working_3-way'!Y486+2*PI())/3)</f>
        <v>-0.31527118233751983</v>
      </c>
      <c r="AB486" s="11">
        <f>'OddsRatio_working_3-way'!X486^(1/3)*COS(('OddsRatio_working_3-way'!Y486+4*PI())/3)</f>
        <v>-0.22290266433563008</v>
      </c>
      <c r="AC486" s="11">
        <f>'OddsRatio_working_3-way'!X486^(1/3)*SIN('OddsRatio_working_3-way'!Y486/3)</f>
        <v>5.3328988733038055E-2</v>
      </c>
      <c r="AD486" s="11">
        <f>'OddsRatio_working_3-way'!X486^(1/3)*SIN(('OddsRatio_working_3-way'!Y486+2*PI())/3)</f>
        <v>0.43940772850482018</v>
      </c>
      <c r="AE486" s="11">
        <f>'OddsRatio_working_3-way'!X486^(1/3)*SIN(('OddsRatio_working_3-way'!Y486+4*PI())/3)</f>
        <v>-0.492736717237858</v>
      </c>
      <c r="AF486" s="11">
        <f>-'OddsRatio_working_3-way'!U486/(3*'OddsRatio_working_3-way'!X486^(1/3))*COS(('OddsRatio_working_3-way'!Y486)/3)</f>
        <v>0.53817384667314982</v>
      </c>
      <c r="AG486" s="11">
        <f>-'OddsRatio_working_3-way'!U486/(3*'OddsRatio_working_3-way'!X486^(1/3))*COS(('OddsRatio_working_3-way'!Y486+2*PI())/3)</f>
        <v>-0.31527118233751983</v>
      </c>
      <c r="AH486" s="11">
        <f>-'OddsRatio_working_3-way'!U486/(3*'OddsRatio_working_3-way'!X486^(1/3))*COS(('OddsRatio_working_3-way'!Y486+4*PI())/3)</f>
        <v>-0.22290266433563008</v>
      </c>
      <c r="AI486" s="11">
        <f>'OddsRatio_working_3-way'!U486/(3*'OddsRatio_working_3-way'!X486^(1/3))*SIN(('OddsRatio_working_3-way'!Y486)/3)</f>
        <v>-5.3328988733038055E-2</v>
      </c>
      <c r="AJ486" s="11">
        <f>'OddsRatio_working_3-way'!U486/(3*'OddsRatio_working_3-way'!X486^(1/3))*SIN(('OddsRatio_working_3-way'!Y486+2*PI())/3)</f>
        <v>-0.43940772850482018</v>
      </c>
      <c r="AK486" s="11">
        <f>'OddsRatio_working_3-way'!U486/(3*'OddsRatio_working_3-way'!X486^(1/3))*SIN(('OddsRatio_working_3-way'!Y486+4*PI())/3)</f>
        <v>0.492736717237858</v>
      </c>
      <c r="AL486" s="11">
        <f>'OddsRatio_working_3-way'!Z486+'OddsRatio_working_3-way'!AF486</f>
        <v>1.0763476933462996</v>
      </c>
      <c r="AM486" s="11">
        <f>'OddsRatio_working_3-way'!AA486+'OddsRatio_working_3-way'!AG486</f>
        <v>-0.63054236467503966</v>
      </c>
      <c r="AN486" s="11">
        <f>'OddsRatio_working_3-way'!AB486+'OddsRatio_working_3-way'!AH486</f>
        <v>-0.44580532867126016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1.0763476933462996</v>
      </c>
      <c r="AS486" s="11">
        <f>IF(('OddsRatio_working_3-way'!X486=0),IF(Q486&gt;0,-Q486^(1/3),(-Q486)^(1/3)),'OddsRatio_working_3-way'!AM486-'OddsRatio_working_3-way'!R486/3)</f>
        <v>-0.63054236467503966</v>
      </c>
      <c r="AT486" s="11">
        <f>IF(('OddsRatio_working_3-way'!X486=0),IF(Q486&gt;0,-Q486^(1/3),(-Q486)^(1/3)),'OddsRatio_working_3-way'!AN486-'OddsRatio_working_3-way'!R486/3)</f>
        <v>-0.44580532867126016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2.35</v>
      </c>
      <c r="B487" s="4">
        <f>IF('True_Odds_Calculator_3-way'!B488="","",'True_Odds_Calculator_3-way'!B488)</f>
        <v>3.45</v>
      </c>
      <c r="C487" s="4">
        <f>IF('True_Odds_Calculator_3-way'!C488="","",'True_Odds_Calculator_3-way'!C488)</f>
        <v>2.5499999999999998</v>
      </c>
      <c r="D487" s="9">
        <f t="shared" si="104"/>
        <v>0.3870469405708174</v>
      </c>
      <c r="E487" s="9">
        <f t="shared" si="105"/>
        <v>0.25812710471155759</v>
      </c>
      <c r="F487" s="9">
        <f t="shared" si="106"/>
        <v>0.35482595471762507</v>
      </c>
      <c r="G487" s="9">
        <f t="shared" si="107"/>
        <v>1.1730858862009299</v>
      </c>
      <c r="H487" s="9">
        <f t="shared" si="108"/>
        <v>2.5836659463712555</v>
      </c>
      <c r="I487" s="9">
        <f t="shared" si="109"/>
        <v>3.874060421192278</v>
      </c>
      <c r="J487" s="9">
        <f t="shared" si="110"/>
        <v>2.8182831236114407</v>
      </c>
      <c r="K487" s="11">
        <f t="shared" si="111"/>
        <v>0.42553191489361702</v>
      </c>
      <c r="L487" s="11">
        <f t="shared" si="112"/>
        <v>0.28985507246376813</v>
      </c>
      <c r="M487" s="11">
        <f t="shared" si="113"/>
        <v>0.39215686274509809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-0.24797300974043635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0.25877757825300951</v>
      </c>
      <c r="Q487" s="11">
        <f>2*'OddsRatio_working_3-way'!K487*'OddsRatio_working_3-way'!L487*'OddsRatio_working_3-way'!M487</f>
        <v>9.6739281589910103E-2</v>
      </c>
      <c r="R487" s="11">
        <f t="shared" si="114"/>
        <v>0</v>
      </c>
      <c r="S487" s="11">
        <f t="shared" si="115"/>
        <v>-1.0435715504839933</v>
      </c>
      <c r="T487" s="11">
        <f t="shared" si="116"/>
        <v>-0.39012020578840872</v>
      </c>
      <c r="U487" s="11">
        <f>'OddsRatio_working_3-way'!S487-'OddsRatio_working_3-way'!R487^2/3</f>
        <v>-1.0435715504839933</v>
      </c>
      <c r="V487" s="11">
        <f>'OddsRatio_working_3-way'!S487*'OddsRatio_working_3-way'!R487/3-2*'OddsRatio_working_3-way'!R487^3/27-'OddsRatio_working_3-way'!T487</f>
        <v>0.39012020578840872</v>
      </c>
      <c r="W487" s="11">
        <f>'OddsRatio_working_3-way'!V487^2+4*'OddsRatio_working_3-way'!U487^3/27</f>
        <v>-1.6175530399222204E-2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0.20516414487162016</v>
      </c>
      <c r="Y487" s="11">
        <f>IF('OddsRatio_working_3-way'!W487&gt;=0,IF('OddsRatio_working_3-way'!V487+SQRT('OddsRatio_working_3-way'!W487)&gt;0,0,PI()),ACOS('OddsRatio_working_3-way'!V487/(2*'OddsRatio_working_3-way'!X487)))</f>
        <v>0.31514506940461695</v>
      </c>
      <c r="Z487" s="11">
        <f>'OddsRatio_working_3-way'!X487^(1/3)*COS('OddsRatio_working_3-way'!Y487/3)</f>
        <v>0.58654294310046495</v>
      </c>
      <c r="AA487" s="11">
        <f>'OddsRatio_working_3-way'!X487^(1/3)*COS(('OddsRatio_working_3-way'!Y487+2*PI())/3)</f>
        <v>-0.34682909981439103</v>
      </c>
      <c r="AB487" s="11">
        <f>'OddsRatio_working_3-way'!X487^(1/3)*COS(('OddsRatio_working_3-way'!Y487+4*PI())/3)</f>
        <v>-0.23971384328607381</v>
      </c>
      <c r="AC487" s="11">
        <f>'OddsRatio_working_3-way'!X487^(1/3)*SIN('OddsRatio_working_3-way'!Y487/3)</f>
        <v>6.1843022190939859E-2</v>
      </c>
      <c r="AD487" s="11">
        <f>'OddsRatio_working_3-way'!X487^(1/3)*SIN(('OddsRatio_working_3-way'!Y487+2*PI())/3)</f>
        <v>0.47703957804002334</v>
      </c>
      <c r="AE487" s="11">
        <f>'OddsRatio_working_3-way'!X487^(1/3)*SIN(('OddsRatio_working_3-way'!Y487+4*PI())/3)</f>
        <v>-0.53888260023096313</v>
      </c>
      <c r="AF487" s="11">
        <f>-'OddsRatio_working_3-way'!U487/(3*'OddsRatio_working_3-way'!X487^(1/3))*COS(('OddsRatio_working_3-way'!Y487)/3)</f>
        <v>0.58654294310046506</v>
      </c>
      <c r="AG487" s="11">
        <f>-'OddsRatio_working_3-way'!U487/(3*'OddsRatio_working_3-way'!X487^(1/3))*COS(('OddsRatio_working_3-way'!Y487+2*PI())/3)</f>
        <v>-0.34682909981439114</v>
      </c>
      <c r="AH487" s="11">
        <f>-'OddsRatio_working_3-way'!U487/(3*'OddsRatio_working_3-way'!X487^(1/3))*COS(('OddsRatio_working_3-way'!Y487+4*PI())/3)</f>
        <v>-0.23971384328607387</v>
      </c>
      <c r="AI487" s="11">
        <f>'OddsRatio_working_3-way'!U487/(3*'OddsRatio_working_3-way'!X487^(1/3))*SIN(('OddsRatio_working_3-way'!Y487)/3)</f>
        <v>-6.1843022190939873E-2</v>
      </c>
      <c r="AJ487" s="11">
        <f>'OddsRatio_working_3-way'!U487/(3*'OddsRatio_working_3-way'!X487^(1/3))*SIN(('OddsRatio_working_3-way'!Y487+2*PI())/3)</f>
        <v>-0.47703957804002345</v>
      </c>
      <c r="AK487" s="11">
        <f>'OddsRatio_working_3-way'!U487/(3*'OddsRatio_working_3-way'!X487^(1/3))*SIN(('OddsRatio_working_3-way'!Y487+4*PI())/3)</f>
        <v>0.53888260023096324</v>
      </c>
      <c r="AL487" s="11">
        <f>'OddsRatio_working_3-way'!Z487+'OddsRatio_working_3-way'!AF487</f>
        <v>1.1730858862009299</v>
      </c>
      <c r="AM487" s="11">
        <f>'OddsRatio_working_3-way'!AA487+'OddsRatio_working_3-way'!AG487</f>
        <v>-0.69365819962878217</v>
      </c>
      <c r="AN487" s="11">
        <f>'OddsRatio_working_3-way'!AB487+'OddsRatio_working_3-way'!AH487</f>
        <v>-0.47942768657214768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1.1730858862009299</v>
      </c>
      <c r="AS487" s="11">
        <f>IF(('OddsRatio_working_3-way'!X487=0),IF(Q487&gt;0,-Q487^(1/3),(-Q487)^(1/3)),'OddsRatio_working_3-way'!AM487-'OddsRatio_working_3-way'!R487/3)</f>
        <v>-0.69365819962878217</v>
      </c>
      <c r="AT487" s="11">
        <f>IF(('OddsRatio_working_3-way'!X487=0),IF(Q487&gt;0,-Q487^(1/3),(-Q487)^(1/3)),'OddsRatio_working_3-way'!AN487-'OddsRatio_working_3-way'!R487/3)</f>
        <v>-0.47942768657214768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1.69</v>
      </c>
      <c r="B488" s="4">
        <f>IF('True_Odds_Calculator_3-way'!B489="","",'True_Odds_Calculator_3-way'!B489)</f>
        <v>4.25</v>
      </c>
      <c r="C488" s="4">
        <f>IF('True_Odds_Calculator_3-way'!C489="","",'True_Odds_Calculator_3-way'!C489)</f>
        <v>4.3600000000000003</v>
      </c>
      <c r="D488" s="9">
        <f t="shared" si="104"/>
        <v>0.56849169650587417</v>
      </c>
      <c r="E488" s="9">
        <f t="shared" si="105"/>
        <v>0.21857008896307983</v>
      </c>
      <c r="F488" s="9">
        <f t="shared" si="106"/>
        <v>0.21293821453104625</v>
      </c>
      <c r="G488" s="9">
        <f t="shared" si="107"/>
        <v>1.1000589045253992</v>
      </c>
      <c r="H488" s="9">
        <f t="shared" si="108"/>
        <v>1.7590406441225253</v>
      </c>
      <c r="I488" s="9">
        <f t="shared" si="109"/>
        <v>4.5751914397075479</v>
      </c>
      <c r="J488" s="9">
        <f t="shared" si="110"/>
        <v>4.6961979192053418</v>
      </c>
      <c r="K488" s="11">
        <f t="shared" si="111"/>
        <v>0.59171597633136097</v>
      </c>
      <c r="L488" s="11">
        <f t="shared" si="112"/>
        <v>0.23529411764705882</v>
      </c>
      <c r="M488" s="11">
        <f t="shared" si="113"/>
        <v>0.2293577981651376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-0.24060774627423309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0.23310990972579249</v>
      </c>
      <c r="Q488" s="11">
        <f>2*'OddsRatio_working_3-way'!K488*'OddsRatio_working_3-way'!L488*'OddsRatio_working_3-way'!M488</f>
        <v>6.3865728691997942E-2</v>
      </c>
      <c r="R488" s="11">
        <f t="shared" si="114"/>
        <v>0</v>
      </c>
      <c r="S488" s="11">
        <f t="shared" si="115"/>
        <v>-0.96883792535966429</v>
      </c>
      <c r="T488" s="11">
        <f t="shared" si="116"/>
        <v>-0.26543504804374363</v>
      </c>
      <c r="U488" s="11">
        <f>'OddsRatio_working_3-way'!S488-'OddsRatio_working_3-way'!R488^2/3</f>
        <v>-0.96883792535966429</v>
      </c>
      <c r="V488" s="11">
        <f>'OddsRatio_working_3-way'!S488*'OddsRatio_working_3-way'!R488/3-2*'OddsRatio_working_3-way'!R488^3/27-'OddsRatio_working_3-way'!T488</f>
        <v>0.26543504804374363</v>
      </c>
      <c r="W488" s="11">
        <f>'OddsRatio_working_3-way'!V488^2+4*'OddsRatio_working_3-way'!U488^3/27</f>
        <v>-6.4269678241611866E-2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0.18352482323353178</v>
      </c>
      <c r="Y488" s="11">
        <f>IF('OddsRatio_working_3-way'!W488&gt;=0,IF('OddsRatio_working_3-way'!V488+SQRT('OddsRatio_working_3-way'!W488)&gt;0,0,PI()),ACOS('OddsRatio_working_3-way'!V488/(2*'OddsRatio_working_3-way'!X488)))</f>
        <v>0.76243196597381713</v>
      </c>
      <c r="Z488" s="11">
        <f>'OddsRatio_working_3-way'!X488^(1/3)*COS('OddsRatio_working_3-way'!Y488/3)</f>
        <v>0.55002945226269973</v>
      </c>
      <c r="AA488" s="11">
        <f>'OddsRatio_working_3-way'!X488^(1/3)*COS(('OddsRatio_working_3-way'!Y488+2*PI())/3)</f>
        <v>-0.39874904866399213</v>
      </c>
      <c r="AB488" s="11">
        <f>'OddsRatio_working_3-way'!X488^(1/3)*COS(('OddsRatio_working_3-way'!Y488+4*PI())/3)</f>
        <v>-0.15128040359870751</v>
      </c>
      <c r="AC488" s="11">
        <f>'OddsRatio_working_3-way'!X488^(1/3)*SIN('OddsRatio_working_3-way'!Y488/3)</f>
        <v>0.14287608884443409</v>
      </c>
      <c r="AD488" s="11">
        <f>'OddsRatio_working_3-way'!X488^(1/3)*SIN(('OddsRatio_working_3-way'!Y488+2*PI())/3)</f>
        <v>0.40490143406692125</v>
      </c>
      <c r="AE488" s="11">
        <f>'OddsRatio_working_3-way'!X488^(1/3)*SIN(('OddsRatio_working_3-way'!Y488+4*PI())/3)</f>
        <v>-0.54777752291135529</v>
      </c>
      <c r="AF488" s="11">
        <f>-'OddsRatio_working_3-way'!U488/(3*'OddsRatio_working_3-way'!X488^(1/3))*COS(('OddsRatio_working_3-way'!Y488)/3)</f>
        <v>0.55002945226269961</v>
      </c>
      <c r="AG488" s="11">
        <f>-'OddsRatio_working_3-way'!U488/(3*'OddsRatio_working_3-way'!X488^(1/3))*COS(('OddsRatio_working_3-way'!Y488+2*PI())/3)</f>
        <v>-0.39874904866399208</v>
      </c>
      <c r="AH488" s="11">
        <f>-'OddsRatio_working_3-way'!U488/(3*'OddsRatio_working_3-way'!X488^(1/3))*COS(('OddsRatio_working_3-way'!Y488+4*PI())/3)</f>
        <v>-0.15128040359870748</v>
      </c>
      <c r="AI488" s="11">
        <f>'OddsRatio_working_3-way'!U488/(3*'OddsRatio_working_3-way'!X488^(1/3))*SIN(('OddsRatio_working_3-way'!Y488)/3)</f>
        <v>-0.14287608884443406</v>
      </c>
      <c r="AJ488" s="11">
        <f>'OddsRatio_working_3-way'!U488/(3*'OddsRatio_working_3-way'!X488^(1/3))*SIN(('OddsRatio_working_3-way'!Y488+2*PI())/3)</f>
        <v>-0.40490143406692114</v>
      </c>
      <c r="AK488" s="11">
        <f>'OddsRatio_working_3-way'!U488/(3*'OddsRatio_working_3-way'!X488^(1/3))*SIN(('OddsRatio_working_3-way'!Y488+4*PI())/3)</f>
        <v>0.54777752291135517</v>
      </c>
      <c r="AL488" s="11">
        <f>'OddsRatio_working_3-way'!Z488+'OddsRatio_working_3-way'!AF488</f>
        <v>1.1000589045253992</v>
      </c>
      <c r="AM488" s="11">
        <f>'OddsRatio_working_3-way'!AA488+'OddsRatio_working_3-way'!AG488</f>
        <v>-0.79749809732798416</v>
      </c>
      <c r="AN488" s="11">
        <f>'OddsRatio_working_3-way'!AB488+'OddsRatio_working_3-way'!AH488</f>
        <v>-0.30256080719741496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1.1000589045253992</v>
      </c>
      <c r="AS488" s="11">
        <f>IF(('OddsRatio_working_3-way'!X488=0),IF(Q488&gt;0,-Q488^(1/3),(-Q488)^(1/3)),'OddsRatio_working_3-way'!AM488-'OddsRatio_working_3-way'!R488/3)</f>
        <v>-0.79749809732798416</v>
      </c>
      <c r="AT488" s="11">
        <f>IF(('OddsRatio_working_3-way'!X488=0),IF(Q488&gt;0,-Q488^(1/3),(-Q488)^(1/3)),'OddsRatio_working_3-way'!AN488-'OddsRatio_working_3-way'!R488/3)</f>
        <v>-0.30256080719741496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1.42</v>
      </c>
      <c r="B489" s="4">
        <f>IF('True_Odds_Calculator_3-way'!B490="","",'True_Odds_Calculator_3-way'!B490)</f>
        <v>4.78</v>
      </c>
      <c r="C489" s="4">
        <f>IF('True_Odds_Calculator_3-way'!C490="","",'True_Odds_Calculator_3-way'!C490)</f>
        <v>6.91</v>
      </c>
      <c r="D489" s="9">
        <f t="shared" si="104"/>
        <v>0.67900810918725818</v>
      </c>
      <c r="E489" s="9">
        <f t="shared" si="105"/>
        <v>0.19030842353150332</v>
      </c>
      <c r="F489" s="9">
        <f t="shared" si="106"/>
        <v>0.13068346728123842</v>
      </c>
      <c r="G489" s="9">
        <f t="shared" si="107"/>
        <v>1.1255630033812065</v>
      </c>
      <c r="H489" s="9">
        <f t="shared" si="108"/>
        <v>1.4727364614201066</v>
      </c>
      <c r="I489" s="9">
        <f t="shared" si="109"/>
        <v>5.2546281527809606</v>
      </c>
      <c r="J489" s="9">
        <f t="shared" si="110"/>
        <v>7.6520773499829318</v>
      </c>
      <c r="K489" s="11">
        <f t="shared" si="111"/>
        <v>0.70422535211267612</v>
      </c>
      <c r="L489" s="11">
        <f t="shared" si="112"/>
        <v>0.20920502092050208</v>
      </c>
      <c r="M489" s="11">
        <f t="shared" si="113"/>
        <v>0.14471780028943559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-0.20004803174325114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0.21555438754879397</v>
      </c>
      <c r="Q489" s="11">
        <f>2*'OddsRatio_working_3-way'!K489*'OddsRatio_working_3-way'!L489*'OddsRatio_working_3-way'!M489</f>
        <v>4.264181751707101E-2</v>
      </c>
      <c r="R489" s="11">
        <f t="shared" si="114"/>
        <v>0</v>
      </c>
      <c r="S489" s="11">
        <f t="shared" si="115"/>
        <v>-1.0775131635658592</v>
      </c>
      <c r="T489" s="11">
        <f t="shared" si="116"/>
        <v>-0.21315789585872585</v>
      </c>
      <c r="U489" s="11">
        <f>'OddsRatio_working_3-way'!S489-'OddsRatio_working_3-way'!R489^2/3</f>
        <v>-1.0775131635658592</v>
      </c>
      <c r="V489" s="11">
        <f>'OddsRatio_working_3-way'!S489*'OddsRatio_working_3-way'!R489/3-2*'OddsRatio_working_3-way'!R489^3/27-'OddsRatio_working_3-way'!T489</f>
        <v>0.21315789585872585</v>
      </c>
      <c r="W489" s="11">
        <f>'OddsRatio_working_3-way'!V489^2+4*'OddsRatio_working_3-way'!U489^3/27</f>
        <v>-0.13990150163779658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0.21525437870384659</v>
      </c>
      <c r="Y489" s="11">
        <f>IF('OddsRatio_working_3-way'!W489&gt;=0,IF('OddsRatio_working_3-way'!V489+SQRT('OddsRatio_working_3-way'!W489)&gt;0,0,PI()),ACOS('OddsRatio_working_3-way'!V489/(2*'OddsRatio_working_3-way'!X489)))</f>
        <v>1.0528116196582586</v>
      </c>
      <c r="Z489" s="11">
        <f>'OddsRatio_working_3-way'!X489^(1/3)*COS('OddsRatio_working_3-way'!Y489/3)</f>
        <v>0.56278150169060326</v>
      </c>
      <c r="AA489" s="11">
        <f>'OddsRatio_working_3-way'!X489^(1/3)*COS(('OddsRatio_working_3-way'!Y489+2*PI())/3)</f>
        <v>-0.45981728168535629</v>
      </c>
      <c r="AB489" s="11">
        <f>'OddsRatio_working_3-way'!X489^(1/3)*COS(('OddsRatio_working_3-way'!Y489+4*PI())/3)</f>
        <v>-0.10296422000524683</v>
      </c>
      <c r="AC489" s="11">
        <f>'OddsRatio_working_3-way'!X489^(1/3)*SIN('OddsRatio_working_3-way'!Y489/3)</f>
        <v>0.20602921122215323</v>
      </c>
      <c r="AD489" s="11">
        <f>'OddsRatio_working_3-way'!X489^(1/3)*SIN(('OddsRatio_working_3-way'!Y489+2*PI())/3)</f>
        <v>0.38436847163294074</v>
      </c>
      <c r="AE489" s="11">
        <f>'OddsRatio_working_3-way'!X489^(1/3)*SIN(('OddsRatio_working_3-way'!Y489+4*PI())/3)</f>
        <v>-0.59039768285509397</v>
      </c>
      <c r="AF489" s="11">
        <f>-'OddsRatio_working_3-way'!U489/(3*'OddsRatio_working_3-way'!X489^(1/3))*COS(('OddsRatio_working_3-way'!Y489)/3)</f>
        <v>0.56278150169060326</v>
      </c>
      <c r="AG489" s="11">
        <f>-'OddsRatio_working_3-way'!U489/(3*'OddsRatio_working_3-way'!X489^(1/3))*COS(('OddsRatio_working_3-way'!Y489+2*PI())/3)</f>
        <v>-0.45981728168535629</v>
      </c>
      <c r="AH489" s="11">
        <f>-'OddsRatio_working_3-way'!U489/(3*'OddsRatio_working_3-way'!X489^(1/3))*COS(('OddsRatio_working_3-way'!Y489+4*PI())/3)</f>
        <v>-0.10296422000524683</v>
      </c>
      <c r="AI489" s="11">
        <f>'OddsRatio_working_3-way'!U489/(3*'OddsRatio_working_3-way'!X489^(1/3))*SIN(('OddsRatio_working_3-way'!Y489)/3)</f>
        <v>-0.20602921122215323</v>
      </c>
      <c r="AJ489" s="11">
        <f>'OddsRatio_working_3-way'!U489/(3*'OddsRatio_working_3-way'!X489^(1/3))*SIN(('OddsRatio_working_3-way'!Y489+2*PI())/3)</f>
        <v>-0.38436847163294074</v>
      </c>
      <c r="AK489" s="11">
        <f>'OddsRatio_working_3-way'!U489/(3*'OddsRatio_working_3-way'!X489^(1/3))*SIN(('OddsRatio_working_3-way'!Y489+4*PI())/3)</f>
        <v>0.59039768285509397</v>
      </c>
      <c r="AL489" s="11">
        <f>'OddsRatio_working_3-way'!Z489+'OddsRatio_working_3-way'!AF489</f>
        <v>1.1255630033812065</v>
      </c>
      <c r="AM489" s="11">
        <f>'OddsRatio_working_3-way'!AA489+'OddsRatio_working_3-way'!AG489</f>
        <v>-0.91963456337071259</v>
      </c>
      <c r="AN489" s="11">
        <f>'OddsRatio_working_3-way'!AB489+'OddsRatio_working_3-way'!AH489</f>
        <v>-0.20592844001049365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1.1255630033812065</v>
      </c>
      <c r="AS489" s="11">
        <f>IF(('OddsRatio_working_3-way'!X489=0),IF(Q489&gt;0,-Q489^(1/3),(-Q489)^(1/3)),'OddsRatio_working_3-way'!AM489-'OddsRatio_working_3-way'!R489/3)</f>
        <v>-0.91963456337071259</v>
      </c>
      <c r="AT489" s="11">
        <f>IF(('OddsRatio_working_3-way'!X489=0),IF(Q489&gt;0,-Q489^(1/3),(-Q489)^(1/3)),'OddsRatio_working_3-way'!AN489-'OddsRatio_working_3-way'!R489/3)</f>
        <v>-0.20592844001049365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1.26</v>
      </c>
      <c r="B490" s="4">
        <f>IF('True_Odds_Calculator_3-way'!B491="","",'True_Odds_Calculator_3-way'!B491)</f>
        <v>5.82</v>
      </c>
      <c r="C490" s="4">
        <f>IF('True_Odds_Calculator_3-way'!C491="","",'True_Odds_Calculator_3-way'!C491)</f>
        <v>10.64</v>
      </c>
      <c r="D490" s="9">
        <f t="shared" si="104"/>
        <v>0.76731035098847422</v>
      </c>
      <c r="E490" s="9">
        <f t="shared" si="105"/>
        <v>0.15101506855200036</v>
      </c>
      <c r="F490" s="9">
        <f t="shared" si="106"/>
        <v>8.1674580459525747E-2</v>
      </c>
      <c r="G490" s="9">
        <f t="shared" si="107"/>
        <v>1.1663601140698181</v>
      </c>
      <c r="H490" s="9">
        <f t="shared" si="108"/>
        <v>1.3032536296581525</v>
      </c>
      <c r="I490" s="9">
        <f t="shared" si="109"/>
        <v>6.6218557498165227</v>
      </c>
      <c r="J490" s="9">
        <f t="shared" si="110"/>
        <v>12.243711499633047</v>
      </c>
      <c r="K490" s="11">
        <f t="shared" si="111"/>
        <v>0.79365079365079361</v>
      </c>
      <c r="L490" s="11">
        <f t="shared" si="112"/>
        <v>0.1718213058419244</v>
      </c>
      <c r="M490" s="11">
        <f t="shared" si="113"/>
        <v>9.3984962406015032E-2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-0.15483254856171702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0.18865688193647265</v>
      </c>
      <c r="Q490" s="11">
        <f>2*'OddsRatio_working_3-way'!K490*'OddsRatio_working_3-way'!L490*'OddsRatio_working_3-way'!M490</f>
        <v>2.5632728523977265E-2</v>
      </c>
      <c r="R490" s="11">
        <f t="shared" si="114"/>
        <v>0</v>
      </c>
      <c r="S490" s="11">
        <f t="shared" si="115"/>
        <v>-1.2184575122541053</v>
      </c>
      <c r="T490" s="11">
        <f t="shared" si="116"/>
        <v>-0.16555129242582953</v>
      </c>
      <c r="U490" s="11">
        <f>'OddsRatio_working_3-way'!S490-'OddsRatio_working_3-way'!R490^2/3</f>
        <v>-1.2184575122541053</v>
      </c>
      <c r="V490" s="11">
        <f>'OddsRatio_working_3-way'!S490*'OddsRatio_working_3-way'!R490/3-2*'OddsRatio_working_3-way'!R490^3/27-'OddsRatio_working_3-way'!T490</f>
        <v>0.16555129242582953</v>
      </c>
      <c r="W490" s="11">
        <f>'OddsRatio_working_3-way'!V490^2+4*'OddsRatio_working_3-way'!U490^3/27</f>
        <v>-0.24058820486051549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0.258841377722138</v>
      </c>
      <c r="Y490" s="11">
        <f>IF('OddsRatio_working_3-way'!W490&gt;=0,IF('OddsRatio_working_3-way'!V490+SQRT('OddsRatio_working_3-way'!W490)&gt;0,0,PI()),ACOS('OddsRatio_working_3-way'!V490/(2*'OddsRatio_working_3-way'!X490)))</f>
        <v>1.2452853792069445</v>
      </c>
      <c r="Z490" s="11">
        <f>'OddsRatio_working_3-way'!X490^(1/3)*COS('OddsRatio_working_3-way'!Y490/3)</f>
        <v>0.58318005703490905</v>
      </c>
      <c r="AA490" s="11">
        <f>'OddsRatio_working_3-way'!X490^(1/3)*COS(('OddsRatio_working_3-way'!Y490+2*PI())/3)</f>
        <v>-0.51416618148783999</v>
      </c>
      <c r="AB490" s="11">
        <f>'OddsRatio_working_3-way'!X490^(1/3)*COS(('OddsRatio_working_3-way'!Y490+4*PI())/3)</f>
        <v>-6.9013875547069017E-2</v>
      </c>
      <c r="AC490" s="11">
        <f>'OddsRatio_working_3-way'!X490^(1/3)*SIN('OddsRatio_working_3-way'!Y490/3)</f>
        <v>0.25700880366528683</v>
      </c>
      <c r="AD490" s="11">
        <f>'OddsRatio_working_3-way'!X490^(1/3)*SIN(('OddsRatio_working_3-way'!Y490+2*PI())/3)</f>
        <v>0.37654434254004582</v>
      </c>
      <c r="AE490" s="11">
        <f>'OddsRatio_working_3-way'!X490^(1/3)*SIN(('OddsRatio_working_3-way'!Y490+4*PI())/3)</f>
        <v>-0.63355314620533254</v>
      </c>
      <c r="AF490" s="11">
        <f>-'OddsRatio_working_3-way'!U490/(3*'OddsRatio_working_3-way'!X490^(1/3))*COS(('OddsRatio_working_3-way'!Y490)/3)</f>
        <v>0.58318005703490905</v>
      </c>
      <c r="AG490" s="11">
        <f>-'OddsRatio_working_3-way'!U490/(3*'OddsRatio_working_3-way'!X490^(1/3))*COS(('OddsRatio_working_3-way'!Y490+2*PI())/3)</f>
        <v>-0.51416618148783988</v>
      </c>
      <c r="AH490" s="11">
        <f>-'OddsRatio_working_3-way'!U490/(3*'OddsRatio_working_3-way'!X490^(1/3))*COS(('OddsRatio_working_3-way'!Y490+4*PI())/3)</f>
        <v>-6.9013875547069004E-2</v>
      </c>
      <c r="AI490" s="11">
        <f>'OddsRatio_working_3-way'!U490/(3*'OddsRatio_working_3-way'!X490^(1/3))*SIN(('OddsRatio_working_3-way'!Y490)/3)</f>
        <v>-0.25700880366528678</v>
      </c>
      <c r="AJ490" s="11">
        <f>'OddsRatio_working_3-way'!U490/(3*'OddsRatio_working_3-way'!X490^(1/3))*SIN(('OddsRatio_working_3-way'!Y490+2*PI())/3)</f>
        <v>-0.37654434254004576</v>
      </c>
      <c r="AK490" s="11">
        <f>'OddsRatio_working_3-way'!U490/(3*'OddsRatio_working_3-way'!X490^(1/3))*SIN(('OddsRatio_working_3-way'!Y490+4*PI())/3)</f>
        <v>0.63355314620533243</v>
      </c>
      <c r="AL490" s="11">
        <f>'OddsRatio_working_3-way'!Z490+'OddsRatio_working_3-way'!AF490</f>
        <v>1.1663601140698181</v>
      </c>
      <c r="AM490" s="11">
        <f>'OddsRatio_working_3-way'!AA490+'OddsRatio_working_3-way'!AG490</f>
        <v>-1.02833236297568</v>
      </c>
      <c r="AN490" s="11">
        <f>'OddsRatio_working_3-way'!AB490+'OddsRatio_working_3-way'!AH490</f>
        <v>-0.13802775109413801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1.1663601140698181</v>
      </c>
      <c r="AS490" s="11">
        <f>IF(('OddsRatio_working_3-way'!X490=0),IF(Q490&gt;0,-Q490^(1/3),(-Q490)^(1/3)),'OddsRatio_working_3-way'!AM490-'OddsRatio_working_3-way'!R490/3)</f>
        <v>-1.02833236297568</v>
      </c>
      <c r="AT490" s="11">
        <f>IF(('OddsRatio_working_3-way'!X490=0),IF(Q490&gt;0,-Q490^(1/3),(-Q490)^(1/3)),'OddsRatio_working_3-way'!AN490-'OddsRatio_working_3-way'!R490/3)</f>
        <v>-0.13802775109413801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1.84</v>
      </c>
      <c r="B491" s="4">
        <f>IF('True_Odds_Calculator_3-way'!B492="","",'True_Odds_Calculator_3-way'!B492)</f>
        <v>3.74</v>
      </c>
      <c r="C491" s="4">
        <f>IF('True_Odds_Calculator_3-way'!C492="","",'True_Odds_Calculator_3-way'!C492)</f>
        <v>4.71</v>
      </c>
      <c r="D491" s="9">
        <f t="shared" si="104"/>
        <v>0.53400832317243851</v>
      </c>
      <c r="E491" s="9">
        <f t="shared" si="105"/>
        <v>0.25998093358671387</v>
      </c>
      <c r="F491" s="9">
        <f t="shared" si="106"/>
        <v>0.20601074324084773</v>
      </c>
      <c r="G491" s="9">
        <f t="shared" si="107"/>
        <v>1.0388452242235007</v>
      </c>
      <c r="H491" s="9">
        <f t="shared" si="108"/>
        <v>1.8726299883477406</v>
      </c>
      <c r="I491" s="9">
        <f t="shared" si="109"/>
        <v>3.8464359143723925</v>
      </c>
      <c r="J491" s="9">
        <f t="shared" si="110"/>
        <v>4.8541157818691874</v>
      </c>
      <c r="K491" s="11">
        <f t="shared" si="111"/>
        <v>0.54347826086956519</v>
      </c>
      <c r="L491" s="11">
        <f t="shared" si="112"/>
        <v>0.26737967914438499</v>
      </c>
      <c r="M491" s="11">
        <f t="shared" si="113"/>
        <v>0.21231422505307856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-0.26344710236250801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0.22491436593770964</v>
      </c>
      <c r="Q491" s="11">
        <f>2*'OddsRatio_working_3-way'!K491*'OddsRatio_working_3-way'!L491*'OddsRatio_working_3-way'!M491</f>
        <v>6.1704901491827058E-2</v>
      </c>
      <c r="R491" s="11">
        <f t="shared" si="114"/>
        <v>0</v>
      </c>
      <c r="S491" s="11">
        <f t="shared" si="115"/>
        <v>-0.85373634373181817</v>
      </c>
      <c r="T491" s="11">
        <f t="shared" si="116"/>
        <v>-0.23422121913081431</v>
      </c>
      <c r="U491" s="11">
        <f>'OddsRatio_working_3-way'!S491-'OddsRatio_working_3-way'!R491^2/3</f>
        <v>-0.85373634373181817</v>
      </c>
      <c r="V491" s="11">
        <f>'OddsRatio_working_3-way'!S491*'OddsRatio_working_3-way'!R491/3-2*'OddsRatio_working_3-way'!R491^3/27-'OddsRatio_working_3-way'!T491</f>
        <v>0.23422121913081431</v>
      </c>
      <c r="W491" s="11">
        <f>'OddsRatio_working_3-way'!V491^2+4*'OddsRatio_working_3-way'!U491^3/27</f>
        <v>-3.7326965082725788E-2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0.15181118583115896</v>
      </c>
      <c r="Y491" s="11">
        <f>IF('OddsRatio_working_3-way'!W491&gt;=0,IF('OddsRatio_working_3-way'!V491+SQRT('OddsRatio_working_3-way'!W491)&gt;0,0,PI()),ACOS('OddsRatio_working_3-way'!V491/(2*'OddsRatio_working_3-way'!X491)))</f>
        <v>0.68972222895517665</v>
      </c>
      <c r="Z491" s="11">
        <f>'OddsRatio_working_3-way'!X491^(1/3)*COS('OddsRatio_working_3-way'!Y491/3)</f>
        <v>0.51942261211175034</v>
      </c>
      <c r="AA491" s="11">
        <f>'OddsRatio_working_3-way'!X491^(1/3)*COS(('OddsRatio_working_3-way'!Y491+2*PI())/3)</f>
        <v>-0.36499282605444444</v>
      </c>
      <c r="AB491" s="11">
        <f>'OddsRatio_working_3-way'!X491^(1/3)*COS(('OddsRatio_working_3-way'!Y491+4*PI())/3)</f>
        <v>-0.15442978605730603</v>
      </c>
      <c r="AC491" s="11">
        <f>'OddsRatio_working_3-way'!X491^(1/3)*SIN('OddsRatio_working_3-way'!Y491/3)</f>
        <v>0.12156862782373389</v>
      </c>
      <c r="AD491" s="11">
        <f>'OddsRatio_working_3-way'!X491^(1/3)*SIN(('OddsRatio_working_3-way'!Y491+2*PI())/3)</f>
        <v>0.38904886347697953</v>
      </c>
      <c r="AE491" s="11">
        <f>'OddsRatio_working_3-way'!X491^(1/3)*SIN(('OddsRatio_working_3-way'!Y491+4*PI())/3)</f>
        <v>-0.51061749130071332</v>
      </c>
      <c r="AF491" s="11">
        <f>-'OddsRatio_working_3-way'!U491/(3*'OddsRatio_working_3-way'!X491^(1/3))*COS(('OddsRatio_working_3-way'!Y491)/3)</f>
        <v>0.51942261211175034</v>
      </c>
      <c r="AG491" s="11">
        <f>-'OddsRatio_working_3-way'!U491/(3*'OddsRatio_working_3-way'!X491^(1/3))*COS(('OddsRatio_working_3-way'!Y491+2*PI())/3)</f>
        <v>-0.36499282605444444</v>
      </c>
      <c r="AH491" s="11">
        <f>-'OddsRatio_working_3-way'!U491/(3*'OddsRatio_working_3-way'!X491^(1/3))*COS(('OddsRatio_working_3-way'!Y491+4*PI())/3)</f>
        <v>-0.15442978605730603</v>
      </c>
      <c r="AI491" s="11">
        <f>'OddsRatio_working_3-way'!U491/(3*'OddsRatio_working_3-way'!X491^(1/3))*SIN(('OddsRatio_working_3-way'!Y491)/3)</f>
        <v>-0.12156862782373389</v>
      </c>
      <c r="AJ491" s="11">
        <f>'OddsRatio_working_3-way'!U491/(3*'OddsRatio_working_3-way'!X491^(1/3))*SIN(('OddsRatio_working_3-way'!Y491+2*PI())/3)</f>
        <v>-0.38904886347697953</v>
      </c>
      <c r="AK491" s="11">
        <f>'OddsRatio_working_3-way'!U491/(3*'OddsRatio_working_3-way'!X491^(1/3))*SIN(('OddsRatio_working_3-way'!Y491+4*PI())/3)</f>
        <v>0.51061749130071332</v>
      </c>
      <c r="AL491" s="11">
        <f>'OddsRatio_working_3-way'!Z491+'OddsRatio_working_3-way'!AF491</f>
        <v>1.0388452242235007</v>
      </c>
      <c r="AM491" s="11">
        <f>'OddsRatio_working_3-way'!AA491+'OddsRatio_working_3-way'!AG491</f>
        <v>-0.72998565210888888</v>
      </c>
      <c r="AN491" s="11">
        <f>'OddsRatio_working_3-way'!AB491+'OddsRatio_working_3-way'!AH491</f>
        <v>-0.30885957211461207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1.0388452242235007</v>
      </c>
      <c r="AS491" s="11">
        <f>IF(('OddsRatio_working_3-way'!X491=0),IF(Q491&gt;0,-Q491^(1/3),(-Q491)^(1/3)),'OddsRatio_working_3-way'!AM491-'OddsRatio_working_3-way'!R491/3)</f>
        <v>-0.72998565210888888</v>
      </c>
      <c r="AT491" s="11">
        <f>IF(('OddsRatio_working_3-way'!X491=0),IF(Q491&gt;0,-Q491^(1/3),(-Q491)^(1/3)),'OddsRatio_working_3-way'!AN491-'OddsRatio_working_3-way'!R491/3)</f>
        <v>-0.30885957211461207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4.72</v>
      </c>
      <c r="B492" s="4">
        <f>IF('True_Odds_Calculator_3-way'!B493="","",'True_Odds_Calculator_3-way'!B493)</f>
        <v>4.0599999999999996</v>
      </c>
      <c r="C492" s="4">
        <f>IF('True_Odds_Calculator_3-way'!C493="","",'True_Odds_Calculator_3-way'!C493)</f>
        <v>1.77</v>
      </c>
      <c r="D492" s="9">
        <f t="shared" si="104"/>
        <v>0.20544583583922352</v>
      </c>
      <c r="E492" s="9">
        <f t="shared" si="105"/>
        <v>0.23916005886115477</v>
      </c>
      <c r="F492" s="9">
        <f t="shared" si="106"/>
        <v>0.55539410529962174</v>
      </c>
      <c r="G492" s="9">
        <f t="shared" si="107"/>
        <v>1.0396405855732569</v>
      </c>
      <c r="H492" s="9">
        <f t="shared" si="108"/>
        <v>4.8674629783325161</v>
      </c>
      <c r="I492" s="9">
        <f t="shared" si="109"/>
        <v>4.1813001918541657</v>
      </c>
      <c r="J492" s="9">
        <f t="shared" si="110"/>
        <v>1.8005232508914082</v>
      </c>
      <c r="K492" s="11">
        <f t="shared" si="111"/>
        <v>0.21186440677966104</v>
      </c>
      <c r="L492" s="11">
        <f t="shared" si="112"/>
        <v>0.24630541871921185</v>
      </c>
      <c r="M492" s="11">
        <f t="shared" si="113"/>
        <v>0.56497175141242939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-0.25841266382034511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0.22259000183496719</v>
      </c>
      <c r="Q492" s="11">
        <f>2*'OddsRatio_working_3-way'!K492*'OddsRatio_working_3-way'!L492*'OddsRatio_working_3-way'!M492</f>
        <v>5.8964238896680045E-2</v>
      </c>
      <c r="R492" s="11">
        <f t="shared" si="114"/>
        <v>0</v>
      </c>
      <c r="S492" s="11">
        <f t="shared" si="115"/>
        <v>-0.86137420103264473</v>
      </c>
      <c r="T492" s="11">
        <f t="shared" si="116"/>
        <v>-0.22817859630003831</v>
      </c>
      <c r="U492" s="11">
        <f>'OddsRatio_working_3-way'!S492-'OddsRatio_working_3-way'!R492^2/3</f>
        <v>-0.86137420103264473</v>
      </c>
      <c r="V492" s="11">
        <f>'OddsRatio_working_3-way'!S492*'OddsRatio_working_3-way'!R492/3-2*'OddsRatio_working_3-way'!R492^3/27-'OddsRatio_working_3-way'!T492</f>
        <v>0.22817859630003831</v>
      </c>
      <c r="W492" s="11">
        <f>'OddsRatio_working_3-way'!V492^2+4*'OddsRatio_working_3-way'!U492^3/27</f>
        <v>-4.261748404117912E-2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0.15385297840035059</v>
      </c>
      <c r="Y492" s="11">
        <f>IF('OddsRatio_working_3-way'!W492&gt;=0,IF('OddsRatio_working_3-way'!V492+SQRT('OddsRatio_working_3-way'!W492)&gt;0,0,PI()),ACOS('OddsRatio_working_3-way'!V492/(2*'OddsRatio_working_3-way'!X492)))</f>
        <v>0.73542223305390375</v>
      </c>
      <c r="Z492" s="11">
        <f>'OddsRatio_working_3-way'!X492^(1/3)*COS('OddsRatio_working_3-way'!Y492/3)</f>
        <v>0.51982029278662856</v>
      </c>
      <c r="AA492" s="11">
        <f>'OddsRatio_working_3-way'!X492^(1/3)*COS(('OddsRatio_working_3-way'!Y492+2*PI())/3)</f>
        <v>-0.37253206994099253</v>
      </c>
      <c r="AB492" s="11">
        <f>'OddsRatio_working_3-way'!X492^(1/3)*COS(('OddsRatio_working_3-way'!Y492+4*PI())/3)</f>
        <v>-0.14728822284563609</v>
      </c>
      <c r="AC492" s="11">
        <f>'OddsRatio_working_3-way'!X492^(1/3)*SIN('OddsRatio_working_3-way'!Y492/3)</f>
        <v>0.13004459575381097</v>
      </c>
      <c r="AD492" s="11">
        <f>'OddsRatio_working_3-way'!X492^(1/3)*SIN(('OddsRatio_working_3-way'!Y492+2*PI())/3)</f>
        <v>0.38515528107897951</v>
      </c>
      <c r="AE492" s="11">
        <f>'OddsRatio_working_3-way'!X492^(1/3)*SIN(('OddsRatio_working_3-way'!Y492+4*PI())/3)</f>
        <v>-0.51519987683279056</v>
      </c>
      <c r="AF492" s="11">
        <f>-'OddsRatio_working_3-way'!U492/(3*'OddsRatio_working_3-way'!X492^(1/3))*COS(('OddsRatio_working_3-way'!Y492)/3)</f>
        <v>0.51982029278662845</v>
      </c>
      <c r="AG492" s="11">
        <f>-'OddsRatio_working_3-way'!U492/(3*'OddsRatio_working_3-way'!X492^(1/3))*COS(('OddsRatio_working_3-way'!Y492+2*PI())/3)</f>
        <v>-0.37253206994099247</v>
      </c>
      <c r="AH492" s="11">
        <f>-'OddsRatio_working_3-way'!U492/(3*'OddsRatio_working_3-way'!X492^(1/3))*COS(('OddsRatio_working_3-way'!Y492+4*PI())/3)</f>
        <v>-0.14728822284563603</v>
      </c>
      <c r="AI492" s="11">
        <f>'OddsRatio_working_3-way'!U492/(3*'OddsRatio_working_3-way'!X492^(1/3))*SIN(('OddsRatio_working_3-way'!Y492)/3)</f>
        <v>-0.13004459575381094</v>
      </c>
      <c r="AJ492" s="11">
        <f>'OddsRatio_working_3-way'!U492/(3*'OddsRatio_working_3-way'!X492^(1/3))*SIN(('OddsRatio_working_3-way'!Y492+2*PI())/3)</f>
        <v>-0.38515528107897945</v>
      </c>
      <c r="AK492" s="11">
        <f>'OddsRatio_working_3-way'!U492/(3*'OddsRatio_working_3-way'!X492^(1/3))*SIN(('OddsRatio_working_3-way'!Y492+4*PI())/3)</f>
        <v>0.51519987683279045</v>
      </c>
      <c r="AL492" s="11">
        <f>'OddsRatio_working_3-way'!Z492+'OddsRatio_working_3-way'!AF492</f>
        <v>1.0396405855732569</v>
      </c>
      <c r="AM492" s="11">
        <f>'OddsRatio_working_3-way'!AA492+'OddsRatio_working_3-way'!AG492</f>
        <v>-0.74506413988198505</v>
      </c>
      <c r="AN492" s="11">
        <f>'OddsRatio_working_3-way'!AB492+'OddsRatio_working_3-way'!AH492</f>
        <v>-0.29457644569127212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1.0396405855732569</v>
      </c>
      <c r="AS492" s="11">
        <f>IF(('OddsRatio_working_3-way'!X492=0),IF(Q492&gt;0,-Q492^(1/3),(-Q492)^(1/3)),'OddsRatio_working_3-way'!AM492-'OddsRatio_working_3-way'!R492/3)</f>
        <v>-0.74506413988198505</v>
      </c>
      <c r="AT492" s="11">
        <f>IF(('OddsRatio_working_3-way'!X492=0),IF(Q492&gt;0,-Q492^(1/3),(-Q492)^(1/3)),'OddsRatio_working_3-way'!AN492-'OddsRatio_working_3-way'!R492/3)</f>
        <v>-0.29457644569127212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2.6</v>
      </c>
      <c r="B493" s="4">
        <f>IF('True_Odds_Calculator_3-way'!B494="","",'True_Odds_Calculator_3-way'!B494)</f>
        <v>3.2</v>
      </c>
      <c r="C493" s="4">
        <f>IF('True_Odds_Calculator_3-way'!C494="","",'True_Odds_Calculator_3-way'!C494)</f>
        <v>3.08</v>
      </c>
      <c r="D493" s="9">
        <f t="shared" si="104"/>
        <v>0.37691594011001334</v>
      </c>
      <c r="E493" s="9">
        <f t="shared" si="105"/>
        <v>0.30552745699329603</v>
      </c>
      <c r="F493" s="9">
        <f t="shared" si="106"/>
        <v>0.31755660289669069</v>
      </c>
      <c r="G493" s="9">
        <f t="shared" si="107"/>
        <v>1.0331946622304602</v>
      </c>
      <c r="H493" s="9">
        <f t="shared" si="108"/>
        <v>2.6531114595687364</v>
      </c>
      <c r="I493" s="9">
        <f t="shared" si="109"/>
        <v>3.2730282569070126</v>
      </c>
      <c r="J493" s="9">
        <f t="shared" si="110"/>
        <v>3.149044897439357</v>
      </c>
      <c r="K493" s="11">
        <f t="shared" si="111"/>
        <v>0.38461538461538458</v>
      </c>
      <c r="L493" s="11">
        <f t="shared" si="112"/>
        <v>0.3125</v>
      </c>
      <c r="M493" s="11">
        <f t="shared" si="113"/>
        <v>0.32467532467532467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-0.28571428571428581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0.22945804195804193</v>
      </c>
      <c r="Q493" s="11">
        <f>2*'OddsRatio_working_3-way'!K493*'OddsRatio_working_3-way'!L493*'OddsRatio_working_3-way'!M493</f>
        <v>7.8046953046953041E-2</v>
      </c>
      <c r="R493" s="11">
        <f t="shared" si="114"/>
        <v>0</v>
      </c>
      <c r="S493" s="11">
        <f t="shared" si="115"/>
        <v>-0.80310314685314643</v>
      </c>
      <c r="T493" s="11">
        <f t="shared" si="116"/>
        <v>-0.27316433566433557</v>
      </c>
      <c r="U493" s="11">
        <f>'OddsRatio_working_3-way'!S493-'OddsRatio_working_3-way'!R493^2/3</f>
        <v>-0.80310314685314643</v>
      </c>
      <c r="V493" s="11">
        <f>'OddsRatio_working_3-way'!S493*'OddsRatio_working_3-way'!R493/3-2*'OddsRatio_working_3-way'!R493^3/27-'OddsRatio_working_3-way'!T493</f>
        <v>0.27316433566433557</v>
      </c>
      <c r="W493" s="11">
        <f>'OddsRatio_working_3-way'!V493^2+4*'OddsRatio_working_3-way'!U493^3/27</f>
        <v>-2.1191987119952849E-3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0.13850808008103091</v>
      </c>
      <c r="Y493" s="11">
        <f>IF('OddsRatio_working_3-way'!W493&gt;=0,IF('OddsRatio_working_3-way'!V493+SQRT('OddsRatio_working_3-way'!W493)&gt;0,0,PI()),ACOS('OddsRatio_working_3-way'!V493/(2*'OddsRatio_working_3-way'!X493)))</f>
        <v>0.16695529840816015</v>
      </c>
      <c r="Z493" s="11">
        <f>'OddsRatio_working_3-way'!X493^(1/3)*COS('OddsRatio_working_3-way'!Y493/3)</f>
        <v>0.5165973311152301</v>
      </c>
      <c r="AA493" s="11">
        <f>'OddsRatio_working_3-way'!X493^(1/3)*COS(('OddsRatio_working_3-way'!Y493+2*PI())/3)</f>
        <v>-0.28322224529152568</v>
      </c>
      <c r="AB493" s="11">
        <f>'OddsRatio_working_3-way'!X493^(1/3)*COS(('OddsRatio_working_3-way'!Y493+4*PI())/3)</f>
        <v>-0.23337508582370445</v>
      </c>
      <c r="AC493" s="11">
        <f>'OddsRatio_working_3-way'!X493^(1/3)*SIN('OddsRatio_working_3-way'!Y493/3)</f>
        <v>2.8779270937084978E-2</v>
      </c>
      <c r="AD493" s="11">
        <f>'OddsRatio_working_3-way'!X493^(1/3)*SIN(('OddsRatio_working_3-way'!Y493+2*PI())/3)</f>
        <v>0.43299677680448806</v>
      </c>
      <c r="AE493" s="11">
        <f>'OddsRatio_working_3-way'!X493^(1/3)*SIN(('OddsRatio_working_3-way'!Y493+4*PI())/3)</f>
        <v>-0.46177604774157288</v>
      </c>
      <c r="AF493" s="11">
        <f>-'OddsRatio_working_3-way'!U493/(3*'OddsRatio_working_3-way'!X493^(1/3))*COS(('OddsRatio_working_3-way'!Y493)/3)</f>
        <v>0.5165973311152301</v>
      </c>
      <c r="AG493" s="11">
        <f>-'OddsRatio_working_3-way'!U493/(3*'OddsRatio_working_3-way'!X493^(1/3))*COS(('OddsRatio_working_3-way'!Y493+2*PI())/3)</f>
        <v>-0.28322224529152568</v>
      </c>
      <c r="AH493" s="11">
        <f>-'OddsRatio_working_3-way'!U493/(3*'OddsRatio_working_3-way'!X493^(1/3))*COS(('OddsRatio_working_3-way'!Y493+4*PI())/3)</f>
        <v>-0.23337508582370445</v>
      </c>
      <c r="AI493" s="11">
        <f>'OddsRatio_working_3-way'!U493/(3*'OddsRatio_working_3-way'!X493^(1/3))*SIN(('OddsRatio_working_3-way'!Y493)/3)</f>
        <v>-2.8779270937084978E-2</v>
      </c>
      <c r="AJ493" s="11">
        <f>'OddsRatio_working_3-way'!U493/(3*'OddsRatio_working_3-way'!X493^(1/3))*SIN(('OddsRatio_working_3-way'!Y493+2*PI())/3)</f>
        <v>-0.43299677680448806</v>
      </c>
      <c r="AK493" s="11">
        <f>'OddsRatio_working_3-way'!U493/(3*'OddsRatio_working_3-way'!X493^(1/3))*SIN(('OddsRatio_working_3-way'!Y493+4*PI())/3)</f>
        <v>0.46177604774157288</v>
      </c>
      <c r="AL493" s="11">
        <f>'OddsRatio_working_3-way'!Z493+'OddsRatio_working_3-way'!AF493</f>
        <v>1.0331946622304602</v>
      </c>
      <c r="AM493" s="11">
        <f>'OddsRatio_working_3-way'!AA493+'OddsRatio_working_3-way'!AG493</f>
        <v>-0.56644449058305135</v>
      </c>
      <c r="AN493" s="11">
        <f>'OddsRatio_working_3-way'!AB493+'OddsRatio_working_3-way'!AH493</f>
        <v>-0.4667501716474089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1.0331946622304602</v>
      </c>
      <c r="AS493" s="11">
        <f>IF(('OddsRatio_working_3-way'!X493=0),IF(Q493&gt;0,-Q493^(1/3),(-Q493)^(1/3)),'OddsRatio_working_3-way'!AM493-'OddsRatio_working_3-way'!R493/3)</f>
        <v>-0.56644449058305135</v>
      </c>
      <c r="AT493" s="11">
        <f>IF(('OddsRatio_working_3-way'!X493=0),IF(Q493&gt;0,-Q493^(1/3),(-Q493)^(1/3)),'OddsRatio_working_3-way'!AN493-'OddsRatio_working_3-way'!R493/3)</f>
        <v>-0.4667501716474089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4.96</v>
      </c>
      <c r="B494" s="4">
        <f>IF('True_Odds_Calculator_3-way'!B495="","",'True_Odds_Calculator_3-way'!B495)</f>
        <v>3.47</v>
      </c>
      <c r="C494" s="4">
        <f>IF('True_Odds_Calculator_3-way'!C495="","",'True_Odds_Calculator_3-way'!C495)</f>
        <v>1.87</v>
      </c>
      <c r="D494" s="9">
        <f t="shared" si="104"/>
        <v>0.1952264487908017</v>
      </c>
      <c r="E494" s="9">
        <f t="shared" si="105"/>
        <v>0.28001748089252038</v>
      </c>
      <c r="F494" s="9">
        <f t="shared" si="106"/>
        <v>0.52475607031667815</v>
      </c>
      <c r="G494" s="9">
        <f t="shared" si="107"/>
        <v>1.0409739331094274</v>
      </c>
      <c r="H494" s="9">
        <f t="shared" si="108"/>
        <v>5.1222567751133319</v>
      </c>
      <c r="I494" s="9">
        <f t="shared" si="109"/>
        <v>3.5712056147802853</v>
      </c>
      <c r="J494" s="9">
        <f t="shared" si="110"/>
        <v>1.9056473218052021</v>
      </c>
      <c r="K494" s="11">
        <f t="shared" si="111"/>
        <v>0.20161290322580647</v>
      </c>
      <c r="L494" s="11">
        <f t="shared" si="112"/>
        <v>0.28818443804034583</v>
      </c>
      <c r="M494" s="11">
        <f t="shared" si="113"/>
        <v>0.53475935828876997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-0.26439828511119989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0.22681412774867646</v>
      </c>
      <c r="Q494" s="11">
        <f>2*'OddsRatio_working_3-way'!K494*'OddsRatio_working_3-way'!L494*'OddsRatio_working_3-way'!M494</f>
        <v>6.2140856917445621E-2</v>
      </c>
      <c r="R494" s="11">
        <f t="shared" si="114"/>
        <v>0</v>
      </c>
      <c r="S494" s="11">
        <f t="shared" si="115"/>
        <v>-0.85785022264151067</v>
      </c>
      <c r="T494" s="11">
        <f t="shared" si="116"/>
        <v>-0.23502745825794821</v>
      </c>
      <c r="U494" s="11">
        <f>'OddsRatio_working_3-way'!S494-'OddsRatio_working_3-way'!R494^2/3</f>
        <v>-0.85785022264151067</v>
      </c>
      <c r="V494" s="11">
        <f>'OddsRatio_working_3-way'!S494*'OddsRatio_working_3-way'!R494/3-2*'OddsRatio_working_3-way'!R494^3/27-'OddsRatio_working_3-way'!T494</f>
        <v>0.23502745825794821</v>
      </c>
      <c r="W494" s="11">
        <f>'OddsRatio_working_3-way'!V494^2+4*'OddsRatio_working_3-way'!U494^3/27</f>
        <v>-3.8287721663599388E-2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0.15290980004465948</v>
      </c>
      <c r="Y494" s="11">
        <f>IF('OddsRatio_working_3-way'!W494&gt;=0,IF('OddsRatio_working_3-way'!V494+SQRT('OddsRatio_working_3-way'!W494)&gt;0,0,PI()),ACOS('OddsRatio_working_3-way'!V494/(2*'OddsRatio_working_3-way'!X494)))</f>
        <v>0.69427674619333934</v>
      </c>
      <c r="Z494" s="11">
        <f>'OddsRatio_working_3-way'!X494^(1/3)*COS('OddsRatio_working_3-way'!Y494/3)</f>
        <v>0.52048696655471371</v>
      </c>
      <c r="AA494" s="11">
        <f>'OddsRatio_working_3-way'!X494^(1/3)*COS(('OddsRatio_working_3-way'!Y494+2*PI())/3)</f>
        <v>-0.36646280306138612</v>
      </c>
      <c r="AB494" s="11">
        <f>'OddsRatio_working_3-way'!X494^(1/3)*COS(('OddsRatio_working_3-way'!Y494+4*PI())/3)</f>
        <v>-0.15402416349332801</v>
      </c>
      <c r="AC494" s="11">
        <f>'OddsRatio_working_3-way'!X494^(1/3)*SIN('OddsRatio_working_3-way'!Y494/3)</f>
        <v>0.12265150574089646</v>
      </c>
      <c r="AD494" s="11">
        <f>'OddsRatio_working_3-way'!X494^(1/3)*SIN(('OddsRatio_working_3-way'!Y494+2*PI())/3)</f>
        <v>0.38942918250463537</v>
      </c>
      <c r="AE494" s="11">
        <f>'OddsRatio_working_3-way'!X494^(1/3)*SIN(('OddsRatio_working_3-way'!Y494+4*PI())/3)</f>
        <v>-0.51208068824553177</v>
      </c>
      <c r="AF494" s="11">
        <f>-'OddsRatio_working_3-way'!U494/(3*'OddsRatio_working_3-way'!X494^(1/3))*COS(('OddsRatio_working_3-way'!Y494)/3)</f>
        <v>0.52048696655471371</v>
      </c>
      <c r="AG494" s="11">
        <f>-'OddsRatio_working_3-way'!U494/(3*'OddsRatio_working_3-way'!X494^(1/3))*COS(('OddsRatio_working_3-way'!Y494+2*PI())/3)</f>
        <v>-0.36646280306138612</v>
      </c>
      <c r="AH494" s="11">
        <f>-'OddsRatio_working_3-way'!U494/(3*'OddsRatio_working_3-way'!X494^(1/3))*COS(('OddsRatio_working_3-way'!Y494+4*PI())/3)</f>
        <v>-0.15402416349332801</v>
      </c>
      <c r="AI494" s="11">
        <f>'OddsRatio_working_3-way'!U494/(3*'OddsRatio_working_3-way'!X494^(1/3))*SIN(('OddsRatio_working_3-way'!Y494)/3)</f>
        <v>-0.12265150574089646</v>
      </c>
      <c r="AJ494" s="11">
        <f>'OddsRatio_working_3-way'!U494/(3*'OddsRatio_working_3-way'!X494^(1/3))*SIN(('OddsRatio_working_3-way'!Y494+2*PI())/3)</f>
        <v>-0.38942918250463537</v>
      </c>
      <c r="AK494" s="11">
        <f>'OddsRatio_working_3-way'!U494/(3*'OddsRatio_working_3-way'!X494^(1/3))*SIN(('OddsRatio_working_3-way'!Y494+4*PI())/3)</f>
        <v>0.51208068824553177</v>
      </c>
      <c r="AL494" s="11">
        <f>'OddsRatio_working_3-way'!Z494+'OddsRatio_working_3-way'!AF494</f>
        <v>1.0409739331094274</v>
      </c>
      <c r="AM494" s="11">
        <f>'OddsRatio_working_3-way'!AA494+'OddsRatio_working_3-way'!AG494</f>
        <v>-0.73292560612277224</v>
      </c>
      <c r="AN494" s="11">
        <f>'OddsRatio_working_3-way'!AB494+'OddsRatio_working_3-way'!AH494</f>
        <v>-0.30804832698665602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1.0409739331094274</v>
      </c>
      <c r="AS494" s="11">
        <f>IF(('OddsRatio_working_3-way'!X494=0),IF(Q494&gt;0,-Q494^(1/3),(-Q494)^(1/3)),'OddsRatio_working_3-way'!AM494-'OddsRatio_working_3-way'!R494/3)</f>
        <v>-0.73292560612277224</v>
      </c>
      <c r="AT494" s="11">
        <f>IF(('OddsRatio_working_3-way'!X494=0),IF(Q494&gt;0,-Q494^(1/3),(-Q494)^(1/3)),'OddsRatio_working_3-way'!AN494-'OddsRatio_working_3-way'!R494/3)</f>
        <v>-0.30804832698665602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3.43</v>
      </c>
      <c r="B495" s="4">
        <f>IF('True_Odds_Calculator_3-way'!B496="","",'True_Odds_Calculator_3-way'!B496)</f>
        <v>2.85</v>
      </c>
      <c r="C495" s="4">
        <f>IF('True_Odds_Calculator_3-way'!C496="","",'True_Odds_Calculator_3-way'!C496)</f>
        <v>2.56</v>
      </c>
      <c r="D495" s="9">
        <f t="shared" si="104"/>
        <v>0.28142044050436138</v>
      </c>
      <c r="E495" s="9">
        <f t="shared" si="105"/>
        <v>0.33967989628172562</v>
      </c>
      <c r="F495" s="9">
        <f t="shared" si="106"/>
        <v>0.37889966321391311</v>
      </c>
      <c r="G495" s="9">
        <f t="shared" si="107"/>
        <v>1.0507827802020682</v>
      </c>
      <c r="H495" s="9">
        <f t="shared" si="108"/>
        <v>3.553402155891026</v>
      </c>
      <c r="I495" s="9">
        <f t="shared" si="109"/>
        <v>2.9439481433738264</v>
      </c>
      <c r="J495" s="9">
        <f t="shared" si="110"/>
        <v>2.6392211371152263</v>
      </c>
      <c r="K495" s="11">
        <f t="shared" si="111"/>
        <v>0.29154518950437314</v>
      </c>
      <c r="L495" s="11">
        <f t="shared" si="112"/>
        <v>0.35087719298245612</v>
      </c>
      <c r="M495" s="11">
        <f t="shared" si="113"/>
        <v>0.390625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-0.28023582553322091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0.23336402230064957</v>
      </c>
      <c r="Q495" s="11">
        <f>2*'OddsRatio_working_3-way'!K495*'OddsRatio_working_3-way'!L495*'OddsRatio_working_3-way'!M495</f>
        <v>7.9919185719400515E-2</v>
      </c>
      <c r="R495" s="11">
        <f t="shared" si="114"/>
        <v>0</v>
      </c>
      <c r="S495" s="11">
        <f t="shared" si="115"/>
        <v>-0.83274157348231381</v>
      </c>
      <c r="T495" s="11">
        <f t="shared" si="116"/>
        <v>-0.28518547037065534</v>
      </c>
      <c r="U495" s="11">
        <f>'OddsRatio_working_3-way'!S495-'OddsRatio_working_3-way'!R495^2/3</f>
        <v>-0.83274157348231381</v>
      </c>
      <c r="V495" s="11">
        <f>'OddsRatio_working_3-way'!S495*'OddsRatio_working_3-way'!R495/3-2*'OddsRatio_working_3-way'!R495^3/27-'OddsRatio_working_3-way'!T495</f>
        <v>0.28518547037065534</v>
      </c>
      <c r="W495" s="11">
        <f>'OddsRatio_working_3-way'!V495^2+4*'OddsRatio_working_3-way'!U495^3/27</f>
        <v>-4.2206172558128668E-3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0.14624582880064033</v>
      </c>
      <c r="Y495" s="11">
        <f>IF('OddsRatio_working_3-way'!W495&gt;=0,IF('OddsRatio_working_3-way'!V495+SQRT('OddsRatio_working_3-way'!W495)&gt;0,0,PI()),ACOS('OddsRatio_working_3-way'!V495/(2*'OddsRatio_working_3-way'!X495)))</f>
        <v>0.22398134501049105</v>
      </c>
      <c r="Z495" s="11">
        <f>'OddsRatio_working_3-way'!X495^(1/3)*COS('OddsRatio_working_3-way'!Y495/3)</f>
        <v>0.52539139010103408</v>
      </c>
      <c r="AA495" s="11">
        <f>'OddsRatio_working_3-way'!X495^(1/3)*COS(('OddsRatio_working_3-way'!Y495+2*PI())/3)</f>
        <v>-0.29672963070826514</v>
      </c>
      <c r="AB495" s="11">
        <f>'OddsRatio_working_3-way'!X495^(1/3)*COS(('OddsRatio_working_3-way'!Y495+4*PI())/3)</f>
        <v>-0.22866175939276906</v>
      </c>
      <c r="AC495" s="11">
        <f>'OddsRatio_working_3-way'!X495^(1/3)*SIN('OddsRatio_working_3-way'!Y495/3)</f>
        <v>3.9299003827166563E-2</v>
      </c>
      <c r="AD495" s="11">
        <f>'OddsRatio_working_3-way'!X495^(1/3)*SIN(('OddsRatio_working_3-way'!Y495+2*PI())/3)</f>
        <v>0.43535278884353229</v>
      </c>
      <c r="AE495" s="11">
        <f>'OddsRatio_working_3-way'!X495^(1/3)*SIN(('OddsRatio_working_3-way'!Y495+4*PI())/3)</f>
        <v>-0.47465179267069879</v>
      </c>
      <c r="AF495" s="11">
        <f>-'OddsRatio_working_3-way'!U495/(3*'OddsRatio_working_3-way'!X495^(1/3))*COS(('OddsRatio_working_3-way'!Y495)/3)</f>
        <v>0.52539139010103397</v>
      </c>
      <c r="AG495" s="11">
        <f>-'OddsRatio_working_3-way'!U495/(3*'OddsRatio_working_3-way'!X495^(1/3))*COS(('OddsRatio_working_3-way'!Y495+2*PI())/3)</f>
        <v>-0.29672963070826508</v>
      </c>
      <c r="AH495" s="11">
        <f>-'OddsRatio_working_3-way'!U495/(3*'OddsRatio_working_3-way'!X495^(1/3))*COS(('OddsRatio_working_3-way'!Y495+4*PI())/3)</f>
        <v>-0.228661759392769</v>
      </c>
      <c r="AI495" s="11">
        <f>'OddsRatio_working_3-way'!U495/(3*'OddsRatio_working_3-way'!X495^(1/3))*SIN(('OddsRatio_working_3-way'!Y495)/3)</f>
        <v>-3.9299003827166556E-2</v>
      </c>
      <c r="AJ495" s="11">
        <f>'OddsRatio_working_3-way'!U495/(3*'OddsRatio_working_3-way'!X495^(1/3))*SIN(('OddsRatio_working_3-way'!Y495+2*PI())/3)</f>
        <v>-0.43535278884353218</v>
      </c>
      <c r="AK495" s="11">
        <f>'OddsRatio_working_3-way'!U495/(3*'OddsRatio_working_3-way'!X495^(1/3))*SIN(('OddsRatio_working_3-way'!Y495+4*PI())/3)</f>
        <v>0.47465179267069868</v>
      </c>
      <c r="AL495" s="11">
        <f>'OddsRatio_working_3-way'!Z495+'OddsRatio_working_3-way'!AF495</f>
        <v>1.0507827802020682</v>
      </c>
      <c r="AM495" s="11">
        <f>'OddsRatio_working_3-way'!AA495+'OddsRatio_working_3-way'!AG495</f>
        <v>-0.59345926141653016</v>
      </c>
      <c r="AN495" s="11">
        <f>'OddsRatio_working_3-way'!AB495+'OddsRatio_working_3-way'!AH495</f>
        <v>-0.45732351878553806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1.0507827802020682</v>
      </c>
      <c r="AS495" s="11">
        <f>IF(('OddsRatio_working_3-way'!X495=0),IF(Q495&gt;0,-Q495^(1/3),(-Q495)^(1/3)),'OddsRatio_working_3-way'!AM495-'OddsRatio_working_3-way'!R495/3)</f>
        <v>-0.59345926141653016</v>
      </c>
      <c r="AT495" s="11">
        <f>IF(('OddsRatio_working_3-way'!X495=0),IF(Q495&gt;0,-Q495^(1/3),(-Q495)^(1/3)),'OddsRatio_working_3-way'!AN495-'OddsRatio_working_3-way'!R495/3)</f>
        <v>-0.45732351878553806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1.81</v>
      </c>
      <c r="B496" s="4">
        <f>IF('True_Odds_Calculator_3-way'!B497="","",'True_Odds_Calculator_3-way'!B497)</f>
        <v>3.25</v>
      </c>
      <c r="C496" s="4">
        <f>IF('True_Odds_Calculator_3-way'!C497="","",'True_Odds_Calculator_3-way'!C497)</f>
        <v>5.65</v>
      </c>
      <c r="D496" s="9">
        <f t="shared" si="104"/>
        <v>0.5371548942705725</v>
      </c>
      <c r="E496" s="9">
        <f t="shared" si="105"/>
        <v>0.29468090922640977</v>
      </c>
      <c r="F496" s="9">
        <f t="shared" si="106"/>
        <v>0.16816419650301787</v>
      </c>
      <c r="G496" s="9">
        <f t="shared" si="107"/>
        <v>1.0637782823388777</v>
      </c>
      <c r="H496" s="9">
        <f t="shared" si="108"/>
        <v>1.8616604086944908</v>
      </c>
      <c r="I496" s="9">
        <f t="shared" si="109"/>
        <v>3.3935011352624755</v>
      </c>
      <c r="J496" s="9">
        <f t="shared" si="110"/>
        <v>5.9465690128757824</v>
      </c>
      <c r="K496" s="11">
        <f t="shared" si="111"/>
        <v>0.5524861878453039</v>
      </c>
      <c r="L496" s="11">
        <f t="shared" si="112"/>
        <v>0.30769230769230771</v>
      </c>
      <c r="M496" s="11">
        <f t="shared" si="113"/>
        <v>0.17699115044247787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-0.25498234225560301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0.23197650147241894</v>
      </c>
      <c r="Q496" s="11">
        <f>2*'OddsRatio_working_3-way'!K496*'OddsRatio_working_3-way'!L496*'OddsRatio_working_3-way'!M496</f>
        <v>6.0175486763273403E-2</v>
      </c>
      <c r="R496" s="11">
        <f t="shared" si="114"/>
        <v>0</v>
      </c>
      <c r="S496" s="11">
        <f t="shared" si="115"/>
        <v>-0.90977476879507901</v>
      </c>
      <c r="T496" s="11">
        <f t="shared" si="116"/>
        <v>-0.23599864300780263</v>
      </c>
      <c r="U496" s="11">
        <f>'OddsRatio_working_3-way'!S496-'OddsRatio_working_3-way'!R496^2/3</f>
        <v>-0.90977476879507901</v>
      </c>
      <c r="V496" s="11">
        <f>'OddsRatio_working_3-way'!S496*'OddsRatio_working_3-way'!R496/3-2*'OddsRatio_working_3-way'!R496^3/27-'OddsRatio_working_3-way'!T496</f>
        <v>0.23599864300780263</v>
      </c>
      <c r="W496" s="11">
        <f>'OddsRatio_working_3-way'!V496^2+4*'OddsRatio_working_3-way'!U496^3/27</f>
        <v>-5.5861914068345397E-2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0.1670009532681398</v>
      </c>
      <c r="Y496" s="11">
        <f>IF('OddsRatio_working_3-way'!W496&gt;=0,IF('OddsRatio_working_3-way'!V496+SQRT('OddsRatio_working_3-way'!W496)&gt;0,0,PI()),ACOS('OddsRatio_working_3-way'!V496/(2*'OddsRatio_working_3-way'!X496)))</f>
        <v>0.78614466169095898</v>
      </c>
      <c r="Z496" s="11">
        <f>'OddsRatio_working_3-way'!X496^(1/3)*COS('OddsRatio_working_3-way'!Y496/3)</f>
        <v>0.53188914116943886</v>
      </c>
      <c r="AA496" s="11">
        <f>'OddsRatio_working_3-way'!X496^(1/3)*COS(('OddsRatio_working_3-way'!Y496+2*PI())/3)</f>
        <v>-0.38949273256334732</v>
      </c>
      <c r="AB496" s="11">
        <f>'OddsRatio_working_3-way'!X496^(1/3)*COS(('OddsRatio_working_3-way'!Y496+4*PI())/3)</f>
        <v>-0.14239640860609193</v>
      </c>
      <c r="AC496" s="11">
        <f>'OddsRatio_working_3-way'!X496^(1/3)*SIN('OddsRatio_working_3-way'!Y496/3)</f>
        <v>0.1426611291524886</v>
      </c>
      <c r="AD496" s="11">
        <f>'OddsRatio_working_3-way'!X496^(1/3)*SIN(('OddsRatio_working_3-way'!Y496+2*PI())/3)</f>
        <v>0.38929894367357726</v>
      </c>
      <c r="AE496" s="11">
        <f>'OddsRatio_working_3-way'!X496^(1/3)*SIN(('OddsRatio_working_3-way'!Y496+4*PI())/3)</f>
        <v>-0.53196007282606583</v>
      </c>
      <c r="AF496" s="11">
        <f>-'OddsRatio_working_3-way'!U496/(3*'OddsRatio_working_3-way'!X496^(1/3))*COS(('OddsRatio_working_3-way'!Y496)/3)</f>
        <v>0.53188914116943897</v>
      </c>
      <c r="AG496" s="11">
        <f>-'OddsRatio_working_3-way'!U496/(3*'OddsRatio_working_3-way'!X496^(1/3))*COS(('OddsRatio_working_3-way'!Y496+2*PI())/3)</f>
        <v>-0.38949273256334738</v>
      </c>
      <c r="AH496" s="11">
        <f>-'OddsRatio_working_3-way'!U496/(3*'OddsRatio_working_3-way'!X496^(1/3))*COS(('OddsRatio_working_3-way'!Y496+4*PI())/3)</f>
        <v>-0.14239640860609196</v>
      </c>
      <c r="AI496" s="11">
        <f>'OddsRatio_working_3-way'!U496/(3*'OddsRatio_working_3-way'!X496^(1/3))*SIN(('OddsRatio_working_3-way'!Y496)/3)</f>
        <v>-0.14266112915248863</v>
      </c>
      <c r="AJ496" s="11">
        <f>'OddsRatio_working_3-way'!U496/(3*'OddsRatio_working_3-way'!X496^(1/3))*SIN(('OddsRatio_working_3-way'!Y496+2*PI())/3)</f>
        <v>-0.38929894367357737</v>
      </c>
      <c r="AK496" s="11">
        <f>'OddsRatio_working_3-way'!U496/(3*'OddsRatio_working_3-way'!X496^(1/3))*SIN(('OddsRatio_working_3-way'!Y496+4*PI())/3)</f>
        <v>0.53196007282606594</v>
      </c>
      <c r="AL496" s="11">
        <f>'OddsRatio_working_3-way'!Z496+'OddsRatio_working_3-way'!AF496</f>
        <v>1.0637782823388777</v>
      </c>
      <c r="AM496" s="11">
        <f>'OddsRatio_working_3-way'!AA496+'OddsRatio_working_3-way'!AG496</f>
        <v>-0.77898546512669475</v>
      </c>
      <c r="AN496" s="11">
        <f>'OddsRatio_working_3-way'!AB496+'OddsRatio_working_3-way'!AH496</f>
        <v>-0.28479281721218386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1.0637782823388777</v>
      </c>
      <c r="AS496" s="11">
        <f>IF(('OddsRatio_working_3-way'!X496=0),IF(Q496&gt;0,-Q496^(1/3),(-Q496)^(1/3)),'OddsRatio_working_3-way'!AM496-'OddsRatio_working_3-way'!R496/3)</f>
        <v>-0.77898546512669475</v>
      </c>
      <c r="AT496" s="11">
        <f>IF(('OddsRatio_working_3-way'!X496=0),IF(Q496&gt;0,-Q496^(1/3),(-Q496)^(1/3)),'OddsRatio_working_3-way'!AN496-'OddsRatio_working_3-way'!R496/3)</f>
        <v>-0.28479281721218386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1.69</v>
      </c>
      <c r="B497" s="4">
        <f>IF('True_Odds_Calculator_3-way'!B498="","",'True_Odds_Calculator_3-way'!B498)</f>
        <v>3.62</v>
      </c>
      <c r="C497" s="4">
        <f>IF('True_Odds_Calculator_3-way'!C498="","",'True_Odds_Calculator_3-way'!C498)</f>
        <v>5.89</v>
      </c>
      <c r="D497" s="9">
        <f t="shared" si="104"/>
        <v>0.5758494920795667</v>
      </c>
      <c r="E497" s="9">
        <f t="shared" si="105"/>
        <v>0.26337888721246322</v>
      </c>
      <c r="F497" s="9">
        <f t="shared" si="106"/>
        <v>0.16077162070796988</v>
      </c>
      <c r="G497" s="9">
        <f t="shared" si="107"/>
        <v>1.0674853229863916</v>
      </c>
      <c r="H497" s="9">
        <f t="shared" si="108"/>
        <v>1.7365648728606107</v>
      </c>
      <c r="I497" s="9">
        <f t="shared" si="109"/>
        <v>3.7968115462243457</v>
      </c>
      <c r="J497" s="9">
        <f t="shared" si="110"/>
        <v>6.2200032294034546</v>
      </c>
      <c r="K497" s="11">
        <f t="shared" si="111"/>
        <v>0.59171597633136097</v>
      </c>
      <c r="L497" s="11">
        <f t="shared" si="112"/>
        <v>0.27624309392265195</v>
      </c>
      <c r="M497" s="11">
        <f t="shared" si="113"/>
        <v>0.16977928692699493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-0.24532887722602537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0.22756385511153654</v>
      </c>
      <c r="Q497" s="11">
        <f>2*'OddsRatio_working_3-way'!K497*'OddsRatio_working_3-way'!L497*'OddsRatio_working_3-way'!M497</f>
        <v>5.550337929549673E-2</v>
      </c>
      <c r="R497" s="11">
        <f t="shared" si="114"/>
        <v>0</v>
      </c>
      <c r="S497" s="11">
        <f t="shared" si="115"/>
        <v>-0.92758690980303293</v>
      </c>
      <c r="T497" s="11">
        <f t="shared" si="116"/>
        <v>-0.22624070970805688</v>
      </c>
      <c r="U497" s="11">
        <f>'OddsRatio_working_3-way'!S497-'OddsRatio_working_3-way'!R497^2/3</f>
        <v>-0.92758690980303293</v>
      </c>
      <c r="V497" s="11">
        <f>'OddsRatio_working_3-way'!S497*'OddsRatio_working_3-way'!R497/3-2*'OddsRatio_working_3-way'!R497^3/27-'OddsRatio_working_3-way'!T497</f>
        <v>0.22624070970805688</v>
      </c>
      <c r="W497" s="11">
        <f>'OddsRatio_working_3-way'!V497^2+4*'OddsRatio_working_3-way'!U497^3/27</f>
        <v>-6.7053954159163376E-2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0.17192935532390086</v>
      </c>
      <c r="Y497" s="11">
        <f>IF('OddsRatio_working_3-way'!W497&gt;=0,IF('OddsRatio_working_3-way'!V497+SQRT('OddsRatio_working_3-way'!W497)&gt;0,0,PI()),ACOS('OddsRatio_working_3-way'!V497/(2*'OddsRatio_working_3-way'!X497)))</f>
        <v>0.85270739492219527</v>
      </c>
      <c r="Z497" s="11">
        <f>'OddsRatio_working_3-way'!X497^(1/3)*COS('OddsRatio_working_3-way'!Y497/3)</f>
        <v>0.53374266149319582</v>
      </c>
      <c r="AA497" s="11">
        <f>'OddsRatio_working_3-way'!X497^(1/3)*COS(('OddsRatio_working_3-way'!Y497+2*PI())/3)</f>
        <v>-0.40191134676917561</v>
      </c>
      <c r="AB497" s="11">
        <f>'OddsRatio_working_3-way'!X497^(1/3)*COS(('OddsRatio_working_3-way'!Y497+4*PI())/3)</f>
        <v>-0.13183131472402035</v>
      </c>
      <c r="AC497" s="11">
        <f>'OddsRatio_working_3-way'!X497^(1/3)*SIN('OddsRatio_working_3-way'!Y497/3)</f>
        <v>0.15593077920401321</v>
      </c>
      <c r="AD497" s="11">
        <f>'OddsRatio_working_3-way'!X497^(1/3)*SIN(('OddsRatio_working_3-way'!Y497+2*PI())/3)</f>
        <v>0.38426931433461931</v>
      </c>
      <c r="AE497" s="11">
        <f>'OddsRatio_working_3-way'!X497^(1/3)*SIN(('OddsRatio_working_3-way'!Y497+4*PI())/3)</f>
        <v>-0.54020009353863241</v>
      </c>
      <c r="AF497" s="11">
        <f>-'OddsRatio_working_3-way'!U497/(3*'OddsRatio_working_3-way'!X497^(1/3))*COS(('OddsRatio_working_3-way'!Y497)/3)</f>
        <v>0.53374266149319582</v>
      </c>
      <c r="AG497" s="11">
        <f>-'OddsRatio_working_3-way'!U497/(3*'OddsRatio_working_3-way'!X497^(1/3))*COS(('OddsRatio_working_3-way'!Y497+2*PI())/3)</f>
        <v>-0.40191134676917561</v>
      </c>
      <c r="AH497" s="11">
        <f>-'OddsRatio_working_3-way'!U497/(3*'OddsRatio_working_3-way'!X497^(1/3))*COS(('OddsRatio_working_3-way'!Y497+4*PI())/3)</f>
        <v>-0.13183131472402035</v>
      </c>
      <c r="AI497" s="11">
        <f>'OddsRatio_working_3-way'!U497/(3*'OddsRatio_working_3-way'!X497^(1/3))*SIN(('OddsRatio_working_3-way'!Y497)/3)</f>
        <v>-0.15593077920401321</v>
      </c>
      <c r="AJ497" s="11">
        <f>'OddsRatio_working_3-way'!U497/(3*'OddsRatio_working_3-way'!X497^(1/3))*SIN(('OddsRatio_working_3-way'!Y497+2*PI())/3)</f>
        <v>-0.38426931433461931</v>
      </c>
      <c r="AK497" s="11">
        <f>'OddsRatio_working_3-way'!U497/(3*'OddsRatio_working_3-way'!X497^(1/3))*SIN(('OddsRatio_working_3-way'!Y497+4*PI())/3)</f>
        <v>0.54020009353863241</v>
      </c>
      <c r="AL497" s="11">
        <f>'OddsRatio_working_3-way'!Z497+'OddsRatio_working_3-way'!AF497</f>
        <v>1.0674853229863916</v>
      </c>
      <c r="AM497" s="11">
        <f>'OddsRatio_working_3-way'!AA497+'OddsRatio_working_3-way'!AG497</f>
        <v>-0.80382269353835123</v>
      </c>
      <c r="AN497" s="11">
        <f>'OddsRatio_working_3-way'!AB497+'OddsRatio_working_3-way'!AH497</f>
        <v>-0.2636626294480407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1.0674853229863916</v>
      </c>
      <c r="AS497" s="11">
        <f>IF(('OddsRatio_working_3-way'!X497=0),IF(Q497&gt;0,-Q497^(1/3),(-Q497)^(1/3)),'OddsRatio_working_3-way'!AM497-'OddsRatio_working_3-way'!R497/3)</f>
        <v>-0.80382269353835123</v>
      </c>
      <c r="AT497" s="11">
        <f>IF(('OddsRatio_working_3-way'!X497=0),IF(Q497&gt;0,-Q497^(1/3),(-Q497)^(1/3)),'OddsRatio_working_3-way'!AN497-'OddsRatio_working_3-way'!R497/3)</f>
        <v>-0.2636626294480407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1.36</v>
      </c>
      <c r="B498" s="4">
        <f>IF('True_Odds_Calculator_3-way'!B499="","",'True_Odds_Calculator_3-way'!B499)</f>
        <v>4.75</v>
      </c>
      <c r="C498" s="4">
        <f>IF('True_Odds_Calculator_3-way'!C499="","",'True_Odds_Calculator_3-way'!C499)</f>
        <v>11.06</v>
      </c>
      <c r="D498" s="9">
        <f t="shared" si="104"/>
        <v>0.7189622756267271</v>
      </c>
      <c r="E498" s="9">
        <f t="shared" si="105"/>
        <v>0.19716834977251324</v>
      </c>
      <c r="F498" s="9">
        <f t="shared" si="106"/>
        <v>8.3869374600759619E-2</v>
      </c>
      <c r="G498" s="9">
        <f t="shared" si="107"/>
        <v>1.085815448106513</v>
      </c>
      <c r="H498" s="9">
        <f t="shared" si="108"/>
        <v>1.3908935613183451</v>
      </c>
      <c r="I498" s="9">
        <f t="shared" si="109"/>
        <v>5.071807930399423</v>
      </c>
      <c r="J498" s="9">
        <f t="shared" si="110"/>
        <v>11.923303407951522</v>
      </c>
      <c r="K498" s="11">
        <f t="shared" si="111"/>
        <v>0.73529411764705876</v>
      </c>
      <c r="L498" s="11">
        <f t="shared" si="112"/>
        <v>0.21052631578947367</v>
      </c>
      <c r="M498" s="11">
        <f t="shared" si="113"/>
        <v>9.0415913200723327E-2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-0.19008336179241858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0.19832716564307268</v>
      </c>
      <c r="Q498" s="11">
        <f>2*'OddsRatio_working_3-way'!K498*'OddsRatio_working_3-way'!L498*'OddsRatio_working_3-way'!M498</f>
        <v>2.7992542786601647E-2</v>
      </c>
      <c r="R498" s="11">
        <f t="shared" si="114"/>
        <v>0</v>
      </c>
      <c r="S498" s="11">
        <f t="shared" si="115"/>
        <v>-1.0433694131507247</v>
      </c>
      <c r="T498" s="11">
        <f t="shared" si="116"/>
        <v>-0.14726456078344738</v>
      </c>
      <c r="U498" s="11">
        <f>'OddsRatio_working_3-way'!S498-'OddsRatio_working_3-way'!R498^2/3</f>
        <v>-1.0433694131507247</v>
      </c>
      <c r="V498" s="11">
        <f>'OddsRatio_working_3-way'!S498*'OddsRatio_working_3-way'!R498/3-2*'OddsRatio_working_3-way'!R498^3/27-'OddsRatio_working_3-way'!T498</f>
        <v>0.14726456078344738</v>
      </c>
      <c r="W498" s="11">
        <f>'OddsRatio_working_3-way'!V498^2+4*'OddsRatio_working_3-way'!U498^3/27</f>
        <v>-0.14658463524578755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0.20510453804616879</v>
      </c>
      <c r="Y498" s="11">
        <f>IF('OddsRatio_working_3-way'!W498&gt;=0,IF('OddsRatio_working_3-way'!V498+SQRT('OddsRatio_working_3-way'!W498)&gt;0,0,PI()),ACOS('OddsRatio_working_3-way'!V498/(2*'OddsRatio_working_3-way'!X498)))</f>
        <v>1.2036013776548806</v>
      </c>
      <c r="Z498" s="11">
        <f>'OddsRatio_working_3-way'!X498^(1/3)*COS('OddsRatio_working_3-way'!Y498/3)</f>
        <v>0.54290772405325649</v>
      </c>
      <c r="AA498" s="11">
        <f>'OddsRatio_working_3-way'!X498^(1/3)*COS(('OddsRatio_working_3-way'!Y498+2*PI())/3)</f>
        <v>-0.47090499804787539</v>
      </c>
      <c r="AB498" s="11">
        <f>'OddsRatio_working_3-way'!X498^(1/3)*COS(('OddsRatio_working_3-way'!Y498+4*PI())/3)</f>
        <v>-7.2002726005381296E-2</v>
      </c>
      <c r="AC498" s="11">
        <f>'OddsRatio_working_3-way'!X498^(1/3)*SIN('OddsRatio_working_3-way'!Y498/3)</f>
        <v>0.23030633414408735</v>
      </c>
      <c r="AD498" s="11">
        <f>'OddsRatio_working_3-way'!X498^(1/3)*SIN(('OddsRatio_working_3-way'!Y498+2*PI())/3)</f>
        <v>0.35501871386886841</v>
      </c>
      <c r="AE498" s="11">
        <f>'OddsRatio_working_3-way'!X498^(1/3)*SIN(('OddsRatio_working_3-way'!Y498+4*PI())/3)</f>
        <v>-0.58532504801295582</v>
      </c>
      <c r="AF498" s="11">
        <f>-'OddsRatio_working_3-way'!U498/(3*'OddsRatio_working_3-way'!X498^(1/3))*COS(('OddsRatio_working_3-way'!Y498)/3)</f>
        <v>0.54290772405325638</v>
      </c>
      <c r="AG498" s="11">
        <f>-'OddsRatio_working_3-way'!U498/(3*'OddsRatio_working_3-way'!X498^(1/3))*COS(('OddsRatio_working_3-way'!Y498+2*PI())/3)</f>
        <v>-0.47090499804787533</v>
      </c>
      <c r="AH498" s="11">
        <f>-'OddsRatio_working_3-way'!U498/(3*'OddsRatio_working_3-way'!X498^(1/3))*COS(('OddsRatio_working_3-way'!Y498+4*PI())/3)</f>
        <v>-7.2002726005381282E-2</v>
      </c>
      <c r="AI498" s="11">
        <f>'OddsRatio_working_3-way'!U498/(3*'OddsRatio_working_3-way'!X498^(1/3))*SIN(('OddsRatio_working_3-way'!Y498)/3)</f>
        <v>-0.2303063341440873</v>
      </c>
      <c r="AJ498" s="11">
        <f>'OddsRatio_working_3-way'!U498/(3*'OddsRatio_working_3-way'!X498^(1/3))*SIN(('OddsRatio_working_3-way'!Y498+2*PI())/3)</f>
        <v>-0.35501871386886835</v>
      </c>
      <c r="AK498" s="11">
        <f>'OddsRatio_working_3-way'!U498/(3*'OddsRatio_working_3-way'!X498^(1/3))*SIN(('OddsRatio_working_3-way'!Y498+4*PI())/3)</f>
        <v>0.58532504801295571</v>
      </c>
      <c r="AL498" s="11">
        <f>'OddsRatio_working_3-way'!Z498+'OddsRatio_working_3-way'!AF498</f>
        <v>1.085815448106513</v>
      </c>
      <c r="AM498" s="11">
        <f>'OddsRatio_working_3-way'!AA498+'OddsRatio_working_3-way'!AG498</f>
        <v>-0.94180999609575067</v>
      </c>
      <c r="AN498" s="11">
        <f>'OddsRatio_working_3-way'!AB498+'OddsRatio_working_3-way'!AH498</f>
        <v>-0.14400545201076259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1.085815448106513</v>
      </c>
      <c r="AS498" s="11">
        <f>IF(('OddsRatio_working_3-way'!X498=0),IF(Q498&gt;0,-Q498^(1/3),(-Q498)^(1/3)),'OddsRatio_working_3-way'!AM498-'OddsRatio_working_3-way'!R498/3)</f>
        <v>-0.94180999609575067</v>
      </c>
      <c r="AT498" s="11">
        <f>IF(('OddsRatio_working_3-way'!X498=0),IF(Q498&gt;0,-Q498^(1/3),(-Q498)^(1/3)),'OddsRatio_working_3-way'!AN498-'OddsRatio_working_3-way'!R498/3)</f>
        <v>-0.14400545201076259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3.01</v>
      </c>
      <c r="B499" s="4">
        <f>IF('True_Odds_Calculator_3-way'!B500="","",'True_Odds_Calculator_3-way'!B500)</f>
        <v>3.4</v>
      </c>
      <c r="C499" s="4">
        <f>IF('True_Odds_Calculator_3-way'!C500="","",'True_Odds_Calculator_3-way'!C500)</f>
        <v>2.5</v>
      </c>
      <c r="D499" s="9">
        <f t="shared" si="104"/>
        <v>0.32350030755327641</v>
      </c>
      <c r="E499" s="9">
        <f t="shared" si="105"/>
        <v>0.28596430808844836</v>
      </c>
      <c r="F499" s="9">
        <f t="shared" si="106"/>
        <v>0.39053538435827517</v>
      </c>
      <c r="G499" s="9">
        <f t="shared" si="107"/>
        <v>1.0403916265584874</v>
      </c>
      <c r="H499" s="9">
        <f t="shared" si="108"/>
        <v>3.0911871693825597</v>
      </c>
      <c r="I499" s="9">
        <f t="shared" si="109"/>
        <v>3.4969399037403694</v>
      </c>
      <c r="J499" s="9">
        <f t="shared" si="110"/>
        <v>2.5605874398377306</v>
      </c>
      <c r="K499" s="11">
        <f t="shared" si="111"/>
        <v>0.33222591362126247</v>
      </c>
      <c r="L499" s="11">
        <f t="shared" si="112"/>
        <v>0.29411764705882354</v>
      </c>
      <c r="M499" s="11">
        <f t="shared" si="113"/>
        <v>0.4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-0.28282196599570042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0.23099472347078365</v>
      </c>
      <c r="Q499" s="11">
        <f>2*'OddsRatio_working_3-way'!K499*'OddsRatio_working_3-way'!L499*'OddsRatio_working_3-way'!M499</f>
        <v>7.8170803205002942E-2</v>
      </c>
      <c r="R499" s="11">
        <f t="shared" si="114"/>
        <v>0</v>
      </c>
      <c r="S499" s="11">
        <f t="shared" si="115"/>
        <v>-0.81674958540630227</v>
      </c>
      <c r="T499" s="11">
        <f t="shared" si="116"/>
        <v>-0.27639579878385873</v>
      </c>
      <c r="U499" s="11">
        <f>'OddsRatio_working_3-way'!S499-'OddsRatio_working_3-way'!R499^2/3</f>
        <v>-0.81674958540630227</v>
      </c>
      <c r="V499" s="11">
        <f>'OddsRatio_working_3-way'!S499*'OddsRatio_working_3-way'!R499/3-2*'OddsRatio_working_3-way'!R499^3/27-'OddsRatio_working_3-way'!T499</f>
        <v>0.27639579878385873</v>
      </c>
      <c r="W499" s="11">
        <f>'OddsRatio_working_3-way'!V499^2+4*'OddsRatio_working_3-way'!U499^3/27</f>
        <v>-4.3219875583519196E-3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0.14205335717937051</v>
      </c>
      <c r="Y499" s="11">
        <f>IF('OddsRatio_working_3-way'!W499&gt;=0,IF('OddsRatio_working_3-way'!V499+SQRT('OddsRatio_working_3-way'!W499)&gt;0,0,PI()),ACOS('OddsRatio_working_3-way'!V499/(2*'OddsRatio_working_3-way'!X499)))</f>
        <v>0.23351479941128006</v>
      </c>
      <c r="Z499" s="11">
        <f>'OddsRatio_working_3-way'!X499^(1/3)*COS('OddsRatio_working_3-way'!Y499/3)</f>
        <v>0.5201958132792438</v>
      </c>
      <c r="AA499" s="11">
        <f>'OddsRatio_working_3-way'!X499^(1/3)*COS(('OddsRatio_working_3-way'!Y499+2*PI())/3)</f>
        <v>-0.29523525481268698</v>
      </c>
      <c r="AB499" s="11">
        <f>'OddsRatio_working_3-way'!X499^(1/3)*COS(('OddsRatio_working_3-way'!Y499+4*PI())/3)</f>
        <v>-0.22496055846655699</v>
      </c>
      <c r="AC499" s="11">
        <f>'OddsRatio_working_3-way'!X499^(1/3)*SIN('OddsRatio_working_3-way'!Y499/3)</f>
        <v>4.0573114852657396E-2</v>
      </c>
      <c r="AD499" s="11">
        <f>'OddsRatio_working_3-way'!X499^(1/3)*SIN(('OddsRatio_working_3-way'!Y499+2*PI())/3)</f>
        <v>0.43021623181580287</v>
      </c>
      <c r="AE499" s="11">
        <f>'OddsRatio_working_3-way'!X499^(1/3)*SIN(('OddsRatio_working_3-way'!Y499+4*PI())/3)</f>
        <v>-0.47078934666846023</v>
      </c>
      <c r="AF499" s="11">
        <f>-'OddsRatio_working_3-way'!U499/(3*'OddsRatio_working_3-way'!X499^(1/3))*COS(('OddsRatio_working_3-way'!Y499)/3)</f>
        <v>0.52019581327924369</v>
      </c>
      <c r="AG499" s="11">
        <f>-'OddsRatio_working_3-way'!U499/(3*'OddsRatio_working_3-way'!X499^(1/3))*COS(('OddsRatio_working_3-way'!Y499+2*PI())/3)</f>
        <v>-0.29523525481268686</v>
      </c>
      <c r="AH499" s="11">
        <f>-'OddsRatio_working_3-way'!U499/(3*'OddsRatio_working_3-way'!X499^(1/3))*COS(('OddsRatio_working_3-way'!Y499+4*PI())/3)</f>
        <v>-0.22496055846655696</v>
      </c>
      <c r="AI499" s="11">
        <f>'OddsRatio_working_3-way'!U499/(3*'OddsRatio_working_3-way'!X499^(1/3))*SIN(('OddsRatio_working_3-way'!Y499)/3)</f>
        <v>-4.0573114852657383E-2</v>
      </c>
      <c r="AJ499" s="11">
        <f>'OddsRatio_working_3-way'!U499/(3*'OddsRatio_working_3-way'!X499^(1/3))*SIN(('OddsRatio_working_3-way'!Y499+2*PI())/3)</f>
        <v>-0.43021623181580276</v>
      </c>
      <c r="AK499" s="11">
        <f>'OddsRatio_working_3-way'!U499/(3*'OddsRatio_working_3-way'!X499^(1/3))*SIN(('OddsRatio_working_3-way'!Y499+4*PI())/3)</f>
        <v>0.47078934666846012</v>
      </c>
      <c r="AL499" s="11">
        <f>'OddsRatio_working_3-way'!Z499+'OddsRatio_working_3-way'!AF499</f>
        <v>1.0403916265584874</v>
      </c>
      <c r="AM499" s="11">
        <f>'OddsRatio_working_3-way'!AA499+'OddsRatio_working_3-way'!AG499</f>
        <v>-0.59047050962537384</v>
      </c>
      <c r="AN499" s="11">
        <f>'OddsRatio_working_3-way'!AB499+'OddsRatio_working_3-way'!AH499</f>
        <v>-0.44992111693311398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1.0403916265584874</v>
      </c>
      <c r="AS499" s="11">
        <f>IF(('OddsRatio_working_3-way'!X499=0),IF(Q499&gt;0,-Q499^(1/3),(-Q499)^(1/3)),'OddsRatio_working_3-way'!AM499-'OddsRatio_working_3-way'!R499/3)</f>
        <v>-0.59047050962537384</v>
      </c>
      <c r="AT499" s="11">
        <f>IF(('OddsRatio_working_3-way'!X499=0),IF(Q499&gt;0,-Q499^(1/3),(-Q499)^(1/3)),'OddsRatio_working_3-way'!AN499-'OddsRatio_working_3-way'!R499/3)</f>
        <v>-0.44992111693311398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2.5499999999999998</v>
      </c>
      <c r="B500" s="4">
        <f>IF('True_Odds_Calculator_3-way'!B501="","",'True_Odds_Calculator_3-way'!B501)</f>
        <v>3.42</v>
      </c>
      <c r="C500" s="4">
        <f>IF('True_Odds_Calculator_3-way'!C501="","",'True_Odds_Calculator_3-way'!C501)</f>
        <v>2.92</v>
      </c>
      <c r="D500" s="9">
        <f t="shared" si="104"/>
        <v>0.38253182000841884</v>
      </c>
      <c r="E500" s="9">
        <f t="shared" si="105"/>
        <v>0.28407679345860354</v>
      </c>
      <c r="F500" s="9">
        <f t="shared" si="106"/>
        <v>0.33339138653297778</v>
      </c>
      <c r="G500" s="9">
        <f t="shared" si="107"/>
        <v>1.0413945896781525</v>
      </c>
      <c r="H500" s="9">
        <f t="shared" si="108"/>
        <v>2.6141616140011354</v>
      </c>
      <c r="I500" s="9">
        <f t="shared" si="109"/>
        <v>3.5201749070211283</v>
      </c>
      <c r="J500" s="9">
        <f t="shared" si="110"/>
        <v>2.9994776121820528</v>
      </c>
      <c r="K500" s="11">
        <f t="shared" si="111"/>
        <v>0.39215686274509809</v>
      </c>
      <c r="L500" s="11">
        <f t="shared" si="112"/>
        <v>0.29239766081871343</v>
      </c>
      <c r="M500" s="11">
        <f t="shared" si="113"/>
        <v>0.34246575342465752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-0.28281286078478496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0.23129495329334171</v>
      </c>
      <c r="Q500" s="11">
        <f>2*'OddsRatio_working_3-way'!K500*'OddsRatio_working_3-way'!L500*'OddsRatio_working_3-way'!M500</f>
        <v>7.8538184479912287E-2</v>
      </c>
      <c r="R500" s="11">
        <f t="shared" si="114"/>
        <v>0</v>
      </c>
      <c r="S500" s="11">
        <f t="shared" si="115"/>
        <v>-0.81783746556473835</v>
      </c>
      <c r="T500" s="11">
        <f t="shared" si="116"/>
        <v>-0.27770372345152405</v>
      </c>
      <c r="U500" s="11">
        <f>'OddsRatio_working_3-way'!S500-'OddsRatio_working_3-way'!R500^2/3</f>
        <v>-0.81783746556473835</v>
      </c>
      <c r="V500" s="11">
        <f>'OddsRatio_working_3-way'!S500*'OddsRatio_working_3-way'!R500/3-2*'OddsRatio_working_3-way'!R500^3/27-'OddsRatio_working_3-way'!T500</f>
        <v>0.27770372345152405</v>
      </c>
      <c r="W500" s="11">
        <f>'OddsRatio_working_3-way'!V500^2+4*'OddsRatio_working_3-way'!U500^3/27</f>
        <v>-3.9202315737121018E-3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0.14233726637159422</v>
      </c>
      <c r="Y500" s="11">
        <f>IF('OddsRatio_working_3-way'!W500&gt;=0,IF('OddsRatio_working_3-way'!V500+SQRT('OddsRatio_working_3-way'!W500)&gt;0,0,PI()),ACOS('OddsRatio_working_3-way'!V500/(2*'OddsRatio_working_3-way'!X500)))</f>
        <v>0.22175453382989074</v>
      </c>
      <c r="Z500" s="11">
        <f>'OddsRatio_working_3-way'!X500^(1/3)*COS('OddsRatio_working_3-way'!Y500/3)</f>
        <v>0.52069729483907623</v>
      </c>
      <c r="AA500" s="11">
        <f>'OddsRatio_working_3-way'!X500^(1/3)*COS(('OddsRatio_working_3-way'!Y500+2*PI())/3)</f>
        <v>-0.29374193644047286</v>
      </c>
      <c r="AB500" s="11">
        <f>'OddsRatio_working_3-way'!X500^(1/3)*COS(('OddsRatio_working_3-way'!Y500+4*PI())/3)</f>
        <v>-0.22695535839860345</v>
      </c>
      <c r="AC500" s="11">
        <f>'OddsRatio_working_3-way'!X500^(1/3)*SIN('OddsRatio_working_3-way'!Y500/3)</f>
        <v>3.8559248810727219E-2</v>
      </c>
      <c r="AD500" s="11">
        <f>'OddsRatio_working_3-way'!X500^(1/3)*SIN(('OddsRatio_working_3-way'!Y500+2*PI())/3)</f>
        <v>0.43165746060711224</v>
      </c>
      <c r="AE500" s="11">
        <f>'OddsRatio_working_3-way'!X500^(1/3)*SIN(('OddsRatio_working_3-way'!Y500+4*PI())/3)</f>
        <v>-0.4702167094178395</v>
      </c>
      <c r="AF500" s="11">
        <f>-'OddsRatio_working_3-way'!U500/(3*'OddsRatio_working_3-way'!X500^(1/3))*COS(('OddsRatio_working_3-way'!Y500)/3)</f>
        <v>0.52069729483907634</v>
      </c>
      <c r="AG500" s="11">
        <f>-'OddsRatio_working_3-way'!U500/(3*'OddsRatio_working_3-way'!X500^(1/3))*COS(('OddsRatio_working_3-way'!Y500+2*PI())/3)</f>
        <v>-0.29374193644047292</v>
      </c>
      <c r="AH500" s="11">
        <f>-'OddsRatio_working_3-way'!U500/(3*'OddsRatio_working_3-way'!X500^(1/3))*COS(('OddsRatio_working_3-way'!Y500+4*PI())/3)</f>
        <v>-0.22695535839860351</v>
      </c>
      <c r="AI500" s="11">
        <f>'OddsRatio_working_3-way'!U500/(3*'OddsRatio_working_3-way'!X500^(1/3))*SIN(('OddsRatio_working_3-way'!Y500)/3)</f>
        <v>-3.8559248810727226E-2</v>
      </c>
      <c r="AJ500" s="11">
        <f>'OddsRatio_working_3-way'!U500/(3*'OddsRatio_working_3-way'!X500^(1/3))*SIN(('OddsRatio_working_3-way'!Y500+2*PI())/3)</f>
        <v>-0.4316574606071123</v>
      </c>
      <c r="AK500" s="11">
        <f>'OddsRatio_working_3-way'!U500/(3*'OddsRatio_working_3-way'!X500^(1/3))*SIN(('OddsRatio_working_3-way'!Y500+4*PI())/3)</f>
        <v>0.47021670941783961</v>
      </c>
      <c r="AL500" s="11">
        <f>'OddsRatio_working_3-way'!Z500+'OddsRatio_working_3-way'!AF500</f>
        <v>1.0413945896781525</v>
      </c>
      <c r="AM500" s="11">
        <f>'OddsRatio_working_3-way'!AA500+'OddsRatio_working_3-way'!AG500</f>
        <v>-0.58748387288094572</v>
      </c>
      <c r="AN500" s="11">
        <f>'OddsRatio_working_3-way'!AB500+'OddsRatio_working_3-way'!AH500</f>
        <v>-0.45391071679720696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1.0413945896781525</v>
      </c>
      <c r="AS500" s="11">
        <f>IF(('OddsRatio_working_3-way'!X500=0),IF(Q500&gt;0,-Q500^(1/3),(-Q500)^(1/3)),'OddsRatio_working_3-way'!AM500-'OddsRatio_working_3-way'!R500/3)</f>
        <v>-0.58748387288094572</v>
      </c>
      <c r="AT500" s="11">
        <f>IF(('OddsRatio_working_3-way'!X500=0),IF(Q500&gt;0,-Q500^(1/3),(-Q500)^(1/3)),'OddsRatio_working_3-way'!AN500-'OddsRatio_working_3-way'!R500/3)</f>
        <v>-0.45391071679720696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2.33</v>
      </c>
      <c r="B501" s="4">
        <f>IF('True_Odds_Calculator_3-way'!B502="","",'True_Odds_Calculator_3-way'!B502)</f>
        <v>3.56</v>
      </c>
      <c r="C501" s="4">
        <f>IF('True_Odds_Calculator_3-way'!C502="","",'True_Odds_Calculator_3-way'!C502)</f>
        <v>3.15</v>
      </c>
      <c r="D501" s="9">
        <f t="shared" si="104"/>
        <v>0.41898248471732608</v>
      </c>
      <c r="E501" s="9">
        <f t="shared" si="105"/>
        <v>0.27253871514900108</v>
      </c>
      <c r="F501" s="9">
        <f t="shared" si="106"/>
        <v>0.3084788001336729</v>
      </c>
      <c r="G501" s="9">
        <f t="shared" si="107"/>
        <v>1.0426576064232356</v>
      </c>
      <c r="H501" s="9">
        <f t="shared" si="108"/>
        <v>2.3867346165429031</v>
      </c>
      <c r="I501" s="9">
        <f t="shared" si="109"/>
        <v>3.669203472443483</v>
      </c>
      <c r="J501" s="9">
        <f t="shared" si="110"/>
        <v>3.2417138538099559</v>
      </c>
      <c r="K501" s="11">
        <f t="shared" si="111"/>
        <v>0.42918454935622319</v>
      </c>
      <c r="L501" s="11">
        <f t="shared" si="112"/>
        <v>0.2808988764044944</v>
      </c>
      <c r="M501" s="11">
        <f t="shared" si="113"/>
        <v>0.31746031746031744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-0.28016481543992755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0.23116414108360875</v>
      </c>
      <c r="Q501" s="11">
        <f>2*'OddsRatio_working_3-way'!K501*'OddsRatio_working_3-way'!L501*'OddsRatio_working_3-way'!M501</f>
        <v>7.6544417577353877E-2</v>
      </c>
      <c r="R501" s="11">
        <f t="shared" si="114"/>
        <v>0</v>
      </c>
      <c r="S501" s="11">
        <f t="shared" si="115"/>
        <v>-0.82510054205280658</v>
      </c>
      <c r="T501" s="11">
        <f t="shared" si="116"/>
        <v>-0.27321210001748558</v>
      </c>
      <c r="U501" s="11">
        <f>'OddsRatio_working_3-way'!S501-'OddsRatio_working_3-way'!R501^2/3</f>
        <v>-0.82510054205280658</v>
      </c>
      <c r="V501" s="11">
        <f>'OddsRatio_working_3-way'!S501*'OddsRatio_working_3-way'!R501/3-2*'OddsRatio_working_3-way'!R501^3/27-'OddsRatio_working_3-way'!T501</f>
        <v>0.27321210001748558</v>
      </c>
      <c r="W501" s="11">
        <f>'OddsRatio_working_3-way'!V501^2+4*'OddsRatio_working_3-way'!U501^3/27</f>
        <v>-8.5730660816849547E-3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0.14423757977521798</v>
      </c>
      <c r="Y501" s="11">
        <f>IF('OddsRatio_working_3-way'!W501&gt;=0,IF('OddsRatio_working_3-way'!V501+SQRT('OddsRatio_working_3-way'!W501)&gt;0,0,PI()),ACOS('OddsRatio_working_3-way'!V501/(2*'OddsRatio_working_3-way'!X501)))</f>
        <v>0.32674977124502247</v>
      </c>
      <c r="Z501" s="11">
        <f>'OddsRatio_working_3-way'!X501^(1/3)*COS('OddsRatio_working_3-way'!Y501/3)</f>
        <v>0.52132880321161779</v>
      </c>
      <c r="AA501" s="11">
        <f>'OddsRatio_working_3-way'!X501^(1/3)*COS(('OddsRatio_working_3-way'!Y501+2*PI())/3)</f>
        <v>-0.31003387314094244</v>
      </c>
      <c r="AB501" s="11">
        <f>'OddsRatio_working_3-way'!X501^(1/3)*COS(('OddsRatio_working_3-way'!Y501+4*PI())/3)</f>
        <v>-0.21129493007067526</v>
      </c>
      <c r="AC501" s="11">
        <f>'OddsRatio_working_3-way'!X501^(1/3)*SIN('OddsRatio_working_3-way'!Y501/3)</f>
        <v>5.70069553611178E-2</v>
      </c>
      <c r="AD501" s="11">
        <f>'OddsRatio_working_3-way'!X501^(1/3)*SIN(('OddsRatio_working_3-way'!Y501+2*PI())/3)</f>
        <v>0.42298050962524053</v>
      </c>
      <c r="AE501" s="11">
        <f>'OddsRatio_working_3-way'!X501^(1/3)*SIN(('OddsRatio_working_3-way'!Y501+4*PI())/3)</f>
        <v>-0.47998746498635836</v>
      </c>
      <c r="AF501" s="11">
        <f>-'OddsRatio_working_3-way'!U501/(3*'OddsRatio_working_3-way'!X501^(1/3))*COS(('OddsRatio_working_3-way'!Y501)/3)</f>
        <v>0.52132880321161779</v>
      </c>
      <c r="AG501" s="11">
        <f>-'OddsRatio_working_3-way'!U501/(3*'OddsRatio_working_3-way'!X501^(1/3))*COS(('OddsRatio_working_3-way'!Y501+2*PI())/3)</f>
        <v>-0.31003387314094244</v>
      </c>
      <c r="AH501" s="11">
        <f>-'OddsRatio_working_3-way'!U501/(3*'OddsRatio_working_3-way'!X501^(1/3))*COS(('OddsRatio_working_3-way'!Y501+4*PI())/3)</f>
        <v>-0.21129493007067526</v>
      </c>
      <c r="AI501" s="11">
        <f>'OddsRatio_working_3-way'!U501/(3*'OddsRatio_working_3-way'!X501^(1/3))*SIN(('OddsRatio_working_3-way'!Y501)/3)</f>
        <v>-5.70069553611178E-2</v>
      </c>
      <c r="AJ501" s="11">
        <f>'OddsRatio_working_3-way'!U501/(3*'OddsRatio_working_3-way'!X501^(1/3))*SIN(('OddsRatio_working_3-way'!Y501+2*PI())/3)</f>
        <v>-0.42298050962524053</v>
      </c>
      <c r="AK501" s="11">
        <f>'OddsRatio_working_3-way'!U501/(3*'OddsRatio_working_3-way'!X501^(1/3))*SIN(('OddsRatio_working_3-way'!Y501+4*PI())/3)</f>
        <v>0.47998746498635836</v>
      </c>
      <c r="AL501" s="11">
        <f>'OddsRatio_working_3-way'!Z501+'OddsRatio_working_3-way'!AF501</f>
        <v>1.0426576064232356</v>
      </c>
      <c r="AM501" s="11">
        <f>'OddsRatio_working_3-way'!AA501+'OddsRatio_working_3-way'!AG501</f>
        <v>-0.62006774628188488</v>
      </c>
      <c r="AN501" s="11">
        <f>'OddsRatio_working_3-way'!AB501+'OddsRatio_working_3-way'!AH501</f>
        <v>-0.42258986014135053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1.0426576064232356</v>
      </c>
      <c r="AS501" s="11">
        <f>IF(('OddsRatio_working_3-way'!X501=0),IF(Q501&gt;0,-Q501^(1/3),(-Q501)^(1/3)),'OddsRatio_working_3-way'!AM501-'OddsRatio_working_3-way'!R501/3)</f>
        <v>-0.62006774628188488</v>
      </c>
      <c r="AT501" s="11">
        <f>IF(('OddsRatio_working_3-way'!X501=0),IF(Q501&gt;0,-Q501^(1/3),(-Q501)^(1/3)),'OddsRatio_working_3-way'!AN501-'OddsRatio_working_3-way'!R501/3)</f>
        <v>-0.42258986014135053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1.61</v>
      </c>
      <c r="B502" s="4">
        <f>IF('True_Odds_Calculator_3-way'!B503="","",'True_Odds_Calculator_3-way'!B503)</f>
        <v>4.05</v>
      </c>
      <c r="C502" s="4">
        <f>IF('True_Odds_Calculator_3-way'!C503="","",'True_Odds_Calculator_3-way'!C503)</f>
        <v>6.16</v>
      </c>
      <c r="D502" s="9">
        <f t="shared" si="104"/>
        <v>0.60812710963031147</v>
      </c>
      <c r="E502" s="9">
        <f t="shared" si="105"/>
        <v>0.23685651737061944</v>
      </c>
      <c r="F502" s="9">
        <f t="shared" si="106"/>
        <v>0.15501637299906906</v>
      </c>
      <c r="G502" s="9">
        <f t="shared" si="107"/>
        <v>1.0563820691484564</v>
      </c>
      <c r="H502" s="9">
        <f t="shared" si="108"/>
        <v>1.6443930621805585</v>
      </c>
      <c r="I502" s="9">
        <f t="shared" si="109"/>
        <v>4.2219653109027924</v>
      </c>
      <c r="J502" s="9">
        <f t="shared" si="110"/>
        <v>6.4509314768060362</v>
      </c>
      <c r="K502" s="11">
        <f t="shared" si="111"/>
        <v>0.6211180124223602</v>
      </c>
      <c r="L502" s="11">
        <f t="shared" si="112"/>
        <v>0.24691358024691359</v>
      </c>
      <c r="M502" s="11">
        <f t="shared" si="113"/>
        <v>0.16233766233766234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-0.2390109315575154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0.21958717610891521</v>
      </c>
      <c r="Q502" s="11">
        <f>2*'OddsRatio_working_3-way'!K502*'OddsRatio_working_3-way'!L502*'OddsRatio_working_3-way'!M502</f>
        <v>4.9793010455536336E-2</v>
      </c>
      <c r="R502" s="11">
        <f t="shared" si="114"/>
        <v>0</v>
      </c>
      <c r="S502" s="11">
        <f t="shared" si="115"/>
        <v>-0.91873277376049189</v>
      </c>
      <c r="T502" s="11">
        <f t="shared" si="116"/>
        <v>-0.20832942715657415</v>
      </c>
      <c r="U502" s="11">
        <f>'OddsRatio_working_3-way'!S502-'OddsRatio_working_3-way'!R502^2/3</f>
        <v>-0.91873277376049189</v>
      </c>
      <c r="V502" s="11">
        <f>'OddsRatio_working_3-way'!S502*'OddsRatio_working_3-way'!R502/3-2*'OddsRatio_working_3-way'!R502^3/27-'OddsRatio_working_3-way'!T502</f>
        <v>0.20832942715657415</v>
      </c>
      <c r="W502" s="11">
        <f>'OddsRatio_working_3-way'!V502^2+4*'OddsRatio_working_3-way'!U502^3/27</f>
        <v>-7.1483988932867643E-2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0.1694735518836597</v>
      </c>
      <c r="Y502" s="11">
        <f>IF('OddsRatio_working_3-way'!W502&gt;=0,IF('OddsRatio_working_3-way'!V502+SQRT('OddsRatio_working_3-way'!W502)&gt;0,0,PI()),ACOS('OddsRatio_working_3-way'!V502/(2*'OddsRatio_working_3-way'!X502)))</f>
        <v>0.90887064409938401</v>
      </c>
      <c r="Z502" s="11">
        <f>'OddsRatio_working_3-way'!X502^(1/3)*COS('OddsRatio_working_3-way'!Y502/3)</f>
        <v>0.52819103457422822</v>
      </c>
      <c r="AA502" s="11">
        <f>'OddsRatio_working_3-way'!X502^(1/3)*COS(('OddsRatio_working_3-way'!Y502+2*PI())/3)</f>
        <v>-0.40707756751258056</v>
      </c>
      <c r="AB502" s="11">
        <f>'OddsRatio_working_3-way'!X502^(1/3)*COS(('OddsRatio_working_3-way'!Y502+4*PI())/3)</f>
        <v>-0.12111346706164774</v>
      </c>
      <c r="AC502" s="11">
        <f>'OddsRatio_working_3-way'!X502^(1/3)*SIN('OddsRatio_working_3-way'!Y502/3)</f>
        <v>0.16510145037391533</v>
      </c>
      <c r="AD502" s="11">
        <f>'OddsRatio_working_3-way'!X502^(1/3)*SIN(('OddsRatio_working_3-way'!Y502+2*PI())/3)</f>
        <v>0.37487612880550875</v>
      </c>
      <c r="AE502" s="11">
        <f>'OddsRatio_working_3-way'!X502^(1/3)*SIN(('OddsRatio_working_3-way'!Y502+4*PI())/3)</f>
        <v>-0.53997757917942402</v>
      </c>
      <c r="AF502" s="11">
        <f>-'OddsRatio_working_3-way'!U502/(3*'OddsRatio_working_3-way'!X502^(1/3))*COS(('OddsRatio_working_3-way'!Y502)/3)</f>
        <v>0.52819103457422822</v>
      </c>
      <c r="AG502" s="11">
        <f>-'OddsRatio_working_3-way'!U502/(3*'OddsRatio_working_3-way'!X502^(1/3))*COS(('OddsRatio_working_3-way'!Y502+2*PI())/3)</f>
        <v>-0.40707756751258056</v>
      </c>
      <c r="AH502" s="11">
        <f>-'OddsRatio_working_3-way'!U502/(3*'OddsRatio_working_3-way'!X502^(1/3))*COS(('OddsRatio_working_3-way'!Y502+4*PI())/3)</f>
        <v>-0.12111346706164774</v>
      </c>
      <c r="AI502" s="11">
        <f>'OddsRatio_working_3-way'!U502/(3*'OddsRatio_working_3-way'!X502^(1/3))*SIN(('OddsRatio_working_3-way'!Y502)/3)</f>
        <v>-0.16510145037391533</v>
      </c>
      <c r="AJ502" s="11">
        <f>'OddsRatio_working_3-way'!U502/(3*'OddsRatio_working_3-way'!X502^(1/3))*SIN(('OddsRatio_working_3-way'!Y502+2*PI())/3)</f>
        <v>-0.37487612880550875</v>
      </c>
      <c r="AK502" s="11">
        <f>'OddsRatio_working_3-way'!U502/(3*'OddsRatio_working_3-way'!X502^(1/3))*SIN(('OddsRatio_working_3-way'!Y502+4*PI())/3)</f>
        <v>0.53997757917942402</v>
      </c>
      <c r="AL502" s="11">
        <f>'OddsRatio_working_3-way'!Z502+'OddsRatio_working_3-way'!AF502</f>
        <v>1.0563820691484564</v>
      </c>
      <c r="AM502" s="11">
        <f>'OddsRatio_working_3-way'!AA502+'OddsRatio_working_3-way'!AG502</f>
        <v>-0.81415513502516113</v>
      </c>
      <c r="AN502" s="11">
        <f>'OddsRatio_working_3-way'!AB502+'OddsRatio_working_3-way'!AH502</f>
        <v>-0.24222693412329549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1.0563820691484564</v>
      </c>
      <c r="AS502" s="11">
        <f>IF(('OddsRatio_working_3-way'!X502=0),IF(Q502&gt;0,-Q502^(1/3),(-Q502)^(1/3)),'OddsRatio_working_3-way'!AM502-'OddsRatio_working_3-way'!R502/3)</f>
        <v>-0.81415513502516113</v>
      </c>
      <c r="AT502" s="11">
        <f>IF(('OddsRatio_working_3-way'!X502=0),IF(Q502&gt;0,-Q502^(1/3),(-Q502)^(1/3)),'OddsRatio_working_3-way'!AN502-'OddsRatio_working_3-way'!R502/3)</f>
        <v>-0.24222693412329549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1.49</v>
      </c>
      <c r="B503" s="4">
        <f>IF('True_Odds_Calculator_3-way'!B504="","",'True_Odds_Calculator_3-way'!B504)</f>
        <v>4.5599999999999996</v>
      </c>
      <c r="C503" s="4">
        <f>IF('True_Odds_Calculator_3-way'!C504="","",'True_Odds_Calculator_3-way'!C504)</f>
        <v>6.56</v>
      </c>
      <c r="D503" s="9">
        <f t="shared" si="104"/>
        <v>0.65256435565505899</v>
      </c>
      <c r="E503" s="9">
        <f t="shared" si="105"/>
        <v>0.20541622773104085</v>
      </c>
      <c r="F503" s="9">
        <f t="shared" si="106"/>
        <v>0.14201941661390044</v>
      </c>
      <c r="G503" s="9">
        <f t="shared" si="107"/>
        <v>1.0865630788032794</v>
      </c>
      <c r="H503" s="9">
        <f t="shared" si="108"/>
        <v>1.5324159086136067</v>
      </c>
      <c r="I503" s="9">
        <f t="shared" si="109"/>
        <v>4.8681645605396735</v>
      </c>
      <c r="J503" s="9">
        <f t="shared" si="110"/>
        <v>7.0412907181462323</v>
      </c>
      <c r="K503" s="11">
        <f t="shared" si="111"/>
        <v>0.67114093959731547</v>
      </c>
      <c r="L503" s="11">
        <f t="shared" si="112"/>
        <v>0.2192982456140351</v>
      </c>
      <c r="M503" s="11">
        <f t="shared" si="113"/>
        <v>0.1524390243902439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-0.21760352140787398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0.21560977045658836</v>
      </c>
      <c r="Q503" s="11">
        <f>2*'OddsRatio_working_3-way'!K503*'OddsRatio_working_3-way'!L503*'OddsRatio_working_3-way'!M503</f>
        <v>4.4871960552879994E-2</v>
      </c>
      <c r="R503" s="11">
        <f t="shared" si="114"/>
        <v>0</v>
      </c>
      <c r="S503" s="11">
        <f t="shared" si="115"/>
        <v>-0.99083768985728615</v>
      </c>
      <c r="T503" s="11">
        <f t="shared" si="116"/>
        <v>-0.20620971693179732</v>
      </c>
      <c r="U503" s="11">
        <f>'OddsRatio_working_3-way'!S503-'OddsRatio_working_3-way'!R503^2/3</f>
        <v>-0.99083768985728615</v>
      </c>
      <c r="V503" s="11">
        <f>'OddsRatio_working_3-way'!S503*'OddsRatio_working_3-way'!R503/3-2*'OddsRatio_working_3-way'!R503^3/27-'OddsRatio_working_3-way'!T503</f>
        <v>0.20620971693179732</v>
      </c>
      <c r="W503" s="11">
        <f>'OddsRatio_working_3-way'!V503^2+4*'OddsRatio_working_3-way'!U503^3/27</f>
        <v>-0.10159075919051808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0.18981122631947384</v>
      </c>
      <c r="Y503" s="11">
        <f>IF('OddsRatio_working_3-way'!W503&gt;=0,IF('OddsRatio_working_3-way'!V503+SQRT('OddsRatio_working_3-way'!W503)&gt;0,0,PI()),ACOS('OddsRatio_working_3-way'!V503/(2*'OddsRatio_working_3-way'!X503)))</f>
        <v>0.99655633493794094</v>
      </c>
      <c r="Z503" s="11">
        <f>'OddsRatio_working_3-way'!X503^(1/3)*COS('OddsRatio_working_3-way'!Y503/3)</f>
        <v>0.54328153940163981</v>
      </c>
      <c r="AA503" s="11">
        <f>'OddsRatio_working_3-way'!X503^(1/3)*COS(('OddsRatio_working_3-way'!Y503+2*PI())/3)</f>
        <v>-0.43394695927275195</v>
      </c>
      <c r="AB503" s="11">
        <f>'OddsRatio_working_3-way'!X503^(1/3)*COS(('OddsRatio_working_3-way'!Y503+4*PI())/3)</f>
        <v>-0.10933458012888803</v>
      </c>
      <c r="AC503" s="11">
        <f>'OddsRatio_working_3-way'!X503^(1/3)*SIN('OddsRatio_working_3-way'!Y503/3)</f>
        <v>0.1874150444809948</v>
      </c>
      <c r="AD503" s="11">
        <f>'OddsRatio_working_3-way'!X503^(1/3)*SIN(('OddsRatio_working_3-way'!Y503+2*PI())/3)</f>
        <v>0.37678809228843918</v>
      </c>
      <c r="AE503" s="11">
        <f>'OddsRatio_working_3-way'!X503^(1/3)*SIN(('OddsRatio_working_3-way'!Y503+4*PI())/3)</f>
        <v>-0.5642031367694339</v>
      </c>
      <c r="AF503" s="11">
        <f>-'OddsRatio_working_3-way'!U503/(3*'OddsRatio_working_3-way'!X503^(1/3))*COS(('OddsRatio_working_3-way'!Y503)/3)</f>
        <v>0.5432815394016397</v>
      </c>
      <c r="AG503" s="11">
        <f>-'OddsRatio_working_3-way'!U503/(3*'OddsRatio_working_3-way'!X503^(1/3))*COS(('OddsRatio_working_3-way'!Y503+2*PI())/3)</f>
        <v>-0.4339469592727519</v>
      </c>
      <c r="AH503" s="11">
        <f>-'OddsRatio_working_3-way'!U503/(3*'OddsRatio_working_3-way'!X503^(1/3))*COS(('OddsRatio_working_3-way'!Y503+4*PI())/3)</f>
        <v>-0.10933458012888801</v>
      </c>
      <c r="AI503" s="11">
        <f>'OddsRatio_working_3-way'!U503/(3*'OddsRatio_working_3-way'!X503^(1/3))*SIN(('OddsRatio_working_3-way'!Y503)/3)</f>
        <v>-0.18741504448099475</v>
      </c>
      <c r="AJ503" s="11">
        <f>'OddsRatio_working_3-way'!U503/(3*'OddsRatio_working_3-way'!X503^(1/3))*SIN(('OddsRatio_working_3-way'!Y503+2*PI())/3)</f>
        <v>-0.37678809228843907</v>
      </c>
      <c r="AK503" s="11">
        <f>'OddsRatio_working_3-way'!U503/(3*'OddsRatio_working_3-way'!X503^(1/3))*SIN(('OddsRatio_working_3-way'!Y503+4*PI())/3)</f>
        <v>0.56420313676943379</v>
      </c>
      <c r="AL503" s="11">
        <f>'OddsRatio_working_3-way'!Z503+'OddsRatio_working_3-way'!AF503</f>
        <v>1.0865630788032794</v>
      </c>
      <c r="AM503" s="11">
        <f>'OddsRatio_working_3-way'!AA503+'OddsRatio_working_3-way'!AG503</f>
        <v>-0.86789391854550391</v>
      </c>
      <c r="AN503" s="11">
        <f>'OddsRatio_working_3-way'!AB503+'OddsRatio_working_3-way'!AH503</f>
        <v>-0.21866916025777605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1.0865630788032794</v>
      </c>
      <c r="AS503" s="11">
        <f>IF(('OddsRatio_working_3-way'!X503=0),IF(Q503&gt;0,-Q503^(1/3),(-Q503)^(1/3)),'OddsRatio_working_3-way'!AM503-'OddsRatio_working_3-way'!R503/3)</f>
        <v>-0.86789391854550391</v>
      </c>
      <c r="AT503" s="11">
        <f>IF(('OddsRatio_working_3-way'!X503=0),IF(Q503&gt;0,-Q503^(1/3),(-Q503)^(1/3)),'OddsRatio_working_3-way'!AN503-'OddsRatio_working_3-way'!R503/3)</f>
        <v>-0.21866916025777605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1.84</v>
      </c>
      <c r="B504" s="4">
        <f>IF('True_Odds_Calculator_3-way'!B505="","",'True_Odds_Calculator_3-way'!B505)</f>
        <v>3.94</v>
      </c>
      <c r="C504" s="4">
        <f>IF('True_Odds_Calculator_3-way'!C505="","",'True_Odds_Calculator_3-way'!C505)</f>
        <v>4.09</v>
      </c>
      <c r="D504" s="9">
        <f t="shared" si="104"/>
        <v>0.52661807799976823</v>
      </c>
      <c r="E504" s="9">
        <f t="shared" si="105"/>
        <v>0.2411857011162768</v>
      </c>
      <c r="F504" s="9">
        <f t="shared" si="106"/>
        <v>0.23219622088395495</v>
      </c>
      <c r="G504" s="9">
        <f t="shared" si="107"/>
        <v>1.0701301962204592</v>
      </c>
      <c r="H504" s="9">
        <f t="shared" si="108"/>
        <v>1.8989093648251858</v>
      </c>
      <c r="I504" s="9">
        <f t="shared" si="109"/>
        <v>4.1461827768881507</v>
      </c>
      <c r="J504" s="9">
        <f t="shared" si="110"/>
        <v>4.3067023063212195</v>
      </c>
      <c r="K504" s="11">
        <f t="shared" si="111"/>
        <v>0.54347826086956519</v>
      </c>
      <c r="L504" s="11">
        <f t="shared" si="112"/>
        <v>0.25380710659898476</v>
      </c>
      <c r="M504" s="11">
        <f t="shared" si="113"/>
        <v>0.24449877750611249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-0.25736396753902357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0.23169645242040837</v>
      </c>
      <c r="Q504" s="11">
        <f>2*'OddsRatio_working_3-way'!K504*'OddsRatio_working_3-way'!L504*'OddsRatio_working_3-way'!M504</f>
        <v>6.7451660093277549E-2</v>
      </c>
      <c r="R504" s="11">
        <f t="shared" si="114"/>
        <v>0</v>
      </c>
      <c r="S504" s="11">
        <f t="shared" si="115"/>
        <v>-0.90026764288702033</v>
      </c>
      <c r="T504" s="11">
        <f t="shared" si="116"/>
        <v>-0.26208665003988946</v>
      </c>
      <c r="U504" s="11">
        <f>'OddsRatio_working_3-way'!S504-'OddsRatio_working_3-way'!R504^2/3</f>
        <v>-0.90026764288702033</v>
      </c>
      <c r="V504" s="11">
        <f>'OddsRatio_working_3-way'!S504*'OddsRatio_working_3-way'!R504/3-2*'OddsRatio_working_3-way'!R504^3/27-'OddsRatio_working_3-way'!T504</f>
        <v>0.26208665003988946</v>
      </c>
      <c r="W504" s="11">
        <f>'OddsRatio_working_3-way'!V504^2+4*'OddsRatio_working_3-way'!U504^3/27</f>
        <v>-3.9406967966122114E-2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0.16439006972385345</v>
      </c>
      <c r="Y504" s="11">
        <f>IF('OddsRatio_working_3-way'!W504&gt;=0,IF('OddsRatio_working_3-way'!V504+SQRT('OddsRatio_working_3-way'!W504)&gt;0,0,PI()),ACOS('OddsRatio_working_3-way'!V504/(2*'OddsRatio_working_3-way'!X504)))</f>
        <v>0.64823838628278707</v>
      </c>
      <c r="Z504" s="11">
        <f>'OddsRatio_working_3-way'!X504^(1/3)*COS('OddsRatio_working_3-way'!Y504/3)</f>
        <v>0.53506509811022962</v>
      </c>
      <c r="AA504" s="11">
        <f>'OddsRatio_working_3-way'!X504^(1/3)*COS(('OddsRatio_working_3-way'!Y504+2*PI())/3)</f>
        <v>-0.36924742658034682</v>
      </c>
      <c r="AB504" s="11">
        <f>'OddsRatio_working_3-way'!X504^(1/3)*COS(('OddsRatio_working_3-way'!Y504+4*PI())/3)</f>
        <v>-0.16581767152988314</v>
      </c>
      <c r="AC504" s="11">
        <f>'OddsRatio_working_3-way'!X504^(1/3)*SIN('OddsRatio_working_3-way'!Y504/3)</f>
        <v>0.11745022383956502</v>
      </c>
      <c r="AD504" s="11">
        <f>'OddsRatio_working_3-way'!X504^(1/3)*SIN(('OddsRatio_working_3-way'!Y504+2*PI())/3)</f>
        <v>0.40465485572208931</v>
      </c>
      <c r="AE504" s="11">
        <f>'OddsRatio_working_3-way'!X504^(1/3)*SIN(('OddsRatio_working_3-way'!Y504+4*PI())/3)</f>
        <v>-0.5221050795616542</v>
      </c>
      <c r="AF504" s="11">
        <f>-'OddsRatio_working_3-way'!U504/(3*'OddsRatio_working_3-way'!X504^(1/3))*COS(('OddsRatio_working_3-way'!Y504)/3)</f>
        <v>0.53506509811022951</v>
      </c>
      <c r="AG504" s="11">
        <f>-'OddsRatio_working_3-way'!U504/(3*'OddsRatio_working_3-way'!X504^(1/3))*COS(('OddsRatio_working_3-way'!Y504+2*PI())/3)</f>
        <v>-0.3692474265803467</v>
      </c>
      <c r="AH504" s="11">
        <f>-'OddsRatio_working_3-way'!U504/(3*'OddsRatio_working_3-way'!X504^(1/3))*COS(('OddsRatio_working_3-way'!Y504+4*PI())/3)</f>
        <v>-0.16581767152988311</v>
      </c>
      <c r="AI504" s="11">
        <f>'OddsRatio_working_3-way'!U504/(3*'OddsRatio_working_3-way'!X504^(1/3))*SIN(('OddsRatio_working_3-way'!Y504)/3)</f>
        <v>-0.11745022383956501</v>
      </c>
      <c r="AJ504" s="11">
        <f>'OddsRatio_working_3-way'!U504/(3*'OddsRatio_working_3-way'!X504^(1/3))*SIN(('OddsRatio_working_3-way'!Y504+2*PI())/3)</f>
        <v>-0.40465485572208926</v>
      </c>
      <c r="AK504" s="11">
        <f>'OddsRatio_working_3-way'!U504/(3*'OddsRatio_working_3-way'!X504^(1/3))*SIN(('OddsRatio_working_3-way'!Y504+4*PI())/3)</f>
        <v>0.52210507956165408</v>
      </c>
      <c r="AL504" s="11">
        <f>'OddsRatio_working_3-way'!Z504+'OddsRatio_working_3-way'!AF504</f>
        <v>1.0701301962204592</v>
      </c>
      <c r="AM504" s="11">
        <f>'OddsRatio_working_3-way'!AA504+'OddsRatio_working_3-way'!AG504</f>
        <v>-0.73849485316069352</v>
      </c>
      <c r="AN504" s="11">
        <f>'OddsRatio_working_3-way'!AB504+'OddsRatio_working_3-way'!AH504</f>
        <v>-0.33163534305976627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1.0701301962204592</v>
      </c>
      <c r="AS504" s="11">
        <f>IF(('OddsRatio_working_3-way'!X504=0),IF(Q504&gt;0,-Q504^(1/3),(-Q504)^(1/3)),'OddsRatio_working_3-way'!AM504-'OddsRatio_working_3-way'!R504/3)</f>
        <v>-0.73849485316069352</v>
      </c>
      <c r="AT504" s="11">
        <f>IF(('OddsRatio_working_3-way'!X504=0),IF(Q504&gt;0,-Q504^(1/3),(-Q504)^(1/3)),'OddsRatio_working_3-way'!AN504-'OddsRatio_working_3-way'!R504/3)</f>
        <v>-0.33163534305976627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1.61</v>
      </c>
      <c r="B505" s="4">
        <f>IF('True_Odds_Calculator_3-way'!B506="","",'True_Odds_Calculator_3-way'!B506)</f>
        <v>4.34</v>
      </c>
      <c r="C505" s="4">
        <f>IF('True_Odds_Calculator_3-way'!C506="","",'True_Odds_Calculator_3-way'!C506)</f>
        <v>5.26</v>
      </c>
      <c r="D505" s="9">
        <f t="shared" si="104"/>
        <v>0.60351546525309396</v>
      </c>
      <c r="E505" s="9">
        <f t="shared" si="105"/>
        <v>0.21752767023642389</v>
      </c>
      <c r="F505" s="9">
        <f t="shared" si="106"/>
        <v>0.17895686451048215</v>
      </c>
      <c r="G505" s="9">
        <f t="shared" si="107"/>
        <v>1.076980930146501</v>
      </c>
      <c r="H505" s="9">
        <f t="shared" si="108"/>
        <v>1.6569583673893657</v>
      </c>
      <c r="I505" s="9">
        <f t="shared" si="109"/>
        <v>4.5971163066893137</v>
      </c>
      <c r="J505" s="9">
        <f t="shared" si="110"/>
        <v>5.5879387624240948</v>
      </c>
      <c r="K505" s="11">
        <f t="shared" si="111"/>
        <v>0.6211180124223602</v>
      </c>
      <c r="L505" s="11">
        <f t="shared" si="112"/>
        <v>0.2304147465437788</v>
      </c>
      <c r="M505" s="11">
        <f t="shared" si="113"/>
        <v>0.19011406844106465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-0.23614815195325511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0.22337872483343452</v>
      </c>
      <c r="Q505" s="11">
        <f>2*'OddsRatio_working_3-way'!K505*'OddsRatio_working_3-way'!L505*'OddsRatio_working_3-way'!M505</f>
        <v>5.4416254527024255E-2</v>
      </c>
      <c r="R505" s="11">
        <f t="shared" si="114"/>
        <v>0</v>
      </c>
      <c r="S505" s="11">
        <f t="shared" si="115"/>
        <v>-0.94592620346930234</v>
      </c>
      <c r="T505" s="11">
        <f t="shared" si="116"/>
        <v>-0.23043269268436115</v>
      </c>
      <c r="U505" s="11">
        <f>'OddsRatio_working_3-way'!S505-'OddsRatio_working_3-way'!R505^2/3</f>
        <v>-0.94592620346930234</v>
      </c>
      <c r="V505" s="11">
        <f>'OddsRatio_working_3-way'!S505*'OddsRatio_working_3-way'!R505/3-2*'OddsRatio_working_3-way'!R505^3/27-'OddsRatio_working_3-way'!T505</f>
        <v>0.23043269268436115</v>
      </c>
      <c r="W505" s="11">
        <f>'OddsRatio_working_3-way'!V505^2+4*'OddsRatio_working_3-way'!U505^3/27</f>
        <v>-7.2292244715115417E-2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0.17705329040495169</v>
      </c>
      <c r="Y505" s="11">
        <f>IF('OddsRatio_working_3-way'!W505&gt;=0,IF('OddsRatio_working_3-way'!V505+SQRT('OddsRatio_working_3-way'!W505)&gt;0,0,PI()),ACOS('OddsRatio_working_3-way'!V505/(2*'OddsRatio_working_3-way'!X505)))</f>
        <v>0.86223259680867714</v>
      </c>
      <c r="Z505" s="11">
        <f>'OddsRatio_working_3-way'!X505^(1/3)*COS('OddsRatio_working_3-way'!Y505/3)</f>
        <v>0.5384904650732506</v>
      </c>
      <c r="AA505" s="11">
        <f>'OddsRatio_working_3-way'!X505^(1/3)*COS(('OddsRatio_working_3-way'!Y505+2*PI())/3)</f>
        <v>-0.40709502447053186</v>
      </c>
      <c r="AB505" s="11">
        <f>'OddsRatio_working_3-way'!X505^(1/3)*COS(('OddsRatio_working_3-way'!Y505+4*PI())/3)</f>
        <v>-0.13139544060271865</v>
      </c>
      <c r="AC505" s="11">
        <f>'OddsRatio_working_3-way'!X505^(1/3)*SIN('OddsRatio_working_3-way'!Y505/3)</f>
        <v>0.15917522896154979</v>
      </c>
      <c r="AD505" s="11">
        <f>'OddsRatio_working_3-way'!X505^(1/3)*SIN(('OddsRatio_working_3-way'!Y505+2*PI())/3)</f>
        <v>0.38675880796835715</v>
      </c>
      <c r="AE505" s="11">
        <f>'OddsRatio_working_3-way'!X505^(1/3)*SIN(('OddsRatio_working_3-way'!Y505+4*PI())/3)</f>
        <v>-0.54593403692990694</v>
      </c>
      <c r="AF505" s="11">
        <f>-'OddsRatio_working_3-way'!U505/(3*'OddsRatio_working_3-way'!X505^(1/3))*COS(('OddsRatio_working_3-way'!Y505)/3)</f>
        <v>0.53849046507325038</v>
      </c>
      <c r="AG505" s="11">
        <f>-'OddsRatio_working_3-way'!U505/(3*'OddsRatio_working_3-way'!X505^(1/3))*COS(('OddsRatio_working_3-way'!Y505+2*PI())/3)</f>
        <v>-0.4070950244705317</v>
      </c>
      <c r="AH505" s="11">
        <f>-'OddsRatio_working_3-way'!U505/(3*'OddsRatio_working_3-way'!X505^(1/3))*COS(('OddsRatio_working_3-way'!Y505+4*PI())/3)</f>
        <v>-0.1313954406027186</v>
      </c>
      <c r="AI505" s="11">
        <f>'OddsRatio_working_3-way'!U505/(3*'OddsRatio_working_3-way'!X505^(1/3))*SIN(('OddsRatio_working_3-way'!Y505)/3)</f>
        <v>-0.15917522896154973</v>
      </c>
      <c r="AJ505" s="11">
        <f>'OddsRatio_working_3-way'!U505/(3*'OddsRatio_working_3-way'!X505^(1/3))*SIN(('OddsRatio_working_3-way'!Y505+2*PI())/3)</f>
        <v>-0.38675880796835704</v>
      </c>
      <c r="AK505" s="11">
        <f>'OddsRatio_working_3-way'!U505/(3*'OddsRatio_working_3-way'!X505^(1/3))*SIN(('OddsRatio_working_3-way'!Y505+4*PI())/3)</f>
        <v>0.54593403692990672</v>
      </c>
      <c r="AL505" s="11">
        <f>'OddsRatio_working_3-way'!Z505+'OddsRatio_working_3-way'!AF505</f>
        <v>1.076980930146501</v>
      </c>
      <c r="AM505" s="11">
        <f>'OddsRatio_working_3-way'!AA505+'OddsRatio_working_3-way'!AG505</f>
        <v>-0.81419004894106362</v>
      </c>
      <c r="AN505" s="11">
        <f>'OddsRatio_working_3-way'!AB505+'OddsRatio_working_3-way'!AH505</f>
        <v>-0.26279088120543725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1.076980930146501</v>
      </c>
      <c r="AS505" s="11">
        <f>IF(('OddsRatio_working_3-way'!X505=0),IF(Q505&gt;0,-Q505^(1/3),(-Q505)^(1/3)),'OddsRatio_working_3-way'!AM505-'OddsRatio_working_3-way'!R505/3)</f>
        <v>-0.81419004894106362</v>
      </c>
      <c r="AT505" s="11">
        <f>IF(('OddsRatio_working_3-way'!X505=0),IF(Q505&gt;0,-Q505^(1/3),(-Q505)^(1/3)),'OddsRatio_working_3-way'!AN505-'OddsRatio_working_3-way'!R505/3)</f>
        <v>-0.26279088120543725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2.21</v>
      </c>
      <c r="B506" s="4">
        <f>IF('True_Odds_Calculator_3-way'!B507="","",'True_Odds_Calculator_3-way'!B507)</f>
        <v>3.58</v>
      </c>
      <c r="C506" s="4">
        <f>IF('True_Odds_Calculator_3-way'!C507="","",'True_Odds_Calculator_3-way'!C507)</f>
        <v>3.14</v>
      </c>
      <c r="D506" s="9">
        <f t="shared" si="104"/>
        <v>0.43364836311930149</v>
      </c>
      <c r="E506" s="9">
        <f t="shared" si="105"/>
        <v>0.26421977892359799</v>
      </c>
      <c r="F506" s="9">
        <f t="shared" si="106"/>
        <v>0.30213185795710018</v>
      </c>
      <c r="G506" s="9">
        <f t="shared" si="107"/>
        <v>1.0793519446650528</v>
      </c>
      <c r="H506" s="9">
        <f t="shared" si="108"/>
        <v>2.3060158530447143</v>
      </c>
      <c r="I506" s="9">
        <f t="shared" si="109"/>
        <v>3.7847280172358362</v>
      </c>
      <c r="J506" s="9">
        <f t="shared" si="110"/>
        <v>3.3098131615832131</v>
      </c>
      <c r="K506" s="11">
        <f t="shared" si="111"/>
        <v>0.45248868778280543</v>
      </c>
      <c r="L506" s="11">
        <f t="shared" si="112"/>
        <v>0.27932960893854747</v>
      </c>
      <c r="M506" s="11">
        <f t="shared" si="113"/>
        <v>0.31847133757961782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-0.26891430247781145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0.2386985302771979</v>
      </c>
      <c r="Q506" s="11">
        <f>2*'OddsRatio_working_3-way'!K506*'OddsRatio_working_3-way'!L506*'OddsRatio_working_3-way'!M506</f>
        <v>8.0505406501584428E-2</v>
      </c>
      <c r="R506" s="11">
        <f t="shared" si="114"/>
        <v>0</v>
      </c>
      <c r="S506" s="11">
        <f t="shared" si="115"/>
        <v>-0.88763791318571938</v>
      </c>
      <c r="T506" s="11">
        <f t="shared" si="116"/>
        <v>-0.29937197746567257</v>
      </c>
      <c r="U506" s="11">
        <f>'OddsRatio_working_3-way'!S506-'OddsRatio_working_3-way'!R506^2/3</f>
        <v>-0.88763791318571938</v>
      </c>
      <c r="V506" s="11">
        <f>'OddsRatio_working_3-way'!S506*'OddsRatio_working_3-way'!R506/3-2*'OddsRatio_working_3-way'!R506^3/27-'OddsRatio_working_3-way'!T506</f>
        <v>0.29937197746567257</v>
      </c>
      <c r="W506" s="11">
        <f>'OddsRatio_working_3-way'!V506^2+4*'OddsRatio_working_3-way'!U506^3/27</f>
        <v>-1.3986916451487738E-2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0.16094292260238946</v>
      </c>
      <c r="Y506" s="11">
        <f>IF('OddsRatio_working_3-way'!W506&gt;=0,IF('OddsRatio_working_3-way'!V506+SQRT('OddsRatio_working_3-way'!W506)&gt;0,0,PI()),ACOS('OddsRatio_working_3-way'!V506/(2*'OddsRatio_working_3-way'!X506)))</f>
        <v>0.3762301173660596</v>
      </c>
      <c r="Z506" s="11">
        <f>'OddsRatio_working_3-way'!X506^(1/3)*COS('OddsRatio_working_3-way'!Y506/3)</f>
        <v>0.5396759723325264</v>
      </c>
      <c r="AA506" s="11">
        <f>'OddsRatio_working_3-way'!X506^(1/3)*COS(('OddsRatio_working_3-way'!Y506+2*PI())/3)</f>
        <v>-0.32876049427340842</v>
      </c>
      <c r="AB506" s="11">
        <f>'OddsRatio_working_3-way'!X506^(1/3)*COS(('OddsRatio_working_3-way'!Y506+4*PI())/3)</f>
        <v>-0.21091547805911806</v>
      </c>
      <c r="AC506" s="11">
        <f>'OddsRatio_working_3-way'!X506^(1/3)*SIN('OddsRatio_working_3-way'!Y506/3)</f>
        <v>6.8037851833976537E-2</v>
      </c>
      <c r="AD506" s="11">
        <f>'OddsRatio_working_3-way'!X506^(1/3)*SIN(('OddsRatio_working_3-way'!Y506+2*PI())/3)</f>
        <v>0.43335417593504744</v>
      </c>
      <c r="AE506" s="11">
        <f>'OddsRatio_working_3-way'!X506^(1/3)*SIN(('OddsRatio_working_3-way'!Y506+4*PI())/3)</f>
        <v>-0.50139202776902381</v>
      </c>
      <c r="AF506" s="11">
        <f>-'OddsRatio_working_3-way'!U506/(3*'OddsRatio_working_3-way'!X506^(1/3))*COS(('OddsRatio_working_3-way'!Y506)/3)</f>
        <v>0.53967597233252629</v>
      </c>
      <c r="AG506" s="11">
        <f>-'OddsRatio_working_3-way'!U506/(3*'OddsRatio_working_3-way'!X506^(1/3))*COS(('OddsRatio_working_3-way'!Y506+2*PI())/3)</f>
        <v>-0.32876049427340831</v>
      </c>
      <c r="AH506" s="11">
        <f>-'OddsRatio_working_3-way'!U506/(3*'OddsRatio_working_3-way'!X506^(1/3))*COS(('OddsRatio_working_3-way'!Y506+4*PI())/3)</f>
        <v>-0.21091547805911801</v>
      </c>
      <c r="AI506" s="11">
        <f>'OddsRatio_working_3-way'!U506/(3*'OddsRatio_working_3-way'!X506^(1/3))*SIN(('OddsRatio_working_3-way'!Y506)/3)</f>
        <v>-6.8037851833976523E-2</v>
      </c>
      <c r="AJ506" s="11">
        <f>'OddsRatio_working_3-way'!U506/(3*'OddsRatio_working_3-way'!X506^(1/3))*SIN(('OddsRatio_working_3-way'!Y506+2*PI())/3)</f>
        <v>-0.43335417593504738</v>
      </c>
      <c r="AK506" s="11">
        <f>'OddsRatio_working_3-way'!U506/(3*'OddsRatio_working_3-way'!X506^(1/3))*SIN(('OddsRatio_working_3-way'!Y506+4*PI())/3)</f>
        <v>0.5013920277690237</v>
      </c>
      <c r="AL506" s="11">
        <f>'OddsRatio_working_3-way'!Z506+'OddsRatio_working_3-way'!AF506</f>
        <v>1.0793519446650528</v>
      </c>
      <c r="AM506" s="11">
        <f>'OddsRatio_working_3-way'!AA506+'OddsRatio_working_3-way'!AG506</f>
        <v>-0.65752098854681673</v>
      </c>
      <c r="AN506" s="11">
        <f>'OddsRatio_working_3-way'!AB506+'OddsRatio_working_3-way'!AH506</f>
        <v>-0.42183095611823607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1.0793519446650528</v>
      </c>
      <c r="AS506" s="11">
        <f>IF(('OddsRatio_working_3-way'!X506=0),IF(Q506&gt;0,-Q506^(1/3),(-Q506)^(1/3)),'OddsRatio_working_3-way'!AM506-'OddsRatio_working_3-way'!R506/3)</f>
        <v>-0.65752098854681673</v>
      </c>
      <c r="AT506" s="11">
        <f>IF(('OddsRatio_working_3-way'!X506=0),IF(Q506&gt;0,-Q506^(1/3),(-Q506)^(1/3)),'OddsRatio_working_3-way'!AN506-'OddsRatio_working_3-way'!R506/3)</f>
        <v>-0.42183095611823607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1.96</v>
      </c>
      <c r="B507" s="4">
        <f>IF('True_Odds_Calculator_3-way'!B508="","",'True_Odds_Calculator_3-way'!B508)</f>
        <v>3.81</v>
      </c>
      <c r="C507" s="4">
        <f>IF('True_Odds_Calculator_3-way'!C508="","",'True_Odds_Calculator_3-way'!C508)</f>
        <v>3.99</v>
      </c>
      <c r="D507" s="9">
        <f t="shared" si="104"/>
        <v>0.50092935606848144</v>
      </c>
      <c r="E507" s="9">
        <f t="shared" si="105"/>
        <v>0.25534811887260678</v>
      </c>
      <c r="F507" s="9">
        <f t="shared" si="106"/>
        <v>0.24372252505891187</v>
      </c>
      <c r="G507" s="9">
        <f t="shared" si="107"/>
        <v>1.0378015338838753</v>
      </c>
      <c r="H507" s="9">
        <f t="shared" si="108"/>
        <v>1.9962894725285201</v>
      </c>
      <c r="I507" s="9">
        <f t="shared" si="109"/>
        <v>3.9162223102136897</v>
      </c>
      <c r="J507" s="9">
        <f t="shared" si="110"/>
        <v>4.1030265863127875</v>
      </c>
      <c r="K507" s="11">
        <f t="shared" si="111"/>
        <v>0.51020408163265307</v>
      </c>
      <c r="L507" s="11">
        <f t="shared" si="112"/>
        <v>0.26246719160104987</v>
      </c>
      <c r="M507" s="11">
        <f t="shared" si="113"/>
        <v>0.25062656641604009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-0.27070407820934306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0.22687819232048195</v>
      </c>
      <c r="Q507" s="11">
        <f>2*'OddsRatio_working_3-way'!K507*'OddsRatio_working_3-way'!L507*'OddsRatio_working_3-way'!M507</f>
        <v>6.7123725538604129E-2</v>
      </c>
      <c r="R507" s="11">
        <f t="shared" si="114"/>
        <v>0</v>
      </c>
      <c r="S507" s="11">
        <f t="shared" si="115"/>
        <v>-0.83810407963278144</v>
      </c>
      <c r="T507" s="11">
        <f t="shared" si="116"/>
        <v>-0.24795978687360398</v>
      </c>
      <c r="U507" s="11">
        <f>'OddsRatio_working_3-way'!S507-'OddsRatio_working_3-way'!R507^2/3</f>
        <v>-0.83810407963278144</v>
      </c>
      <c r="V507" s="11">
        <f>'OddsRatio_working_3-way'!S507*'OddsRatio_working_3-way'!R507/3-2*'OddsRatio_working_3-way'!R507^3/27-'OddsRatio_working_3-way'!T507</f>
        <v>0.24795978687360398</v>
      </c>
      <c r="W507" s="11">
        <f>'OddsRatio_working_3-way'!V507^2+4*'OddsRatio_working_3-way'!U507^3/27</f>
        <v>-2.5730724408728332E-2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0.14766074318783196</v>
      </c>
      <c r="Y507" s="11">
        <f>IF('OddsRatio_working_3-way'!W507&gt;=0,IF('OddsRatio_working_3-way'!V507+SQRT('OddsRatio_working_3-way'!W507)&gt;0,0,PI()),ACOS('OddsRatio_working_3-way'!V507/(2*'OddsRatio_working_3-way'!X507)))</f>
        <v>0.57420085277274358</v>
      </c>
      <c r="Z507" s="11">
        <f>'OddsRatio_working_3-way'!X507^(1/3)*COS('OddsRatio_working_3-way'!Y507/3)</f>
        <v>0.51890076694193765</v>
      </c>
      <c r="AA507" s="11">
        <f>'OddsRatio_working_3-way'!X507^(1/3)*COS(('OddsRatio_working_3-way'!Y507+2*PI())/3)</f>
        <v>-0.34652802387593729</v>
      </c>
      <c r="AB507" s="11">
        <f>'OddsRatio_working_3-way'!X507^(1/3)*COS(('OddsRatio_working_3-way'!Y507+4*PI())/3)</f>
        <v>-0.17237274306600031</v>
      </c>
      <c r="AC507" s="11">
        <f>'OddsRatio_working_3-way'!X507^(1/3)*SIN('OddsRatio_working_3-way'!Y507/3)</f>
        <v>0.10054859825641202</v>
      </c>
      <c r="AD507" s="11">
        <f>'OddsRatio_working_3-way'!X507^(1/3)*SIN(('OddsRatio_working_3-way'!Y507+2*PI())/3)</f>
        <v>0.39910694708674055</v>
      </c>
      <c r="AE507" s="11">
        <f>'OddsRatio_working_3-way'!X507^(1/3)*SIN(('OddsRatio_working_3-way'!Y507+4*PI())/3)</f>
        <v>-0.49965554534315249</v>
      </c>
      <c r="AF507" s="11">
        <f>-'OddsRatio_working_3-way'!U507/(3*'OddsRatio_working_3-way'!X507^(1/3))*COS(('OddsRatio_working_3-way'!Y507)/3)</f>
        <v>0.51890076694193765</v>
      </c>
      <c r="AG507" s="11">
        <f>-'OddsRatio_working_3-way'!U507/(3*'OddsRatio_working_3-way'!X507^(1/3))*COS(('OddsRatio_working_3-way'!Y507+2*PI())/3)</f>
        <v>-0.34652802387593729</v>
      </c>
      <c r="AH507" s="11">
        <f>-'OddsRatio_working_3-way'!U507/(3*'OddsRatio_working_3-way'!X507^(1/3))*COS(('OddsRatio_working_3-way'!Y507+4*PI())/3)</f>
        <v>-0.17237274306600031</v>
      </c>
      <c r="AI507" s="11">
        <f>'OddsRatio_working_3-way'!U507/(3*'OddsRatio_working_3-way'!X507^(1/3))*SIN(('OddsRatio_working_3-way'!Y507)/3)</f>
        <v>-0.10054859825641202</v>
      </c>
      <c r="AJ507" s="11">
        <f>'OddsRatio_working_3-way'!U507/(3*'OddsRatio_working_3-way'!X507^(1/3))*SIN(('OddsRatio_working_3-way'!Y507+2*PI())/3)</f>
        <v>-0.39910694708674055</v>
      </c>
      <c r="AK507" s="11">
        <f>'OddsRatio_working_3-way'!U507/(3*'OddsRatio_working_3-way'!X507^(1/3))*SIN(('OddsRatio_working_3-way'!Y507+4*PI())/3)</f>
        <v>0.49965554534315249</v>
      </c>
      <c r="AL507" s="11">
        <f>'OddsRatio_working_3-way'!Z507+'OddsRatio_working_3-way'!AF507</f>
        <v>1.0378015338838753</v>
      </c>
      <c r="AM507" s="11">
        <f>'OddsRatio_working_3-way'!AA507+'OddsRatio_working_3-way'!AG507</f>
        <v>-0.69305604775187457</v>
      </c>
      <c r="AN507" s="11">
        <f>'OddsRatio_working_3-way'!AB507+'OddsRatio_working_3-way'!AH507</f>
        <v>-0.34474548613200062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1.0378015338838753</v>
      </c>
      <c r="AS507" s="11">
        <f>IF(('OddsRatio_working_3-way'!X507=0),IF(Q507&gt;0,-Q507^(1/3),(-Q507)^(1/3)),'OddsRatio_working_3-way'!AM507-'OddsRatio_working_3-way'!R507/3)</f>
        <v>-0.69305604775187457</v>
      </c>
      <c r="AT507" s="11">
        <f>IF(('OddsRatio_working_3-way'!X507=0),IF(Q507&gt;0,-Q507^(1/3),(-Q507)^(1/3)),'OddsRatio_working_3-way'!AN507-'OddsRatio_working_3-way'!R507/3)</f>
        <v>-0.34474548613200062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3.62</v>
      </c>
      <c r="B508" s="4">
        <f>IF('True_Odds_Calculator_3-way'!B509="","",'True_Odds_Calculator_3-way'!B509)</f>
        <v>3.6</v>
      </c>
      <c r="C508" s="4">
        <f>IF('True_Odds_Calculator_3-way'!C509="","",'True_Odds_Calculator_3-way'!C509)</f>
        <v>2.13</v>
      </c>
      <c r="D508" s="9">
        <f t="shared" si="104"/>
        <v>0.26902869163541776</v>
      </c>
      <c r="E508" s="9">
        <f t="shared" si="105"/>
        <v>0.27053827727282853</v>
      </c>
      <c r="F508" s="9">
        <f t="shared" si="106"/>
        <v>0.46043303109175376</v>
      </c>
      <c r="G508" s="9">
        <f t="shared" si="107"/>
        <v>1.0370517764699698</v>
      </c>
      <c r="H508" s="9">
        <f t="shared" si="108"/>
        <v>3.7170756543513201</v>
      </c>
      <c r="I508" s="9">
        <f t="shared" si="109"/>
        <v>3.6963346188219215</v>
      </c>
      <c r="J508" s="9">
        <f t="shared" si="110"/>
        <v>2.1718685074110655</v>
      </c>
      <c r="K508" s="11">
        <f t="shared" si="111"/>
        <v>0.27624309392265195</v>
      </c>
      <c r="L508" s="11">
        <f t="shared" si="112"/>
        <v>0.27777777777777779</v>
      </c>
      <c r="M508" s="11">
        <f t="shared" si="113"/>
        <v>0.46948356807511737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-0.2773080060061619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0.22876156056453312</v>
      </c>
      <c r="Q508" s="11">
        <f>2*'OddsRatio_working_3-way'!K508*'OddsRatio_working_3-way'!L508*'OddsRatio_working_3-way'!M508</f>
        <v>7.2050885217175786E-2</v>
      </c>
      <c r="R508" s="11">
        <f t="shared" si="114"/>
        <v>0</v>
      </c>
      <c r="S508" s="11">
        <f t="shared" si="115"/>
        <v>-0.82493673319857175</v>
      </c>
      <c r="T508" s="11">
        <f t="shared" si="116"/>
        <v>-0.25982259313340844</v>
      </c>
      <c r="U508" s="11">
        <f>'OddsRatio_working_3-way'!S508-'OddsRatio_working_3-way'!R508^2/3</f>
        <v>-0.82493673319857175</v>
      </c>
      <c r="V508" s="11">
        <f>'OddsRatio_working_3-way'!S508*'OddsRatio_working_3-way'!R508/3-2*'OddsRatio_working_3-way'!R508^3/27-'OddsRatio_working_3-way'!T508</f>
        <v>0.25982259313340844</v>
      </c>
      <c r="W508" s="11">
        <f>'OddsRatio_working_3-way'!V508^2+4*'OddsRatio_working_3-way'!U508^3/27</f>
        <v>-1.5660583357614069E-2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0.14419462824615101</v>
      </c>
      <c r="Y508" s="11">
        <f>IF('OddsRatio_working_3-way'!W508&gt;=0,IF('OddsRatio_working_3-way'!V508+SQRT('OddsRatio_working_3-way'!W508)&gt;0,0,PI()),ACOS('OddsRatio_working_3-way'!V508/(2*'OddsRatio_working_3-way'!X508)))</f>
        <v>0.44885607932052163</v>
      </c>
      <c r="Z508" s="11">
        <f>'OddsRatio_working_3-way'!X508^(1/3)*COS('OddsRatio_working_3-way'!Y508/3)</f>
        <v>0.51852588823498491</v>
      </c>
      <c r="AA508" s="11">
        <f>'OddsRatio_working_3-way'!X508^(1/3)*COS(('OddsRatio_working_3-way'!Y508+2*PI())/3)</f>
        <v>-0.32695608056597569</v>
      </c>
      <c r="AB508" s="11">
        <f>'OddsRatio_working_3-way'!X508^(1/3)*COS(('OddsRatio_working_3-way'!Y508+4*PI())/3)</f>
        <v>-0.19156980766900927</v>
      </c>
      <c r="AC508" s="11">
        <f>'OddsRatio_working_3-way'!X508^(1/3)*SIN('OddsRatio_working_3-way'!Y508/3)</f>
        <v>7.8165301101643825E-2</v>
      </c>
      <c r="AD508" s="11">
        <f>'OddsRatio_working_3-way'!X508^(1/3)*SIN(('OddsRatio_working_3-way'!Y508+2*PI())/3)</f>
        <v>0.40997394118056557</v>
      </c>
      <c r="AE508" s="11">
        <f>'OddsRatio_working_3-way'!X508^(1/3)*SIN(('OddsRatio_working_3-way'!Y508+4*PI())/3)</f>
        <v>-0.48813924228220928</v>
      </c>
      <c r="AF508" s="11">
        <f>-'OddsRatio_working_3-way'!U508/(3*'OddsRatio_working_3-way'!X508^(1/3))*COS(('OddsRatio_working_3-way'!Y508)/3)</f>
        <v>0.51852588823498491</v>
      </c>
      <c r="AG508" s="11">
        <f>-'OddsRatio_working_3-way'!U508/(3*'OddsRatio_working_3-way'!X508^(1/3))*COS(('OddsRatio_working_3-way'!Y508+2*PI())/3)</f>
        <v>-0.32695608056597569</v>
      </c>
      <c r="AH508" s="11">
        <f>-'OddsRatio_working_3-way'!U508/(3*'OddsRatio_working_3-way'!X508^(1/3))*COS(('OddsRatio_working_3-way'!Y508+4*PI())/3)</f>
        <v>-0.19156980766900927</v>
      </c>
      <c r="AI508" s="11">
        <f>'OddsRatio_working_3-way'!U508/(3*'OddsRatio_working_3-way'!X508^(1/3))*SIN(('OddsRatio_working_3-way'!Y508)/3)</f>
        <v>-7.8165301101643825E-2</v>
      </c>
      <c r="AJ508" s="11">
        <f>'OddsRatio_working_3-way'!U508/(3*'OddsRatio_working_3-way'!X508^(1/3))*SIN(('OddsRatio_working_3-way'!Y508+2*PI())/3)</f>
        <v>-0.40997394118056557</v>
      </c>
      <c r="AK508" s="11">
        <f>'OddsRatio_working_3-way'!U508/(3*'OddsRatio_working_3-way'!X508^(1/3))*SIN(('OddsRatio_working_3-way'!Y508+4*PI())/3)</f>
        <v>0.48813924228220928</v>
      </c>
      <c r="AL508" s="11">
        <f>'OddsRatio_working_3-way'!Z508+'OddsRatio_working_3-way'!AF508</f>
        <v>1.0370517764699698</v>
      </c>
      <c r="AM508" s="11">
        <f>'OddsRatio_working_3-way'!AA508+'OddsRatio_working_3-way'!AG508</f>
        <v>-0.65391216113195139</v>
      </c>
      <c r="AN508" s="11">
        <f>'OddsRatio_working_3-way'!AB508+'OddsRatio_working_3-way'!AH508</f>
        <v>-0.38313961533801855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1.0370517764699698</v>
      </c>
      <c r="AS508" s="11">
        <f>IF(('OddsRatio_working_3-way'!X508=0),IF(Q508&gt;0,-Q508^(1/3),(-Q508)^(1/3)),'OddsRatio_working_3-way'!AM508-'OddsRatio_working_3-way'!R508/3)</f>
        <v>-0.65391216113195139</v>
      </c>
      <c r="AT508" s="11">
        <f>IF(('OddsRatio_working_3-way'!X508=0),IF(Q508&gt;0,-Q508^(1/3),(-Q508)^(1/3)),'OddsRatio_working_3-way'!AN508-'OddsRatio_working_3-way'!R508/3)</f>
        <v>-0.38313961533801855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1.99</v>
      </c>
      <c r="B509" s="4">
        <f>IF('True_Odds_Calculator_3-way'!B510="","",'True_Odds_Calculator_3-way'!B510)</f>
        <v>3.66</v>
      </c>
      <c r="C509" s="4">
        <f>IF('True_Odds_Calculator_3-way'!C510="","",'True_Odds_Calculator_3-way'!C510)</f>
        <v>4.05</v>
      </c>
      <c r="D509" s="9">
        <f t="shared" si="104"/>
        <v>0.49354175225888641</v>
      </c>
      <c r="E509" s="9">
        <f t="shared" si="105"/>
        <v>0.26615658254200736</v>
      </c>
      <c r="F509" s="9">
        <f t="shared" si="106"/>
        <v>0.24030166519910609</v>
      </c>
      <c r="G509" s="9">
        <f t="shared" si="107"/>
        <v>1.0365363928702453</v>
      </c>
      <c r="H509" s="9">
        <f t="shared" si="108"/>
        <v>2.0261710289415431</v>
      </c>
      <c r="I509" s="9">
        <f t="shared" si="109"/>
        <v>3.7571868050348538</v>
      </c>
      <c r="J509" s="9">
        <f t="shared" si="110"/>
        <v>4.1614359982542473</v>
      </c>
      <c r="K509" s="11">
        <f t="shared" si="111"/>
        <v>0.50251256281407031</v>
      </c>
      <c r="L509" s="11">
        <f t="shared" si="112"/>
        <v>0.27322404371584696</v>
      </c>
      <c r="M509" s="11">
        <f t="shared" si="113"/>
        <v>0.24691358024691359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-0.27228736273962395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0.22713581399543087</v>
      </c>
      <c r="Q509" s="11">
        <f>2*'OddsRatio_working_3-way'!K509*'OddsRatio_working_3-way'!L509*'OddsRatio_working_3-way'!M509</f>
        <v>6.7801735521024128E-2</v>
      </c>
      <c r="R509" s="11">
        <f t="shared" si="114"/>
        <v>0</v>
      </c>
      <c r="S509" s="11">
        <f t="shared" si="115"/>
        <v>-0.83417684798185265</v>
      </c>
      <c r="T509" s="11">
        <f t="shared" si="116"/>
        <v>-0.24900801432294106</v>
      </c>
      <c r="U509" s="11">
        <f>'OddsRatio_working_3-way'!S509-'OddsRatio_working_3-way'!R509^2/3</f>
        <v>-0.83417684798185265</v>
      </c>
      <c r="V509" s="11">
        <f>'OddsRatio_working_3-way'!S509*'OddsRatio_working_3-way'!R509/3-2*'OddsRatio_working_3-way'!R509^3/27-'OddsRatio_working_3-way'!T509</f>
        <v>0.24900801432294106</v>
      </c>
      <c r="W509" s="11">
        <f>'OddsRatio_working_3-way'!V509^2+4*'OddsRatio_working_3-way'!U509^3/27</f>
        <v>-2.3989498474160736E-2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0.1466240853946025</v>
      </c>
      <c r="Y509" s="11">
        <f>IF('OddsRatio_working_3-way'!W509&gt;=0,IF('OddsRatio_working_3-way'!V509+SQRT('OddsRatio_working_3-way'!W509)&gt;0,0,PI()),ACOS('OddsRatio_working_3-way'!V509/(2*'OddsRatio_working_3-way'!X509)))</f>
        <v>0.55644620192961747</v>
      </c>
      <c r="Z509" s="11">
        <f>'OddsRatio_working_3-way'!X509^(1/3)*COS('OddsRatio_working_3-way'!Y509/3)</f>
        <v>0.51826819643512267</v>
      </c>
      <c r="AA509" s="11">
        <f>'OddsRatio_working_3-way'!X509^(1/3)*COS(('OddsRatio_working_3-way'!Y509+2*PI())/3)</f>
        <v>-0.34335267941183789</v>
      </c>
      <c r="AB509" s="11">
        <f>'OddsRatio_working_3-way'!X509^(1/3)*COS(('OddsRatio_working_3-way'!Y509+4*PI())/3)</f>
        <v>-0.17491551702328489</v>
      </c>
      <c r="AC509" s="11">
        <f>'OddsRatio_working_3-way'!X509^(1/3)*SIN('OddsRatio_working_3-way'!Y509/3)</f>
        <v>9.7247241046567873E-2</v>
      </c>
      <c r="AD509" s="11">
        <f>'OddsRatio_working_3-way'!X509^(1/3)*SIN(('OddsRatio_working_3-way'!Y509+2*PI())/3)</f>
        <v>0.40020980356307595</v>
      </c>
      <c r="AE509" s="11">
        <f>'OddsRatio_working_3-way'!X509^(1/3)*SIN(('OddsRatio_working_3-way'!Y509+4*PI())/3)</f>
        <v>-0.49745704460964379</v>
      </c>
      <c r="AF509" s="11">
        <f>-'OddsRatio_working_3-way'!U509/(3*'OddsRatio_working_3-way'!X509^(1/3))*COS(('OddsRatio_working_3-way'!Y509)/3)</f>
        <v>0.51826819643512267</v>
      </c>
      <c r="AG509" s="11">
        <f>-'OddsRatio_working_3-way'!U509/(3*'OddsRatio_working_3-way'!X509^(1/3))*COS(('OddsRatio_working_3-way'!Y509+2*PI())/3)</f>
        <v>-0.34335267941183789</v>
      </c>
      <c r="AH509" s="11">
        <f>-'OddsRatio_working_3-way'!U509/(3*'OddsRatio_working_3-way'!X509^(1/3))*COS(('OddsRatio_working_3-way'!Y509+4*PI())/3)</f>
        <v>-0.17491551702328489</v>
      </c>
      <c r="AI509" s="11">
        <f>'OddsRatio_working_3-way'!U509/(3*'OddsRatio_working_3-way'!X509^(1/3))*SIN(('OddsRatio_working_3-way'!Y509)/3)</f>
        <v>-9.7247241046567873E-2</v>
      </c>
      <c r="AJ509" s="11">
        <f>'OddsRatio_working_3-way'!U509/(3*'OddsRatio_working_3-way'!X509^(1/3))*SIN(('OddsRatio_working_3-way'!Y509+2*PI())/3)</f>
        <v>-0.40020980356307595</v>
      </c>
      <c r="AK509" s="11">
        <f>'OddsRatio_working_3-way'!U509/(3*'OddsRatio_working_3-way'!X509^(1/3))*SIN(('OddsRatio_working_3-way'!Y509+4*PI())/3)</f>
        <v>0.49745704460964379</v>
      </c>
      <c r="AL509" s="11">
        <f>'OddsRatio_working_3-way'!Z509+'OddsRatio_working_3-way'!AF509</f>
        <v>1.0365363928702453</v>
      </c>
      <c r="AM509" s="11">
        <f>'OddsRatio_working_3-way'!AA509+'OddsRatio_working_3-way'!AG509</f>
        <v>-0.68670535882367578</v>
      </c>
      <c r="AN509" s="11">
        <f>'OddsRatio_working_3-way'!AB509+'OddsRatio_working_3-way'!AH509</f>
        <v>-0.34983103404656979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1.0365363928702453</v>
      </c>
      <c r="AS509" s="11">
        <f>IF(('OddsRatio_working_3-way'!X509=0),IF(Q509&gt;0,-Q509^(1/3),(-Q509)^(1/3)),'OddsRatio_working_3-way'!AM509-'OddsRatio_working_3-way'!R509/3)</f>
        <v>-0.68670535882367578</v>
      </c>
      <c r="AT509" s="11">
        <f>IF(('OddsRatio_working_3-way'!X509=0),IF(Q509&gt;0,-Q509^(1/3),(-Q509)^(1/3)),'OddsRatio_working_3-way'!AN509-'OddsRatio_working_3-way'!R509/3)</f>
        <v>-0.34983103404656979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1.77</v>
      </c>
      <c r="B510" s="4">
        <f>IF('True_Odds_Calculator_3-way'!B511="","",'True_Odds_Calculator_3-way'!B511)</f>
        <v>4.04</v>
      </c>
      <c r="C510" s="4">
        <f>IF('True_Odds_Calculator_3-way'!C511="","",'True_Odds_Calculator_3-way'!C511)</f>
        <v>4.62</v>
      </c>
      <c r="D510" s="9">
        <f t="shared" si="104"/>
        <v>0.55303435647554033</v>
      </c>
      <c r="E510" s="9">
        <f t="shared" si="105"/>
        <v>0.23861570577189423</v>
      </c>
      <c r="F510" s="9">
        <f t="shared" si="106"/>
        <v>0.20834993775256536</v>
      </c>
      <c r="G510" s="9">
        <f t="shared" si="107"/>
        <v>1.0496180841628244</v>
      </c>
      <c r="H510" s="9">
        <f t="shared" si="108"/>
        <v>1.8082059248053752</v>
      </c>
      <c r="I510" s="9">
        <f t="shared" si="109"/>
        <v>4.1908389758549864</v>
      </c>
      <c r="J510" s="9">
        <f t="shared" si="110"/>
        <v>4.7996174646694234</v>
      </c>
      <c r="K510" s="11">
        <f t="shared" si="111"/>
        <v>0.56497175141242939</v>
      </c>
      <c r="L510" s="11">
        <f t="shared" si="112"/>
        <v>0.24752475247524752</v>
      </c>
      <c r="M510" s="11">
        <f t="shared" si="113"/>
        <v>0.21645021645021645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-0.25649344595476509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0.22490142476717406</v>
      </c>
      <c r="Q510" s="11">
        <f>2*'OddsRatio_working_3-way'!K510*'OddsRatio_working_3-way'!L510*'OddsRatio_working_3-way'!M510</f>
        <v>6.0538741525484267E-2</v>
      </c>
      <c r="R510" s="11">
        <f t="shared" si="114"/>
        <v>0</v>
      </c>
      <c r="S510" s="11">
        <f t="shared" si="115"/>
        <v>-0.87683107819775419</v>
      </c>
      <c r="T510" s="11">
        <f t="shared" si="116"/>
        <v>-0.236024516338561</v>
      </c>
      <c r="U510" s="11">
        <f>'OddsRatio_working_3-way'!S510-'OddsRatio_working_3-way'!R510^2/3</f>
        <v>-0.87683107819775419</v>
      </c>
      <c r="V510" s="11">
        <f>'OddsRatio_working_3-way'!S510*'OddsRatio_working_3-way'!R510/3-2*'OddsRatio_working_3-way'!R510^3/27-'OddsRatio_working_3-way'!T510</f>
        <v>0.236024516338561</v>
      </c>
      <c r="W510" s="11">
        <f>'OddsRatio_working_3-way'!V510^2+4*'OddsRatio_working_3-way'!U510^3/27</f>
        <v>-4.4164492887019298E-2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0.15801270929886538</v>
      </c>
      <c r="Y510" s="11">
        <f>IF('OddsRatio_working_3-way'!W510&gt;=0,IF('OddsRatio_working_3-way'!V510+SQRT('OddsRatio_working_3-way'!W510)&gt;0,0,PI()),ACOS('OddsRatio_working_3-way'!V510/(2*'OddsRatio_working_3-way'!X510)))</f>
        <v>0.72747939155144015</v>
      </c>
      <c r="Z510" s="11">
        <f>'OddsRatio_working_3-way'!X510^(1/3)*COS('OddsRatio_working_3-way'!Y510/3)</f>
        <v>0.52480904208141221</v>
      </c>
      <c r="AA510" s="11">
        <f>'OddsRatio_working_3-way'!X510^(1/3)*COS(('OddsRatio_working_3-way'!Y510+2*PI())/3)</f>
        <v>-0.37482948073218864</v>
      </c>
      <c r="AB510" s="11">
        <f>'OddsRatio_working_3-way'!X510^(1/3)*COS(('OddsRatio_working_3-way'!Y510+4*PI())/3)</f>
        <v>-0.14997956134922369</v>
      </c>
      <c r="AC510" s="11">
        <f>'OddsRatio_working_3-way'!X510^(1/3)*SIN('OddsRatio_working_3-way'!Y510/3)</f>
        <v>0.1298171614830205</v>
      </c>
      <c r="AD510" s="11">
        <f>'OddsRatio_working_3-way'!X510^(1/3)*SIN(('OddsRatio_working_3-way'!Y510+2*PI())/3)</f>
        <v>0.38958938183676917</v>
      </c>
      <c r="AE510" s="11">
        <f>'OddsRatio_working_3-way'!X510^(1/3)*SIN(('OddsRatio_working_3-way'!Y510+4*PI())/3)</f>
        <v>-0.51940654331978964</v>
      </c>
      <c r="AF510" s="11">
        <f>-'OddsRatio_working_3-way'!U510/(3*'OddsRatio_working_3-way'!X510^(1/3))*COS(('OddsRatio_working_3-way'!Y510)/3)</f>
        <v>0.52480904208141221</v>
      </c>
      <c r="AG510" s="11">
        <f>-'OddsRatio_working_3-way'!U510/(3*'OddsRatio_working_3-way'!X510^(1/3))*COS(('OddsRatio_working_3-way'!Y510+2*PI())/3)</f>
        <v>-0.37482948073218864</v>
      </c>
      <c r="AH510" s="11">
        <f>-'OddsRatio_working_3-way'!U510/(3*'OddsRatio_working_3-way'!X510^(1/3))*COS(('OddsRatio_working_3-way'!Y510+4*PI())/3)</f>
        <v>-0.14997956134922369</v>
      </c>
      <c r="AI510" s="11">
        <f>'OddsRatio_working_3-way'!U510/(3*'OddsRatio_working_3-way'!X510^(1/3))*SIN(('OddsRatio_working_3-way'!Y510)/3)</f>
        <v>-0.1298171614830205</v>
      </c>
      <c r="AJ510" s="11">
        <f>'OddsRatio_working_3-way'!U510/(3*'OddsRatio_working_3-way'!X510^(1/3))*SIN(('OddsRatio_working_3-way'!Y510+2*PI())/3)</f>
        <v>-0.38958938183676917</v>
      </c>
      <c r="AK510" s="11">
        <f>'OddsRatio_working_3-way'!U510/(3*'OddsRatio_working_3-way'!X510^(1/3))*SIN(('OddsRatio_working_3-way'!Y510+4*PI())/3)</f>
        <v>0.51940654331978964</v>
      </c>
      <c r="AL510" s="11">
        <f>'OddsRatio_working_3-way'!Z510+'OddsRatio_working_3-way'!AF510</f>
        <v>1.0496180841628244</v>
      </c>
      <c r="AM510" s="11">
        <f>'OddsRatio_working_3-way'!AA510+'OddsRatio_working_3-way'!AG510</f>
        <v>-0.74965896146437727</v>
      </c>
      <c r="AN510" s="11">
        <f>'OddsRatio_working_3-way'!AB510+'OddsRatio_working_3-way'!AH510</f>
        <v>-0.29995912269844738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1.0496180841628244</v>
      </c>
      <c r="AS510" s="11">
        <f>IF(('OddsRatio_working_3-way'!X510=0),IF(Q510&gt;0,-Q510^(1/3),(-Q510)^(1/3)),'OddsRatio_working_3-way'!AM510-'OddsRatio_working_3-way'!R510/3)</f>
        <v>-0.74965896146437727</v>
      </c>
      <c r="AT510" s="11">
        <f>IF(('OddsRatio_working_3-way'!X510=0),IF(Q510&gt;0,-Q510^(1/3),(-Q510)^(1/3)),'OddsRatio_working_3-way'!AN510-'OddsRatio_working_3-way'!R510/3)</f>
        <v>-0.29995912269844738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3.43</v>
      </c>
      <c r="B511" s="4">
        <f>IF('True_Odds_Calculator_3-way'!B512="","",'True_Odds_Calculator_3-way'!B512)</f>
        <v>3.59</v>
      </c>
      <c r="C511" s="4">
        <f>IF('True_Odds_Calculator_3-way'!C512="","",'True_Odds_Calculator_3-way'!C512)</f>
        <v>2.1800000000000002</v>
      </c>
      <c r="D511" s="9">
        <f t="shared" si="104"/>
        <v>0.28249439273891208</v>
      </c>
      <c r="E511" s="9">
        <f t="shared" si="105"/>
        <v>0.26975052355615292</v>
      </c>
      <c r="F511" s="9">
        <f t="shared" si="106"/>
        <v>0.44775508370493505</v>
      </c>
      <c r="G511" s="9">
        <f t="shared" si="107"/>
        <v>1.0452235683831093</v>
      </c>
      <c r="H511" s="9">
        <f t="shared" si="108"/>
        <v>3.5398932711709552</v>
      </c>
      <c r="I511" s="9">
        <f t="shared" si="109"/>
        <v>3.7071290421122534</v>
      </c>
      <c r="J511" s="9">
        <f t="shared" si="110"/>
        <v>2.2333638106920688</v>
      </c>
      <c r="K511" s="11">
        <f t="shared" si="111"/>
        <v>0.29154518950437314</v>
      </c>
      <c r="L511" s="11">
        <f t="shared" si="112"/>
        <v>0.2785515320334262</v>
      </c>
      <c r="M511" s="11">
        <f t="shared" si="113"/>
        <v>0.4587155963302752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-0.27665784056588572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0.23096524174275046</v>
      </c>
      <c r="Q511" s="11">
        <f>2*'OddsRatio_working_3-way'!K511*'OddsRatio_working_3-way'!L511*'OddsRatio_working_3-way'!M511</f>
        <v>7.4504916691209816E-2</v>
      </c>
      <c r="R511" s="11">
        <f t="shared" si="114"/>
        <v>0</v>
      </c>
      <c r="S511" s="11">
        <f t="shared" si="115"/>
        <v>-0.83484075951119263</v>
      </c>
      <c r="T511" s="11">
        <f t="shared" si="116"/>
        <v>-0.26930347081006212</v>
      </c>
      <c r="U511" s="11">
        <f>'OddsRatio_working_3-way'!S511-'OddsRatio_working_3-way'!R511^2/3</f>
        <v>-0.83484075951119263</v>
      </c>
      <c r="V511" s="11">
        <f>'OddsRatio_working_3-way'!S511*'OddsRatio_working_3-way'!R511/3-2*'OddsRatio_working_3-way'!R511^3/27-'OddsRatio_working_3-way'!T511</f>
        <v>0.26930347081006212</v>
      </c>
      <c r="W511" s="11">
        <f>'OddsRatio_working_3-way'!V511^2+4*'OddsRatio_working_3-way'!U511^3/27</f>
        <v>-1.3675619745529111E-2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0.14679916479315805</v>
      </c>
      <c r="Y511" s="11">
        <f>IF('OddsRatio_working_3-way'!W511&gt;=0,IF('OddsRatio_working_3-way'!V511+SQRT('OddsRatio_working_3-way'!W511)&gt;0,0,PI()),ACOS('OddsRatio_working_3-way'!V511/(2*'OddsRatio_working_3-way'!X511)))</f>
        <v>0.40967236335297308</v>
      </c>
      <c r="Z511" s="11">
        <f>'OddsRatio_working_3-way'!X511^(1/3)*COS('OddsRatio_working_3-way'!Y511/3)</f>
        <v>0.52261178419155474</v>
      </c>
      <c r="AA511" s="11">
        <f>'OddsRatio_working_3-way'!X511^(1/3)*COS(('OddsRatio_working_3-way'!Y511+2*PI())/3)</f>
        <v>-0.3234981918272401</v>
      </c>
      <c r="AB511" s="11">
        <f>'OddsRatio_working_3-way'!X511^(1/3)*COS(('OddsRatio_working_3-way'!Y511+4*PI())/3)</f>
        <v>-0.19911359236431472</v>
      </c>
      <c r="AC511" s="11">
        <f>'OddsRatio_working_3-way'!X511^(1/3)*SIN('OddsRatio_working_3-way'!Y511/3)</f>
        <v>7.1813481982963778E-2</v>
      </c>
      <c r="AD511" s="11">
        <f>'OddsRatio_working_3-way'!X511^(1/3)*SIN(('OddsRatio_working_3-way'!Y511+2*PI())/3)</f>
        <v>0.41668834043551517</v>
      </c>
      <c r="AE511" s="11">
        <f>'OddsRatio_working_3-way'!X511^(1/3)*SIN(('OddsRatio_working_3-way'!Y511+4*PI())/3)</f>
        <v>-0.48850182241847895</v>
      </c>
      <c r="AF511" s="11">
        <f>-'OddsRatio_working_3-way'!U511/(3*'OddsRatio_working_3-way'!X511^(1/3))*COS(('OddsRatio_working_3-way'!Y511)/3)</f>
        <v>0.52261178419155452</v>
      </c>
      <c r="AG511" s="11">
        <f>-'OddsRatio_working_3-way'!U511/(3*'OddsRatio_working_3-way'!X511^(1/3))*COS(('OddsRatio_working_3-way'!Y511+2*PI())/3)</f>
        <v>-0.32349819182723993</v>
      </c>
      <c r="AH511" s="11">
        <f>-'OddsRatio_working_3-way'!U511/(3*'OddsRatio_working_3-way'!X511^(1/3))*COS(('OddsRatio_working_3-way'!Y511+4*PI())/3)</f>
        <v>-0.19911359236431464</v>
      </c>
      <c r="AI511" s="11">
        <f>'OddsRatio_working_3-way'!U511/(3*'OddsRatio_working_3-way'!X511^(1/3))*SIN(('OddsRatio_working_3-way'!Y511)/3)</f>
        <v>-7.1813481982963751E-2</v>
      </c>
      <c r="AJ511" s="11">
        <f>'OddsRatio_working_3-way'!U511/(3*'OddsRatio_working_3-way'!X511^(1/3))*SIN(('OddsRatio_working_3-way'!Y511+2*PI())/3)</f>
        <v>-0.416688340435515</v>
      </c>
      <c r="AK511" s="11">
        <f>'OddsRatio_working_3-way'!U511/(3*'OddsRatio_working_3-way'!X511^(1/3))*SIN(('OddsRatio_working_3-way'!Y511+4*PI())/3)</f>
        <v>0.48850182241847873</v>
      </c>
      <c r="AL511" s="11">
        <f>'OddsRatio_working_3-way'!Z511+'OddsRatio_working_3-way'!AF511</f>
        <v>1.0452235683831093</v>
      </c>
      <c r="AM511" s="11">
        <f>'OddsRatio_working_3-way'!AA511+'OddsRatio_working_3-way'!AG511</f>
        <v>-0.64699638365448009</v>
      </c>
      <c r="AN511" s="11">
        <f>'OddsRatio_working_3-way'!AB511+'OddsRatio_working_3-way'!AH511</f>
        <v>-0.39822718472862939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1.0452235683831093</v>
      </c>
      <c r="AS511" s="11">
        <f>IF(('OddsRatio_working_3-way'!X511=0),IF(Q511&gt;0,-Q511^(1/3),(-Q511)^(1/3)),'OddsRatio_working_3-way'!AM511-'OddsRatio_working_3-way'!R511/3)</f>
        <v>-0.64699638365448009</v>
      </c>
      <c r="AT511" s="11">
        <f>IF(('OddsRatio_working_3-way'!X511=0),IF(Q511&gt;0,-Q511^(1/3),(-Q511)^(1/3)),'OddsRatio_working_3-way'!AN511-'OddsRatio_working_3-way'!R511/3)</f>
        <v>-0.39822718472862939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2.84</v>
      </c>
      <c r="B512" s="4">
        <f>IF('True_Odds_Calculator_3-way'!B513="","",'True_Odds_Calculator_3-way'!B513)</f>
        <v>3.38</v>
      </c>
      <c r="C512" s="4">
        <f>IF('True_Odds_Calculator_3-way'!C513="","",'True_Odds_Calculator_3-way'!C513)</f>
        <v>2.64</v>
      </c>
      <c r="D512" s="9">
        <f t="shared" si="104"/>
        <v>0.34302261289827402</v>
      </c>
      <c r="E512" s="9">
        <f t="shared" si="105"/>
        <v>0.28757557445763055</v>
      </c>
      <c r="F512" s="9">
        <f t="shared" si="106"/>
        <v>0.36940181264409566</v>
      </c>
      <c r="G512" s="9">
        <f t="shared" si="107"/>
        <v>1.0409020115492036</v>
      </c>
      <c r="H512" s="9">
        <f t="shared" si="108"/>
        <v>2.9152597012505344</v>
      </c>
      <c r="I512" s="9">
        <f t="shared" si="109"/>
        <v>3.4773467874871038</v>
      </c>
      <c r="J512" s="9">
        <f t="shared" si="110"/>
        <v>2.7070792989406938</v>
      </c>
      <c r="K512" s="11">
        <f t="shared" si="111"/>
        <v>0.35211267605633806</v>
      </c>
      <c r="L512" s="11">
        <f t="shared" si="112"/>
        <v>0.29585798816568049</v>
      </c>
      <c r="M512" s="11">
        <f t="shared" si="113"/>
        <v>0.37878787878787878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-0.28339987928286958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0.23123770415211364</v>
      </c>
      <c r="Q512" s="11">
        <f>2*'OddsRatio_working_3-way'!K512*'OddsRatio_working_3-way'!L512*'OddsRatio_working_3-way'!M512</f>
        <v>7.8920718140653143E-2</v>
      </c>
      <c r="R512" s="11">
        <f t="shared" si="114"/>
        <v>0</v>
      </c>
      <c r="S512" s="11">
        <f t="shared" si="115"/>
        <v>-0.81594143489845539</v>
      </c>
      <c r="T512" s="11">
        <f t="shared" si="116"/>
        <v>-0.27847830542609409</v>
      </c>
      <c r="U512" s="11">
        <f>'OddsRatio_working_3-way'!S512-'OddsRatio_working_3-way'!R512^2/3</f>
        <v>-0.81594143489845539</v>
      </c>
      <c r="V512" s="11">
        <f>'OddsRatio_working_3-way'!S512*'OddsRatio_working_3-way'!R512/3-2*'OddsRatio_working_3-way'!R512^3/27-'OddsRatio_working_3-way'!T512</f>
        <v>0.27847830542609409</v>
      </c>
      <c r="W512" s="11">
        <f>'OddsRatio_working_3-way'!V512^2+4*'OddsRatio_working_3-way'!U512^3/27</f>
        <v>-2.9270951289905173E-3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0.14184257270119879</v>
      </c>
      <c r="Y512" s="11">
        <f>IF('OddsRatio_working_3-way'!W512&gt;=0,IF('OddsRatio_working_3-way'!V512+SQRT('OddsRatio_working_3-way'!W512)&gt;0,0,PI()),ACOS('OddsRatio_working_3-way'!V512/(2*'OddsRatio_working_3-way'!X512)))</f>
        <v>0.19188910884938082</v>
      </c>
      <c r="Z512" s="11">
        <f>'OddsRatio_working_3-way'!X512^(1/3)*COS('OddsRatio_working_3-way'!Y512/3)</f>
        <v>0.52045100577460179</v>
      </c>
      <c r="AA512" s="11">
        <f>'OddsRatio_working_3-way'!X512^(1/3)*COS(('OddsRatio_working_3-way'!Y512+2*PI())/3)</f>
        <v>-0.28909454626888653</v>
      </c>
      <c r="AB512" s="11">
        <f>'OddsRatio_working_3-way'!X512^(1/3)*COS(('OddsRatio_working_3-way'!Y512+4*PI())/3)</f>
        <v>-0.23135645950571548</v>
      </c>
      <c r="AC512" s="11">
        <f>'OddsRatio_working_3-way'!X512^(1/3)*SIN('OddsRatio_working_3-way'!Y512/3)</f>
        <v>3.3335099935210923E-2</v>
      </c>
      <c r="AD512" s="11">
        <f>'OddsRatio_working_3-way'!X512^(1/3)*SIN(('OddsRatio_working_3-way'!Y512+2*PI())/3)</f>
        <v>0.43405624245836139</v>
      </c>
      <c r="AE512" s="11">
        <f>'OddsRatio_working_3-way'!X512^(1/3)*SIN(('OddsRatio_working_3-way'!Y512+4*PI())/3)</f>
        <v>-0.46739134239357216</v>
      </c>
      <c r="AF512" s="11">
        <f>-'OddsRatio_working_3-way'!U512/(3*'OddsRatio_working_3-way'!X512^(1/3))*COS(('OddsRatio_working_3-way'!Y512)/3)</f>
        <v>0.52045100577460179</v>
      </c>
      <c r="AG512" s="11">
        <f>-'OddsRatio_working_3-way'!U512/(3*'OddsRatio_working_3-way'!X512^(1/3))*COS(('OddsRatio_working_3-way'!Y512+2*PI())/3)</f>
        <v>-0.28909454626888653</v>
      </c>
      <c r="AH512" s="11">
        <f>-'OddsRatio_working_3-way'!U512/(3*'OddsRatio_working_3-way'!X512^(1/3))*COS(('OddsRatio_working_3-way'!Y512+4*PI())/3)</f>
        <v>-0.23135645950571548</v>
      </c>
      <c r="AI512" s="11">
        <f>'OddsRatio_working_3-way'!U512/(3*'OddsRatio_working_3-way'!X512^(1/3))*SIN(('OddsRatio_working_3-way'!Y512)/3)</f>
        <v>-3.3335099935210923E-2</v>
      </c>
      <c r="AJ512" s="11">
        <f>'OddsRatio_working_3-way'!U512/(3*'OddsRatio_working_3-way'!X512^(1/3))*SIN(('OddsRatio_working_3-way'!Y512+2*PI())/3)</f>
        <v>-0.43405624245836139</v>
      </c>
      <c r="AK512" s="11">
        <f>'OddsRatio_working_3-way'!U512/(3*'OddsRatio_working_3-way'!X512^(1/3))*SIN(('OddsRatio_working_3-way'!Y512+4*PI())/3)</f>
        <v>0.46739134239357216</v>
      </c>
      <c r="AL512" s="11">
        <f>'OddsRatio_working_3-way'!Z512+'OddsRatio_working_3-way'!AF512</f>
        <v>1.0409020115492036</v>
      </c>
      <c r="AM512" s="11">
        <f>'OddsRatio_working_3-way'!AA512+'OddsRatio_working_3-way'!AG512</f>
        <v>-0.57818909253777306</v>
      </c>
      <c r="AN512" s="11">
        <f>'OddsRatio_working_3-way'!AB512+'OddsRatio_working_3-way'!AH512</f>
        <v>-0.46271291901143097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1.0409020115492036</v>
      </c>
      <c r="AS512" s="11">
        <f>IF(('OddsRatio_working_3-way'!X512=0),IF(Q512&gt;0,-Q512^(1/3),(-Q512)^(1/3)),'OddsRatio_working_3-way'!AM512-'OddsRatio_working_3-way'!R512/3)</f>
        <v>-0.57818909253777306</v>
      </c>
      <c r="AT512" s="11">
        <f>IF(('OddsRatio_working_3-way'!X512=0),IF(Q512&gt;0,-Q512^(1/3),(-Q512)^(1/3)),'OddsRatio_working_3-way'!AN512-'OddsRatio_working_3-way'!R512/3)</f>
        <v>-0.46271291901143097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2.9</v>
      </c>
      <c r="B513" s="4">
        <f>IF('True_Odds_Calculator_3-way'!B514="","",'True_Odds_Calculator_3-way'!B514)</f>
        <v>3.49</v>
      </c>
      <c r="C513" s="4">
        <f>IF('True_Odds_Calculator_3-way'!C514="","",'True_Odds_Calculator_3-way'!C514)</f>
        <v>2.56</v>
      </c>
      <c r="D513" s="9">
        <f t="shared" si="104"/>
        <v>0.33739593481696484</v>
      </c>
      <c r="E513" s="9">
        <f t="shared" si="105"/>
        <v>0.27982107080044644</v>
      </c>
      <c r="F513" s="9">
        <f t="shared" si="106"/>
        <v>0.3827829943825885</v>
      </c>
      <c r="G513" s="9">
        <f t="shared" si="107"/>
        <v>1.0336193939754206</v>
      </c>
      <c r="H513" s="9">
        <f t="shared" si="108"/>
        <v>2.9638768485532987</v>
      </c>
      <c r="I513" s="9">
        <f t="shared" si="109"/>
        <v>3.5737122909987971</v>
      </c>
      <c r="J513" s="9">
        <f t="shared" si="110"/>
        <v>2.612446254601656</v>
      </c>
      <c r="K513" s="11">
        <f t="shared" si="111"/>
        <v>0.34482758620689657</v>
      </c>
      <c r="L513" s="11">
        <f t="shared" si="112"/>
        <v>0.28653295128939826</v>
      </c>
      <c r="M513" s="11">
        <f t="shared" si="113"/>
        <v>0.390625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-0.28484864390870446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0.22964319237229525</v>
      </c>
      <c r="Q513" s="11">
        <f>2*'OddsRatio_working_3-way'!K513*'OddsRatio_working_3-way'!L513*'OddsRatio_working_3-way'!M513</f>
        <v>7.7190989032704271E-2</v>
      </c>
      <c r="R513" s="11">
        <f t="shared" si="114"/>
        <v>0</v>
      </c>
      <c r="S513" s="11">
        <f t="shared" si="115"/>
        <v>-0.8061937358069261</v>
      </c>
      <c r="T513" s="11">
        <f t="shared" si="116"/>
        <v>-0.27098949102753811</v>
      </c>
      <c r="U513" s="11">
        <f>'OddsRatio_working_3-way'!S513-'OddsRatio_working_3-way'!R513^2/3</f>
        <v>-0.8061937358069261</v>
      </c>
      <c r="V513" s="11">
        <f>'OddsRatio_working_3-way'!S513*'OddsRatio_working_3-way'!R513/3-2*'OddsRatio_working_3-way'!R513^3/27-'OddsRatio_working_3-way'!T513</f>
        <v>0.27098949102753811</v>
      </c>
      <c r="W513" s="11">
        <f>'OddsRatio_working_3-way'!V513^2+4*'OddsRatio_working_3-way'!U513^3/27</f>
        <v>-4.1919964974404811E-3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0.13930838160786005</v>
      </c>
      <c r="Y513" s="11">
        <f>IF('OddsRatio_working_3-way'!W513&gt;=0,IF('OddsRatio_working_3-way'!V513+SQRT('OddsRatio_working_3-way'!W513)&gt;0,0,PI()),ACOS('OddsRatio_working_3-way'!V513/(2*'OddsRatio_working_3-way'!X513)))</f>
        <v>0.23452641318435696</v>
      </c>
      <c r="Z513" s="11">
        <f>'OddsRatio_working_3-way'!X513^(1/3)*COS('OddsRatio_working_3-way'!Y513/3)</f>
        <v>0.51680969698771029</v>
      </c>
      <c r="AA513" s="11">
        <f>'OddsRatio_working_3-way'!X513^(1/3)*COS(('OddsRatio_working_3-way'!Y513+2*PI())/3)</f>
        <v>-0.29346532162721245</v>
      </c>
      <c r="AB513" s="11">
        <f>'OddsRatio_working_3-way'!X513^(1/3)*COS(('OddsRatio_working_3-way'!Y513+4*PI())/3)</f>
        <v>-0.22334437536049773</v>
      </c>
      <c r="AC513" s="11">
        <f>'OddsRatio_working_3-way'!X513^(1/3)*SIN('OddsRatio_working_3-way'!Y513/3)</f>
        <v>4.048434720291904E-2</v>
      </c>
      <c r="AD513" s="11">
        <f>'OddsRatio_working_3-way'!X513^(1/3)*SIN(('OddsRatio_working_3-way'!Y513+2*PI())/3)</f>
        <v>0.42732815291203569</v>
      </c>
      <c r="AE513" s="11">
        <f>'OddsRatio_working_3-way'!X513^(1/3)*SIN(('OddsRatio_working_3-way'!Y513+4*PI())/3)</f>
        <v>-0.46781250011495468</v>
      </c>
      <c r="AF513" s="11">
        <f>-'OddsRatio_working_3-way'!U513/(3*'OddsRatio_working_3-way'!X513^(1/3))*COS(('OddsRatio_working_3-way'!Y513)/3)</f>
        <v>0.51680969698771029</v>
      </c>
      <c r="AG513" s="11">
        <f>-'OddsRatio_working_3-way'!U513/(3*'OddsRatio_working_3-way'!X513^(1/3))*COS(('OddsRatio_working_3-way'!Y513+2*PI())/3)</f>
        <v>-0.29346532162721245</v>
      </c>
      <c r="AH513" s="11">
        <f>-'OddsRatio_working_3-way'!U513/(3*'OddsRatio_working_3-way'!X513^(1/3))*COS(('OddsRatio_working_3-way'!Y513+4*PI())/3)</f>
        <v>-0.22334437536049773</v>
      </c>
      <c r="AI513" s="11">
        <f>'OddsRatio_working_3-way'!U513/(3*'OddsRatio_working_3-way'!X513^(1/3))*SIN(('OddsRatio_working_3-way'!Y513)/3)</f>
        <v>-4.048434720291904E-2</v>
      </c>
      <c r="AJ513" s="11">
        <f>'OddsRatio_working_3-way'!U513/(3*'OddsRatio_working_3-way'!X513^(1/3))*SIN(('OddsRatio_working_3-way'!Y513+2*PI())/3)</f>
        <v>-0.42732815291203569</v>
      </c>
      <c r="AK513" s="11">
        <f>'OddsRatio_working_3-way'!U513/(3*'OddsRatio_working_3-way'!X513^(1/3))*SIN(('OddsRatio_working_3-way'!Y513+4*PI())/3)</f>
        <v>0.46781250011495468</v>
      </c>
      <c r="AL513" s="11">
        <f>'OddsRatio_working_3-way'!Z513+'OddsRatio_working_3-way'!AF513</f>
        <v>1.0336193939754206</v>
      </c>
      <c r="AM513" s="11">
        <f>'OddsRatio_working_3-way'!AA513+'OddsRatio_working_3-way'!AG513</f>
        <v>-0.5869306432544249</v>
      </c>
      <c r="AN513" s="11">
        <f>'OddsRatio_working_3-way'!AB513+'OddsRatio_working_3-way'!AH513</f>
        <v>-0.44668875072099545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1.0336193939754206</v>
      </c>
      <c r="AS513" s="11">
        <f>IF(('OddsRatio_working_3-way'!X513=0),IF(Q513&gt;0,-Q513^(1/3),(-Q513)^(1/3)),'OddsRatio_working_3-way'!AM513-'OddsRatio_working_3-way'!R513/3)</f>
        <v>-0.5869306432544249</v>
      </c>
      <c r="AT513" s="11">
        <f>IF(('OddsRatio_working_3-way'!X513=0),IF(Q513&gt;0,-Q513^(1/3),(-Q513)^(1/3)),'OddsRatio_working_3-way'!AN513-'OddsRatio_working_3-way'!R513/3)</f>
        <v>-0.44668875072099545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3.03</v>
      </c>
      <c r="B514" s="4">
        <f>IF('True_Odds_Calculator_3-way'!B515="","",'True_Odds_Calculator_3-way'!B515)</f>
        <v>3.46</v>
      </c>
      <c r="C514" s="4">
        <f>IF('True_Odds_Calculator_3-way'!C515="","",'True_Odds_Calculator_3-way'!C515)</f>
        <v>2.48</v>
      </c>
      <c r="D514" s="9">
        <f t="shared" si="104"/>
        <v>0.32265441568566766</v>
      </c>
      <c r="E514" s="9">
        <f t="shared" si="105"/>
        <v>0.28216953659869554</v>
      </c>
      <c r="F514" s="9">
        <f t="shared" si="106"/>
        <v>0.39517604771563669</v>
      </c>
      <c r="G514" s="9">
        <f t="shared" si="107"/>
        <v>1.0341336095315157</v>
      </c>
      <c r="H514" s="9">
        <f t="shared" si="108"/>
        <v>3.099291227348977</v>
      </c>
      <c r="I514" s="9">
        <f t="shared" si="109"/>
        <v>3.543968679447528</v>
      </c>
      <c r="J514" s="9">
        <f t="shared" si="110"/>
        <v>2.5305177421066429</v>
      </c>
      <c r="K514" s="11">
        <f t="shared" si="111"/>
        <v>0.33003300330033003</v>
      </c>
      <c r="L514" s="11">
        <f t="shared" si="112"/>
        <v>0.28901734104046245</v>
      </c>
      <c r="M514" s="11">
        <f t="shared" si="113"/>
        <v>0.40322580645161293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-0.28426438578968838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0.22961693894543289</v>
      </c>
      <c r="Q514" s="11">
        <f>2*'OddsRatio_working_3-way'!K514*'OddsRatio_working_3-way'!L514*'OddsRatio_working_3-way'!M514</f>
        <v>7.6923597636660929E-2</v>
      </c>
      <c r="R514" s="11">
        <f t="shared" si="114"/>
        <v>0</v>
      </c>
      <c r="S514" s="11">
        <f t="shared" si="115"/>
        <v>-0.80775837714441612</v>
      </c>
      <c r="T514" s="11">
        <f t="shared" si="116"/>
        <v>-0.2706058214889166</v>
      </c>
      <c r="U514" s="11">
        <f>'OddsRatio_working_3-way'!S514-'OddsRatio_working_3-way'!R514^2/3</f>
        <v>-0.80775837714441612</v>
      </c>
      <c r="V514" s="11">
        <f>'OddsRatio_working_3-way'!S514*'OddsRatio_working_3-way'!R514/3-2*'OddsRatio_working_3-way'!R514^3/27-'OddsRatio_working_3-way'!T514</f>
        <v>0.2706058214889166</v>
      </c>
      <c r="W514" s="11">
        <f>'OddsRatio_working_3-way'!V514^2+4*'OddsRatio_working_3-way'!U514^3/27</f>
        <v>-4.8526394371884302E-3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0.1397141278297222</v>
      </c>
      <c r="Y514" s="11">
        <f>IF('OddsRatio_working_3-way'!W514&gt;=0,IF('OddsRatio_working_3-way'!V514+SQRT('OddsRatio_working_3-way'!W514)&gt;0,0,PI()),ACOS('OddsRatio_working_3-way'!V514/(2*'OddsRatio_working_3-way'!X514)))</f>
        <v>0.25195523978039946</v>
      </c>
      <c r="Z514" s="11">
        <f>'OddsRatio_working_3-way'!X514^(1/3)*COS('OddsRatio_working_3-way'!Y514/3)</f>
        <v>0.51706680476575784</v>
      </c>
      <c r="AA514" s="11">
        <f>'OddsRatio_working_3-way'!X514^(1/3)*COS(('OddsRatio_working_3-way'!Y514+2*PI())/3)</f>
        <v>-0.29623000492344348</v>
      </c>
      <c r="AB514" s="11">
        <f>'OddsRatio_working_3-way'!X514^(1/3)*COS(('OddsRatio_working_3-way'!Y514+4*PI())/3)</f>
        <v>-0.22083679984231469</v>
      </c>
      <c r="AC514" s="11">
        <f>'OddsRatio_working_3-way'!X514^(1/3)*SIN('OddsRatio_working_3-way'!Y514/3)</f>
        <v>4.3528287248658537E-2</v>
      </c>
      <c r="AD514" s="11">
        <f>'OddsRatio_working_3-way'!X514^(1/3)*SIN(('OddsRatio_working_3-way'!Y514+2*PI())/3)</f>
        <v>0.42602884475646569</v>
      </c>
      <c r="AE514" s="11">
        <f>'OddsRatio_working_3-way'!X514^(1/3)*SIN(('OddsRatio_working_3-way'!Y514+4*PI())/3)</f>
        <v>-0.46955713200512406</v>
      </c>
      <c r="AF514" s="11">
        <f>-'OddsRatio_working_3-way'!U514/(3*'OddsRatio_working_3-way'!X514^(1/3))*COS(('OddsRatio_working_3-way'!Y514)/3)</f>
        <v>0.51706680476575773</v>
      </c>
      <c r="AG514" s="11">
        <f>-'OddsRatio_working_3-way'!U514/(3*'OddsRatio_working_3-way'!X514^(1/3))*COS(('OddsRatio_working_3-way'!Y514+2*PI())/3)</f>
        <v>-0.29623000492344342</v>
      </c>
      <c r="AH514" s="11">
        <f>-'OddsRatio_working_3-way'!U514/(3*'OddsRatio_working_3-way'!X514^(1/3))*COS(('OddsRatio_working_3-way'!Y514+4*PI())/3)</f>
        <v>-0.22083679984231464</v>
      </c>
      <c r="AI514" s="11">
        <f>'OddsRatio_working_3-way'!U514/(3*'OddsRatio_working_3-way'!X514^(1/3))*SIN(('OddsRatio_working_3-way'!Y514)/3)</f>
        <v>-4.3528287248658523E-2</v>
      </c>
      <c r="AJ514" s="11">
        <f>'OddsRatio_working_3-way'!U514/(3*'OddsRatio_working_3-way'!X514^(1/3))*SIN(('OddsRatio_working_3-way'!Y514+2*PI())/3)</f>
        <v>-0.42602884475646563</v>
      </c>
      <c r="AK514" s="11">
        <f>'OddsRatio_working_3-way'!U514/(3*'OddsRatio_working_3-way'!X514^(1/3))*SIN(('OddsRatio_working_3-way'!Y514+4*PI())/3)</f>
        <v>0.469557132005124</v>
      </c>
      <c r="AL514" s="11">
        <f>'OddsRatio_working_3-way'!Z514+'OddsRatio_working_3-way'!AF514</f>
        <v>1.0341336095315157</v>
      </c>
      <c r="AM514" s="11">
        <f>'OddsRatio_working_3-way'!AA514+'OddsRatio_working_3-way'!AG514</f>
        <v>-0.59246000984688685</v>
      </c>
      <c r="AN514" s="11">
        <f>'OddsRatio_working_3-way'!AB514+'OddsRatio_working_3-way'!AH514</f>
        <v>-0.44167359968462933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1.0341336095315157</v>
      </c>
      <c r="AS514" s="11">
        <f>IF(('OddsRatio_working_3-way'!X514=0),IF(Q514&gt;0,-Q514^(1/3),(-Q514)^(1/3)),'OddsRatio_working_3-way'!AM514-'OddsRatio_working_3-way'!R514/3)</f>
        <v>-0.59246000984688685</v>
      </c>
      <c r="AT514" s="11">
        <f>IF(('OddsRatio_working_3-way'!X514=0),IF(Q514&gt;0,-Q514^(1/3),(-Q514)^(1/3)),'OddsRatio_working_3-way'!AN514-'OddsRatio_working_3-way'!R514/3)</f>
        <v>-0.44167359968462933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2.78</v>
      </c>
      <c r="B515" s="4">
        <f>IF('True_Odds_Calculator_3-way'!B516="","",'True_Odds_Calculator_3-way'!B516)</f>
        <v>3.49</v>
      </c>
      <c r="C515" s="4">
        <f>IF('True_Odds_Calculator_3-way'!C516="","",'True_Odds_Calculator_3-way'!C516)</f>
        <v>2.66</v>
      </c>
      <c r="D515" s="9">
        <f t="shared" si="104"/>
        <v>0.35207440433493109</v>
      </c>
      <c r="E515" s="9">
        <f t="shared" si="105"/>
        <v>0.27977001676217772</v>
      </c>
      <c r="F515" s="9">
        <f t="shared" si="106"/>
        <v>0.36815557890289119</v>
      </c>
      <c r="G515" s="9">
        <f t="shared" si="107"/>
        <v>1.0338813022198063</v>
      </c>
      <c r="H515" s="9">
        <f t="shared" si="108"/>
        <v>2.8403087179512552</v>
      </c>
      <c r="I515" s="9">
        <f t="shared" si="109"/>
        <v>3.5743644425273189</v>
      </c>
      <c r="J515" s="9">
        <f t="shared" si="110"/>
        <v>2.7162429616848782</v>
      </c>
      <c r="K515" s="11">
        <f t="shared" si="111"/>
        <v>0.35971223021582738</v>
      </c>
      <c r="L515" s="11">
        <f t="shared" si="112"/>
        <v>0.28653295128939826</v>
      </c>
      <c r="M515" s="11">
        <f t="shared" si="113"/>
        <v>0.37593984962406013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-0.28508579481934415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0.22977503125792875</v>
      </c>
      <c r="Q515" s="11">
        <f>2*'OddsRatio_working_3-way'!K515*'OddsRatio_working_3-way'!L515*'OddsRatio_working_3-way'!M515</f>
        <v>7.7495794690701114E-2</v>
      </c>
      <c r="R515" s="11">
        <f t="shared" si="114"/>
        <v>0</v>
      </c>
      <c r="S515" s="11">
        <f t="shared" si="115"/>
        <v>-0.80598555043240494</v>
      </c>
      <c r="T515" s="11">
        <f t="shared" si="116"/>
        <v>-0.2718332379198668</v>
      </c>
      <c r="U515" s="11">
        <f>'OddsRatio_working_3-way'!S515-'OddsRatio_working_3-way'!R515^2/3</f>
        <v>-0.80598555043240494</v>
      </c>
      <c r="V515" s="11">
        <f>'OddsRatio_working_3-way'!S515*'OddsRatio_working_3-way'!R515/3-2*'OddsRatio_working_3-way'!R515^3/27-'OddsRatio_working_3-way'!T515</f>
        <v>0.2718332379198668</v>
      </c>
      <c r="W515" s="11">
        <f>'OddsRatio_working_3-way'!V515^2+4*'OddsRatio_working_3-way'!U515^3/27</f>
        <v>-3.6738693734038735E-3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0.13925442417693842</v>
      </c>
      <c r="Y515" s="11">
        <f>IF('OddsRatio_working_3-way'!W515&gt;=0,IF('OddsRatio_working_3-way'!V515+SQRT('OddsRatio_working_3-way'!W515)&gt;0,0,PI()),ACOS('OddsRatio_working_3-way'!V515/(2*'OddsRatio_working_3-way'!X515)))</f>
        <v>0.21938771256327039</v>
      </c>
      <c r="Z515" s="11">
        <f>'OddsRatio_working_3-way'!X515^(1/3)*COS('OddsRatio_working_3-way'!Y515/3)</f>
        <v>0.51694065110990317</v>
      </c>
      <c r="AA515" s="11">
        <f>'OddsRatio_working_3-way'!X515^(1/3)*COS(('OddsRatio_working_3-way'!Y515+2*PI())/3)</f>
        <v>-0.29126758200504621</v>
      </c>
      <c r="AB515" s="11">
        <f>'OddsRatio_working_3-way'!X515^(1/3)*COS(('OddsRatio_working_3-way'!Y515+4*PI())/3)</f>
        <v>-0.22567306910485688</v>
      </c>
      <c r="AC515" s="11">
        <f>'OddsRatio_working_3-way'!X515^(1/3)*SIN('OddsRatio_working_3-way'!Y515/3)</f>
        <v>3.7871009680286775E-2</v>
      </c>
      <c r="AD515" s="11">
        <f>'OddsRatio_working_3-way'!X515^(1/3)*SIN(('OddsRatio_working_3-way'!Y515+2*PI())/3)</f>
        <v>0.42874823126990119</v>
      </c>
      <c r="AE515" s="11">
        <f>'OddsRatio_working_3-way'!X515^(1/3)*SIN(('OddsRatio_working_3-way'!Y515+4*PI())/3)</f>
        <v>-0.46661924095018792</v>
      </c>
      <c r="AF515" s="11">
        <f>-'OddsRatio_working_3-way'!U515/(3*'OddsRatio_working_3-way'!X515^(1/3))*COS(('OddsRatio_working_3-way'!Y515)/3)</f>
        <v>0.51694065110990317</v>
      </c>
      <c r="AG515" s="11">
        <f>-'OddsRatio_working_3-way'!U515/(3*'OddsRatio_working_3-way'!X515^(1/3))*COS(('OddsRatio_working_3-way'!Y515+2*PI())/3)</f>
        <v>-0.29126758200504621</v>
      </c>
      <c r="AH515" s="11">
        <f>-'OddsRatio_working_3-way'!U515/(3*'OddsRatio_working_3-way'!X515^(1/3))*COS(('OddsRatio_working_3-way'!Y515+4*PI())/3)</f>
        <v>-0.22567306910485688</v>
      </c>
      <c r="AI515" s="11">
        <f>'OddsRatio_working_3-way'!U515/(3*'OddsRatio_working_3-way'!X515^(1/3))*SIN(('OddsRatio_working_3-way'!Y515)/3)</f>
        <v>-3.7871009680286775E-2</v>
      </c>
      <c r="AJ515" s="11">
        <f>'OddsRatio_working_3-way'!U515/(3*'OddsRatio_working_3-way'!X515^(1/3))*SIN(('OddsRatio_working_3-way'!Y515+2*PI())/3)</f>
        <v>-0.42874823126990119</v>
      </c>
      <c r="AK515" s="11">
        <f>'OddsRatio_working_3-way'!U515/(3*'OddsRatio_working_3-way'!X515^(1/3))*SIN(('OddsRatio_working_3-way'!Y515+4*PI())/3)</f>
        <v>0.46661924095018792</v>
      </c>
      <c r="AL515" s="11">
        <f>'OddsRatio_working_3-way'!Z515+'OddsRatio_working_3-way'!AF515</f>
        <v>1.0338813022198063</v>
      </c>
      <c r="AM515" s="11">
        <f>'OddsRatio_working_3-way'!AA515+'OddsRatio_working_3-way'!AG515</f>
        <v>-0.58253516401009242</v>
      </c>
      <c r="AN515" s="11">
        <f>'OddsRatio_working_3-way'!AB515+'OddsRatio_working_3-way'!AH515</f>
        <v>-0.45134613820971375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1.0338813022198063</v>
      </c>
      <c r="AS515" s="11">
        <f>IF(('OddsRatio_working_3-way'!X515=0),IF(Q515&gt;0,-Q515^(1/3),(-Q515)^(1/3)),'OddsRatio_working_3-way'!AM515-'OddsRatio_working_3-way'!R515/3)</f>
        <v>-0.58253516401009242</v>
      </c>
      <c r="AT515" s="11">
        <f>IF(('OddsRatio_working_3-way'!X515=0),IF(Q515&gt;0,-Q515^(1/3),(-Q515)^(1/3)),'OddsRatio_working_3-way'!AN515-'OddsRatio_working_3-way'!R515/3)</f>
        <v>-0.45134613820971375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2.65</v>
      </c>
      <c r="B516" s="4">
        <f>IF('True_Odds_Calculator_3-way'!B517="","",'True_Odds_Calculator_3-way'!B517)</f>
        <v>3.14</v>
      </c>
      <c r="C516" s="4">
        <f>IF('True_Odds_Calculator_3-way'!C517="","",'True_Odds_Calculator_3-way'!C517)</f>
        <v>3.07</v>
      </c>
      <c r="D516" s="9">
        <f t="shared" ref="D516:D579" si="117">(K516/(AR516+K516-(AR516*K516)))</f>
        <v>0.36980649518020381</v>
      </c>
      <c r="E516" s="9">
        <f t="shared" ref="E516:E579" si="118">(L516/(AR516+L516-(AR516*L516)))</f>
        <v>0.31150823538995692</v>
      </c>
      <c r="F516" s="9">
        <f t="shared" ref="F516:F579" si="119">(M516/(AR516+M516-(AR516*M516)))</f>
        <v>0.31868526942983938</v>
      </c>
      <c r="G516" s="9">
        <f t="shared" ref="G516:G579" si="120">AR516</f>
        <v>1.0327981321161737</v>
      </c>
      <c r="H516" s="9">
        <f t="shared" ref="H516:H579" si="121">IF(A516="","",1/D516)</f>
        <v>2.7041169179916862</v>
      </c>
      <c r="I516" s="9">
        <f t="shared" ref="I516:I579" si="122">IF(B516="","",1/E516)</f>
        <v>3.2101880027286116</v>
      </c>
      <c r="J516" s="9">
        <f t="shared" ref="J516:J579" si="123">IF(C516="","",1/F516)</f>
        <v>3.137892133480479</v>
      </c>
      <c r="K516" s="11">
        <f t="shared" ref="K516:K579" si="124">1/A516</f>
        <v>0.37735849056603776</v>
      </c>
      <c r="L516" s="11">
        <f t="shared" ref="L516:L579" si="125">1/B516</f>
        <v>0.31847133757961782</v>
      </c>
      <c r="M516" s="11">
        <f t="shared" ref="M516:M579" si="126">1/C516</f>
        <v>0.32573289902280134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-0.28612391942681037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0.22939487901377428</v>
      </c>
      <c r="Q516" s="11">
        <f>2*'OddsRatio_working_3-way'!K516*'OddsRatio_working_3-way'!L516*'OddsRatio_working_3-way'!M516</f>
        <v>7.8291767581492935E-2</v>
      </c>
      <c r="R516" s="11">
        <f t="shared" ref="R516:R579" si="127">O516/N516</f>
        <v>0</v>
      </c>
      <c r="S516" s="11">
        <f t="shared" ref="S516:S579" si="128">P516/N516</f>
        <v>-0.80173261806744123</v>
      </c>
      <c r="T516" s="11">
        <f t="shared" ref="T516:T579" si="129">Q516/N516</f>
        <v>-0.27362887988649875</v>
      </c>
      <c r="U516" s="11">
        <f>'OddsRatio_working_3-way'!S516-'OddsRatio_working_3-way'!R516^2/3</f>
        <v>-0.80173261806744123</v>
      </c>
      <c r="V516" s="11">
        <f>'OddsRatio_working_3-way'!S516*'OddsRatio_working_3-way'!R516/3-2*'OddsRatio_working_3-way'!R516^3/27-'OddsRatio_working_3-way'!T516</f>
        <v>0.27362887988649875</v>
      </c>
      <c r="W516" s="11">
        <f>'OddsRatio_working_3-way'!V516^2+4*'OddsRatio_working_3-way'!U516^3/27</f>
        <v>-1.4729896635606032E-3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0.1381536767258662</v>
      </c>
      <c r="Y516" s="11">
        <f>IF('OddsRatio_working_3-way'!W516&gt;=0,IF('OddsRatio_working_3-way'!V516+SQRT('OddsRatio_working_3-way'!W516)&gt;0,0,PI()),ACOS('OddsRatio_working_3-way'!V516/(2*'OddsRatio_working_3-way'!X516)))</f>
        <v>0.13935222736653707</v>
      </c>
      <c r="Z516" s="11">
        <f>'OddsRatio_working_3-way'!X516^(1/3)*COS('OddsRatio_working_3-way'!Y516/3)</f>
        <v>0.51639906605808683</v>
      </c>
      <c r="AA516" s="11">
        <f>'OddsRatio_working_3-way'!X516^(1/3)*COS(('OddsRatio_working_3-way'!Y516+2*PI())/3)</f>
        <v>-0.27898794200164334</v>
      </c>
      <c r="AB516" s="11">
        <f>'OddsRatio_working_3-way'!X516^(1/3)*COS(('OddsRatio_working_3-way'!Y516+4*PI())/3)</f>
        <v>-0.23741112405644357</v>
      </c>
      <c r="AC516" s="11">
        <f>'OddsRatio_working_3-way'!X516^(1/3)*SIN('OddsRatio_working_3-way'!Y516/3)</f>
        <v>2.4004387032709365E-2</v>
      </c>
      <c r="AD516" s="11">
        <f>'OddsRatio_working_3-way'!X516^(1/3)*SIN(('OddsRatio_working_3-way'!Y516+2*PI())/3)</f>
        <v>0.43521251618050705</v>
      </c>
      <c r="AE516" s="11">
        <f>'OddsRatio_working_3-way'!X516^(1/3)*SIN(('OddsRatio_working_3-way'!Y516+4*PI())/3)</f>
        <v>-0.45921690321321623</v>
      </c>
      <c r="AF516" s="11">
        <f>-'OddsRatio_working_3-way'!U516/(3*'OddsRatio_working_3-way'!X516^(1/3))*COS(('OddsRatio_working_3-way'!Y516)/3)</f>
        <v>0.51639906605808683</v>
      </c>
      <c r="AG516" s="11">
        <f>-'OddsRatio_working_3-way'!U516/(3*'OddsRatio_working_3-way'!X516^(1/3))*COS(('OddsRatio_working_3-way'!Y516+2*PI())/3)</f>
        <v>-0.27898794200164334</v>
      </c>
      <c r="AH516" s="11">
        <f>-'OddsRatio_working_3-way'!U516/(3*'OddsRatio_working_3-way'!X516^(1/3))*COS(('OddsRatio_working_3-way'!Y516+4*PI())/3)</f>
        <v>-0.23741112405644357</v>
      </c>
      <c r="AI516" s="11">
        <f>'OddsRatio_working_3-way'!U516/(3*'OddsRatio_working_3-way'!X516^(1/3))*SIN(('OddsRatio_working_3-way'!Y516)/3)</f>
        <v>-2.4004387032709365E-2</v>
      </c>
      <c r="AJ516" s="11">
        <f>'OddsRatio_working_3-way'!U516/(3*'OddsRatio_working_3-way'!X516^(1/3))*SIN(('OddsRatio_working_3-way'!Y516+2*PI())/3)</f>
        <v>-0.43521251618050705</v>
      </c>
      <c r="AK516" s="11">
        <f>'OddsRatio_working_3-way'!U516/(3*'OddsRatio_working_3-way'!X516^(1/3))*SIN(('OddsRatio_working_3-way'!Y516+4*PI())/3)</f>
        <v>0.45921690321321623</v>
      </c>
      <c r="AL516" s="11">
        <f>'OddsRatio_working_3-way'!Z516+'OddsRatio_working_3-way'!AF516</f>
        <v>1.0327981321161737</v>
      </c>
      <c r="AM516" s="11">
        <f>'OddsRatio_working_3-way'!AA516+'OddsRatio_working_3-way'!AG516</f>
        <v>-0.55797588400328668</v>
      </c>
      <c r="AN516" s="11">
        <f>'OddsRatio_working_3-way'!AB516+'OddsRatio_working_3-way'!AH516</f>
        <v>-0.47482224811288715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1.0327981321161737</v>
      </c>
      <c r="AS516" s="11">
        <f>IF(('OddsRatio_working_3-way'!X516=0),IF(Q516&gt;0,-Q516^(1/3),(-Q516)^(1/3)),'OddsRatio_working_3-way'!AM516-'OddsRatio_working_3-way'!R516/3)</f>
        <v>-0.55797588400328668</v>
      </c>
      <c r="AT516" s="11">
        <f>IF(('OddsRatio_working_3-way'!X516=0),IF(Q516&gt;0,-Q516^(1/3),(-Q516)^(1/3)),'OddsRatio_working_3-way'!AN516-'OddsRatio_working_3-way'!R516/3)</f>
        <v>-0.47482224811288715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3.63</v>
      </c>
      <c r="B517" s="4">
        <f>IF('True_Odds_Calculator_3-way'!B518="","",'True_Odds_Calculator_3-way'!B518)</f>
        <v>3.47</v>
      </c>
      <c r="C517" s="4">
        <f>IF('True_Odds_Calculator_3-way'!C518="","",'True_Odds_Calculator_3-way'!C518)</f>
        <v>2.1800000000000002</v>
      </c>
      <c r="D517" s="9">
        <f t="shared" si="117"/>
        <v>0.26865843069294248</v>
      </c>
      <c r="E517" s="9">
        <f t="shared" si="118"/>
        <v>0.28116824199897045</v>
      </c>
      <c r="F517" s="9">
        <f t="shared" si="119"/>
        <v>0.45017332730808707</v>
      </c>
      <c r="G517" s="9">
        <f t="shared" si="120"/>
        <v>1.0350564529273862</v>
      </c>
      <c r="H517" s="9">
        <f t="shared" si="121"/>
        <v>3.7221984711990261</v>
      </c>
      <c r="I517" s="9">
        <f t="shared" si="122"/>
        <v>3.5565894387306431</v>
      </c>
      <c r="J517" s="9">
        <f t="shared" si="123"/>
        <v>2.221366614454316</v>
      </c>
      <c r="K517" s="11">
        <f t="shared" si="124"/>
        <v>0.27548209366391185</v>
      </c>
      <c r="L517" s="11">
        <f t="shared" si="125"/>
        <v>0.28818443804034583</v>
      </c>
      <c r="M517" s="11">
        <f t="shared" si="126"/>
        <v>0.4587155963302752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-0.2791528818188882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0.22870046641056585</v>
      </c>
      <c r="Q517" s="11">
        <f>2*'OddsRatio_working_3-way'!K517*'OddsRatio_working_3-way'!L517*'OddsRatio_working_3-way'!M517</f>
        <v>7.2834543442855365E-2</v>
      </c>
      <c r="R517" s="11">
        <f t="shared" si="127"/>
        <v>0</v>
      </c>
      <c r="S517" s="11">
        <f t="shared" si="128"/>
        <v>-0.81926600549638817</v>
      </c>
      <c r="T517" s="11">
        <f t="shared" si="129"/>
        <v>-0.26091274060394526</v>
      </c>
      <c r="U517" s="11">
        <f>'OddsRatio_working_3-way'!S517-'OddsRatio_working_3-way'!R517^2/3</f>
        <v>-0.81926600549638817</v>
      </c>
      <c r="V517" s="11">
        <f>'OddsRatio_working_3-way'!S517*'OddsRatio_working_3-way'!R517/3-2*'OddsRatio_working_3-way'!R517^3/27-'OddsRatio_working_3-way'!T517</f>
        <v>0.26091274060394526</v>
      </c>
      <c r="W517" s="11">
        <f>'OddsRatio_working_3-way'!V517^2+4*'OddsRatio_working_3-way'!U517^3/27</f>
        <v>-1.3389536044136494E-2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0.14271036599840786</v>
      </c>
      <c r="Y517" s="11">
        <f>IF('OddsRatio_working_3-way'!W517&gt;=0,IF('OddsRatio_working_3-way'!V517+SQRT('OddsRatio_working_3-way'!W517)&gt;0,0,PI()),ACOS('OddsRatio_working_3-way'!V517/(2*'OddsRatio_working_3-way'!X517)))</f>
        <v>0.4174301483891254</v>
      </c>
      <c r="Z517" s="11">
        <f>'OddsRatio_working_3-way'!X517^(1/3)*COS('OddsRatio_working_3-way'!Y517/3)</f>
        <v>0.51752822646369323</v>
      </c>
      <c r="AA517" s="11">
        <f>'OddsRatio_working_3-way'!X517^(1/3)*COS(('OddsRatio_working_3-way'!Y517+2*PI())/3)</f>
        <v>-0.32153275575424983</v>
      </c>
      <c r="AB517" s="11">
        <f>'OddsRatio_working_3-way'!X517^(1/3)*COS(('OddsRatio_working_3-way'!Y517+4*PI())/3)</f>
        <v>-0.19599547070944337</v>
      </c>
      <c r="AC517" s="11">
        <f>'OddsRatio_working_3-way'!X517^(1/3)*SIN('OddsRatio_working_3-way'!Y517/3)</f>
        <v>7.2478985313953775E-2</v>
      </c>
      <c r="AD517" s="11">
        <f>'OddsRatio_working_3-way'!X517^(1/3)*SIN(('OddsRatio_working_3-way'!Y517+2*PI())/3)</f>
        <v>0.41195309863608753</v>
      </c>
      <c r="AE517" s="11">
        <f>'OddsRatio_working_3-way'!X517^(1/3)*SIN(('OddsRatio_working_3-way'!Y517+4*PI())/3)</f>
        <v>-0.48443208395004128</v>
      </c>
      <c r="AF517" s="11">
        <f>-'OddsRatio_working_3-way'!U517/(3*'OddsRatio_working_3-way'!X517^(1/3))*COS(('OddsRatio_working_3-way'!Y517)/3)</f>
        <v>0.51752822646369312</v>
      </c>
      <c r="AG517" s="11">
        <f>-'OddsRatio_working_3-way'!U517/(3*'OddsRatio_working_3-way'!X517^(1/3))*COS(('OddsRatio_working_3-way'!Y517+2*PI())/3)</f>
        <v>-0.32153275575424978</v>
      </c>
      <c r="AH517" s="11">
        <f>-'OddsRatio_working_3-way'!U517/(3*'OddsRatio_working_3-way'!X517^(1/3))*COS(('OddsRatio_working_3-way'!Y517+4*PI())/3)</f>
        <v>-0.19599547070944331</v>
      </c>
      <c r="AI517" s="11">
        <f>'OddsRatio_working_3-way'!U517/(3*'OddsRatio_working_3-way'!X517^(1/3))*SIN(('OddsRatio_working_3-way'!Y517)/3)</f>
        <v>-7.2478985313953762E-2</v>
      </c>
      <c r="AJ517" s="11">
        <f>'OddsRatio_working_3-way'!U517/(3*'OddsRatio_working_3-way'!X517^(1/3))*SIN(('OddsRatio_working_3-way'!Y517+2*PI())/3)</f>
        <v>-0.41195309863608742</v>
      </c>
      <c r="AK517" s="11">
        <f>'OddsRatio_working_3-way'!U517/(3*'OddsRatio_working_3-way'!X517^(1/3))*SIN(('OddsRatio_working_3-way'!Y517+4*PI())/3)</f>
        <v>0.48443208395004117</v>
      </c>
      <c r="AL517" s="11">
        <f>'OddsRatio_working_3-way'!Z517+'OddsRatio_working_3-way'!AF517</f>
        <v>1.0350564529273862</v>
      </c>
      <c r="AM517" s="11">
        <f>'OddsRatio_working_3-way'!AA517+'OddsRatio_working_3-way'!AG517</f>
        <v>-0.64306551150849955</v>
      </c>
      <c r="AN517" s="11">
        <f>'OddsRatio_working_3-way'!AB517+'OddsRatio_working_3-way'!AH517</f>
        <v>-0.39199094141888668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1.0350564529273862</v>
      </c>
      <c r="AS517" s="11">
        <f>IF(('OddsRatio_working_3-way'!X517=0),IF(Q517&gt;0,-Q517^(1/3),(-Q517)^(1/3)),'OddsRatio_working_3-way'!AM517-'OddsRatio_working_3-way'!R517/3)</f>
        <v>-0.64306551150849955</v>
      </c>
      <c r="AT517" s="11">
        <f>IF(('OddsRatio_working_3-way'!X517=0),IF(Q517&gt;0,-Q517^(1/3),(-Q517)^(1/3)),'OddsRatio_working_3-way'!AN517-'OddsRatio_working_3-way'!R517/3)</f>
        <v>-0.39199094141888668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2.19</v>
      </c>
      <c r="B518" s="4">
        <f>IF('True_Odds_Calculator_3-way'!B519="","",'True_Odds_Calculator_3-way'!B519)</f>
        <v>3.36</v>
      </c>
      <c r="C518" s="4">
        <f>IF('True_Odds_Calculator_3-way'!C519="","",'True_Odds_Calculator_3-way'!C519)</f>
        <v>3.74</v>
      </c>
      <c r="D518" s="9">
        <f t="shared" si="117"/>
        <v>0.44837751396420922</v>
      </c>
      <c r="E518" s="9">
        <f t="shared" si="118"/>
        <v>0.29071032652657042</v>
      </c>
      <c r="F518" s="9">
        <f t="shared" si="119"/>
        <v>0.26091215950922031</v>
      </c>
      <c r="G518" s="9">
        <f t="shared" si="120"/>
        <v>1.0338348671742343</v>
      </c>
      <c r="H518" s="9">
        <f t="shared" si="121"/>
        <v>2.2302634919373383</v>
      </c>
      <c r="I518" s="9">
        <f t="shared" si="122"/>
        <v>3.4398502865311933</v>
      </c>
      <c r="J518" s="9">
        <f t="shared" si="123"/>
        <v>3.8327075360574034</v>
      </c>
      <c r="K518" s="11">
        <f t="shared" si="124"/>
        <v>0.45662100456621008</v>
      </c>
      <c r="L518" s="11">
        <f t="shared" si="125"/>
        <v>0.29761904761904762</v>
      </c>
      <c r="M518" s="11">
        <f t="shared" si="126"/>
        <v>0.26737967914438499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-0.27961118029611187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0.22855759157129019</v>
      </c>
      <c r="Q518" s="11">
        <f>2*'OddsRatio_working_3-way'!K518*'OddsRatio_working_3-way'!L518*'OddsRatio_working_3-way'!M518</f>
        <v>7.2673320054464294E-2</v>
      </c>
      <c r="R518" s="11">
        <f t="shared" si="127"/>
        <v>0</v>
      </c>
      <c r="S518" s="11">
        <f t="shared" si="128"/>
        <v>-0.8174122055106835</v>
      </c>
      <c r="T518" s="11">
        <f t="shared" si="129"/>
        <v>-0.25990849141834138</v>
      </c>
      <c r="U518" s="11">
        <f>'OddsRatio_working_3-way'!S518-'OddsRatio_working_3-way'!R518^2/3</f>
        <v>-0.8174122055106835</v>
      </c>
      <c r="V518" s="11">
        <f>'OddsRatio_working_3-way'!S518*'OddsRatio_working_3-way'!R518/3-2*'OddsRatio_working_3-way'!R518^3/27-'OddsRatio_working_3-way'!T518</f>
        <v>0.25990849141834138</v>
      </c>
      <c r="W518" s="11">
        <f>'OddsRatio_working_3-way'!V518^2+4*'OddsRatio_working_3-way'!U518^3/27</f>
        <v>-1.3360814230879439E-2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0.14222626176469438</v>
      </c>
      <c r="Y518" s="11">
        <f>IF('OddsRatio_working_3-way'!W518&gt;=0,IF('OddsRatio_working_3-way'!V518+SQRT('OddsRatio_working_3-way'!W518)&gt;0,0,PI()),ACOS('OddsRatio_working_3-way'!V518/(2*'OddsRatio_working_3-way'!X518)))</f>
        <v>0.41846238843248384</v>
      </c>
      <c r="Z518" s="11">
        <f>'OddsRatio_working_3-way'!X518^(1/3)*COS('OddsRatio_working_3-way'!Y518/3)</f>
        <v>0.51691743358711717</v>
      </c>
      <c r="AA518" s="11">
        <f>'OddsRatio_working_3-way'!X518^(1/3)*COS(('OddsRatio_working_3-way'!Y518+2*PI())/3)</f>
        <v>-0.32131033982711416</v>
      </c>
      <c r="AB518" s="11">
        <f>'OddsRatio_working_3-way'!X518^(1/3)*COS(('OddsRatio_working_3-way'!Y518+4*PI())/3)</f>
        <v>-0.19560709376000279</v>
      </c>
      <c r="AC518" s="11">
        <f>'OddsRatio_working_3-way'!X518^(1/3)*SIN('OddsRatio_working_3-way'!Y518/3)</f>
        <v>7.2574802954856438E-2</v>
      </c>
      <c r="AD518" s="11">
        <f>'OddsRatio_working_3-way'!X518^(1/3)*SIN(('OddsRatio_working_3-way'!Y518+2*PI())/3)</f>
        <v>0.41137622766807058</v>
      </c>
      <c r="AE518" s="11">
        <f>'OddsRatio_working_3-way'!X518^(1/3)*SIN(('OddsRatio_working_3-way'!Y518+4*PI())/3)</f>
        <v>-0.4839510306229271</v>
      </c>
      <c r="AF518" s="11">
        <f>-'OddsRatio_working_3-way'!U518/(3*'OddsRatio_working_3-way'!X518^(1/3))*COS(('OddsRatio_working_3-way'!Y518)/3)</f>
        <v>0.51691743358711706</v>
      </c>
      <c r="AG518" s="11">
        <f>-'OddsRatio_working_3-way'!U518/(3*'OddsRatio_working_3-way'!X518^(1/3))*COS(('OddsRatio_working_3-way'!Y518+2*PI())/3)</f>
        <v>-0.3213103398271141</v>
      </c>
      <c r="AH518" s="11">
        <f>-'OddsRatio_working_3-way'!U518/(3*'OddsRatio_working_3-way'!X518^(1/3))*COS(('OddsRatio_working_3-way'!Y518+4*PI())/3)</f>
        <v>-0.19560709376000276</v>
      </c>
      <c r="AI518" s="11">
        <f>'OddsRatio_working_3-way'!U518/(3*'OddsRatio_working_3-way'!X518^(1/3))*SIN(('OddsRatio_working_3-way'!Y518)/3)</f>
        <v>-7.2574802954856424E-2</v>
      </c>
      <c r="AJ518" s="11">
        <f>'OddsRatio_working_3-way'!U518/(3*'OddsRatio_working_3-way'!X518^(1/3))*SIN(('OddsRatio_working_3-way'!Y518+2*PI())/3)</f>
        <v>-0.41137622766807053</v>
      </c>
      <c r="AK518" s="11">
        <f>'OddsRatio_working_3-way'!U518/(3*'OddsRatio_working_3-way'!X518^(1/3))*SIN(('OddsRatio_working_3-way'!Y518+4*PI())/3)</f>
        <v>0.48395103062292705</v>
      </c>
      <c r="AL518" s="11">
        <f>'OddsRatio_working_3-way'!Z518+'OddsRatio_working_3-way'!AF518</f>
        <v>1.0338348671742343</v>
      </c>
      <c r="AM518" s="11">
        <f>'OddsRatio_working_3-way'!AA518+'OddsRatio_working_3-way'!AG518</f>
        <v>-0.6426206796542282</v>
      </c>
      <c r="AN518" s="11">
        <f>'OddsRatio_working_3-way'!AB518+'OddsRatio_working_3-way'!AH518</f>
        <v>-0.39121418752000559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1.0338348671742343</v>
      </c>
      <c r="AS518" s="11">
        <f>IF(('OddsRatio_working_3-way'!X518=0),IF(Q518&gt;0,-Q518^(1/3),(-Q518)^(1/3)),'OddsRatio_working_3-way'!AM518-'OddsRatio_working_3-way'!R518/3)</f>
        <v>-0.6426206796542282</v>
      </c>
      <c r="AT518" s="11">
        <f>IF(('OddsRatio_working_3-way'!X518=0),IF(Q518&gt;0,-Q518^(1/3),(-Q518)^(1/3)),'OddsRatio_working_3-way'!AN518-'OddsRatio_working_3-way'!R518/3)</f>
        <v>-0.39121418752000559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2.39</v>
      </c>
      <c r="B519" s="4">
        <f>IF('True_Odds_Calculator_3-way'!B520="","",'True_Odds_Calculator_3-way'!B520)</f>
        <v>3.21</v>
      </c>
      <c r="C519" s="4">
        <f>IF('True_Odds_Calculator_3-way'!C520="","",'True_Odds_Calculator_3-way'!C520)</f>
        <v>3.42</v>
      </c>
      <c r="D519" s="9">
        <f t="shared" si="117"/>
        <v>0.41021362040093495</v>
      </c>
      <c r="E519" s="9">
        <f t="shared" si="118"/>
        <v>0.30432823201346415</v>
      </c>
      <c r="F519" s="9">
        <f t="shared" si="119"/>
        <v>0.28545814758560106</v>
      </c>
      <c r="G519" s="9">
        <f t="shared" si="120"/>
        <v>1.0343555816071808</v>
      </c>
      <c r="H519" s="9">
        <f t="shared" si="121"/>
        <v>2.4377542584339817</v>
      </c>
      <c r="I519" s="9">
        <f t="shared" si="122"/>
        <v>3.2859258353518705</v>
      </c>
      <c r="J519" s="9">
        <f t="shared" si="123"/>
        <v>3.5031405074893769</v>
      </c>
      <c r="K519" s="11">
        <f t="shared" si="124"/>
        <v>0.41841004184100417</v>
      </c>
      <c r="L519" s="11">
        <f t="shared" si="125"/>
        <v>0.3115264797507788</v>
      </c>
      <c r="M519" s="11">
        <f t="shared" si="126"/>
        <v>0.29239766081871343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-0.28333054728698182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0.22943911131905453</v>
      </c>
      <c r="Q519" s="11">
        <f>2*'OddsRatio_working_3-way'!K519*'OddsRatio_working_3-way'!L519*'OddsRatio_working_3-way'!M519</f>
        <v>7.622561837842344E-2</v>
      </c>
      <c r="R519" s="11">
        <f t="shared" si="127"/>
        <v>0</v>
      </c>
      <c r="S519" s="11">
        <f t="shared" si="128"/>
        <v>-0.80979306155315001</v>
      </c>
      <c r="T519" s="11">
        <f t="shared" si="129"/>
        <v>-0.26903423971865448</v>
      </c>
      <c r="U519" s="11">
        <f>'OddsRatio_working_3-way'!S519-'OddsRatio_working_3-way'!R519^2/3</f>
        <v>-0.80979306155315001</v>
      </c>
      <c r="V519" s="11">
        <f>'OddsRatio_working_3-way'!S519*'OddsRatio_working_3-way'!R519/3-2*'OddsRatio_working_3-way'!R519^3/27-'OddsRatio_working_3-way'!T519</f>
        <v>0.26903423971865448</v>
      </c>
      <c r="W519" s="11">
        <f>'OddsRatio_working_3-way'!V519^2+4*'OddsRatio_working_3-way'!U519^3/27</f>
        <v>-6.2922500230587208E-3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0.14024235466154042</v>
      </c>
      <c r="Y519" s="11">
        <f>IF('OddsRatio_working_3-way'!W519&gt;=0,IF('OddsRatio_working_3-way'!V519+SQRT('OddsRatio_working_3-way'!W519)&gt;0,0,PI()),ACOS('OddsRatio_working_3-way'!V519/(2*'OddsRatio_working_3-way'!X519)))</f>
        <v>0.2867217908451074</v>
      </c>
      <c r="Z519" s="11">
        <f>'OddsRatio_working_3-way'!X519^(1/3)*COS('OddsRatio_working_3-way'!Y519/3)</f>
        <v>0.51717779080359039</v>
      </c>
      <c r="AA519" s="11">
        <f>'OddsRatio_working_3-way'!X519^(1/3)*COS(('OddsRatio_working_3-way'!Y519+2*PI())/3)</f>
        <v>-0.30152623245156807</v>
      </c>
      <c r="AB519" s="11">
        <f>'OddsRatio_working_3-way'!X519^(1/3)*COS(('OddsRatio_working_3-way'!Y519+4*PI())/3)</f>
        <v>-0.21565155835202268</v>
      </c>
      <c r="AC519" s="11">
        <f>'OddsRatio_working_3-way'!X519^(1/3)*SIN('OddsRatio_working_3-way'!Y519/3)</f>
        <v>4.957976620794409E-2</v>
      </c>
      <c r="AD519" s="11">
        <f>'OddsRatio_working_3-way'!X519^(1/3)*SIN(('OddsRatio_working_3-way'!Y519+2*PI())/3)</f>
        <v>0.42309922200505129</v>
      </c>
      <c r="AE519" s="11">
        <f>'OddsRatio_working_3-way'!X519^(1/3)*SIN(('OddsRatio_working_3-way'!Y519+4*PI())/3)</f>
        <v>-0.4726789882129952</v>
      </c>
      <c r="AF519" s="11">
        <f>-'OddsRatio_working_3-way'!U519/(3*'OddsRatio_working_3-way'!X519^(1/3))*COS(('OddsRatio_working_3-way'!Y519)/3)</f>
        <v>0.51717779080359028</v>
      </c>
      <c r="AG519" s="11">
        <f>-'OddsRatio_working_3-way'!U519/(3*'OddsRatio_working_3-way'!X519^(1/3))*COS(('OddsRatio_working_3-way'!Y519+2*PI())/3)</f>
        <v>-0.30152623245156795</v>
      </c>
      <c r="AH519" s="11">
        <f>-'OddsRatio_working_3-way'!U519/(3*'OddsRatio_working_3-way'!X519^(1/3))*COS(('OddsRatio_working_3-way'!Y519+4*PI())/3)</f>
        <v>-0.21565155835202265</v>
      </c>
      <c r="AI519" s="11">
        <f>'OddsRatio_working_3-way'!U519/(3*'OddsRatio_working_3-way'!X519^(1/3))*SIN(('OddsRatio_working_3-way'!Y519)/3)</f>
        <v>-4.9579766207944076E-2</v>
      </c>
      <c r="AJ519" s="11">
        <f>'OddsRatio_working_3-way'!U519/(3*'OddsRatio_working_3-way'!X519^(1/3))*SIN(('OddsRatio_working_3-way'!Y519+2*PI())/3)</f>
        <v>-0.42309922200505123</v>
      </c>
      <c r="AK519" s="11">
        <f>'OddsRatio_working_3-way'!U519/(3*'OddsRatio_working_3-way'!X519^(1/3))*SIN(('OddsRatio_working_3-way'!Y519+4*PI())/3)</f>
        <v>0.47267898821299509</v>
      </c>
      <c r="AL519" s="11">
        <f>'OddsRatio_working_3-way'!Z519+'OddsRatio_working_3-way'!AF519</f>
        <v>1.0343555816071808</v>
      </c>
      <c r="AM519" s="11">
        <f>'OddsRatio_working_3-way'!AA519+'OddsRatio_working_3-way'!AG519</f>
        <v>-0.60305246490313602</v>
      </c>
      <c r="AN519" s="11">
        <f>'OddsRatio_working_3-way'!AB519+'OddsRatio_working_3-way'!AH519</f>
        <v>-0.43130311670404531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1.0343555816071808</v>
      </c>
      <c r="AS519" s="11">
        <f>IF(('OddsRatio_working_3-way'!X519=0),IF(Q519&gt;0,-Q519^(1/3),(-Q519)^(1/3)),'OddsRatio_working_3-way'!AM519-'OddsRatio_working_3-way'!R519/3)</f>
        <v>-0.60305246490313602</v>
      </c>
      <c r="AT519" s="11">
        <f>IF(('OddsRatio_working_3-way'!X519=0),IF(Q519&gt;0,-Q519^(1/3),(-Q519)^(1/3)),'OddsRatio_working_3-way'!AN519-'OddsRatio_working_3-way'!R519/3)</f>
        <v>-0.43130311670404531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1.33</v>
      </c>
      <c r="B520" s="4">
        <f>IF('True_Odds_Calculator_3-way'!B521="","",'True_Odds_Calculator_3-way'!B521)</f>
        <v>5.24</v>
      </c>
      <c r="C520" s="4">
        <f>IF('True_Odds_Calculator_3-way'!C521="","",'True_Odds_Calculator_3-way'!C521)</f>
        <v>12.03</v>
      </c>
      <c r="D520" s="9">
        <f t="shared" si="117"/>
        <v>0.740085647923171</v>
      </c>
      <c r="E520" s="9">
        <f t="shared" si="118"/>
        <v>0.1814117151217178</v>
      </c>
      <c r="F520" s="9">
        <f t="shared" si="119"/>
        <v>7.8502636955111213E-2</v>
      </c>
      <c r="G520" s="9">
        <f t="shared" si="120"/>
        <v>1.0642271619884554</v>
      </c>
      <c r="H520" s="9">
        <f t="shared" si="121"/>
        <v>1.3511949634561904</v>
      </c>
      <c r="I520" s="9">
        <f t="shared" si="122"/>
        <v>5.5123231668310515</v>
      </c>
      <c r="J520" s="9">
        <f t="shared" si="123"/>
        <v>12.738425596732661</v>
      </c>
      <c r="K520" s="11">
        <f t="shared" si="124"/>
        <v>0.75187969924812026</v>
      </c>
      <c r="L520" s="11">
        <f t="shared" si="125"/>
        <v>0.19083969465648853</v>
      </c>
      <c r="M520" s="11">
        <f t="shared" si="126"/>
        <v>8.3125519534497094E-2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-0.18408006271413246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0.18606986522673399</v>
      </c>
      <c r="Q520" s="11">
        <f>2*'OddsRatio_working_3-way'!K520*'OddsRatio_working_3-way'!L520*'OddsRatio_working_3-way'!M520</f>
        <v>2.3855110926504358E-2</v>
      </c>
      <c r="R520" s="11">
        <f t="shared" si="127"/>
        <v>0</v>
      </c>
      <c r="S520" s="11">
        <f t="shared" si="128"/>
        <v>-1.010809440649157</v>
      </c>
      <c r="T520" s="11">
        <f t="shared" si="129"/>
        <v>-0.12959095392937911</v>
      </c>
      <c r="U520" s="11">
        <f>'OddsRatio_working_3-way'!S520-'OddsRatio_working_3-way'!R520^2/3</f>
        <v>-1.010809440649157</v>
      </c>
      <c r="V520" s="11">
        <f>'OddsRatio_working_3-way'!S520*'OddsRatio_working_3-way'!R520/3-2*'OddsRatio_working_3-way'!R520^3/27-'OddsRatio_working_3-way'!T520</f>
        <v>0.12959095392937911</v>
      </c>
      <c r="W520" s="11">
        <f>'OddsRatio_working_3-way'!V520^2+4*'OddsRatio_working_3-way'!U520^3/27</f>
        <v>-0.13621064643556607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0.19557892382353761</v>
      </c>
      <c r="Y520" s="11">
        <f>IF('OddsRatio_working_3-way'!W520&gt;=0,IF('OddsRatio_working_3-way'!V520+SQRT('OddsRatio_working_3-way'!W520)&gt;0,0,PI()),ACOS('OddsRatio_working_3-way'!V520/(2*'OddsRatio_working_3-way'!X520)))</f>
        <v>1.2331143003533378</v>
      </c>
      <c r="Z520" s="11">
        <f>'OddsRatio_working_3-way'!X520^(1/3)*COS('OddsRatio_working_3-way'!Y520/3)</f>
        <v>0.53211358099422768</v>
      </c>
      <c r="AA520" s="11">
        <f>'OddsRatio_working_3-way'!X520^(1/3)*COS(('OddsRatio_working_3-way'!Y520+2*PI())/3)</f>
        <v>-0.46691423460465459</v>
      </c>
      <c r="AB520" s="11">
        <f>'OddsRatio_working_3-way'!X520^(1/3)*COS(('OddsRatio_working_3-way'!Y520+4*PI())/3)</f>
        <v>-6.5199346389573254E-2</v>
      </c>
      <c r="AC520" s="11">
        <f>'OddsRatio_working_3-way'!X520^(1/3)*SIN('OddsRatio_working_3-way'!Y520/3)</f>
        <v>0.23193019884845775</v>
      </c>
      <c r="AD520" s="11">
        <f>'OddsRatio_working_3-way'!X520^(1/3)*SIN(('OddsRatio_working_3-way'!Y520+2*PI())/3)</f>
        <v>0.34485877941548077</v>
      </c>
      <c r="AE520" s="11">
        <f>'OddsRatio_working_3-way'!X520^(1/3)*SIN(('OddsRatio_working_3-way'!Y520+4*PI())/3)</f>
        <v>-0.57678897826393849</v>
      </c>
      <c r="AF520" s="11">
        <f>-'OddsRatio_working_3-way'!U520/(3*'OddsRatio_working_3-way'!X520^(1/3))*COS(('OddsRatio_working_3-way'!Y520)/3)</f>
        <v>0.53211358099422768</v>
      </c>
      <c r="AG520" s="11">
        <f>-'OddsRatio_working_3-way'!U520/(3*'OddsRatio_working_3-way'!X520^(1/3))*COS(('OddsRatio_working_3-way'!Y520+2*PI())/3)</f>
        <v>-0.46691423460465459</v>
      </c>
      <c r="AH520" s="11">
        <f>-'OddsRatio_working_3-way'!U520/(3*'OddsRatio_working_3-way'!X520^(1/3))*COS(('OddsRatio_working_3-way'!Y520+4*PI())/3)</f>
        <v>-6.5199346389573254E-2</v>
      </c>
      <c r="AI520" s="11">
        <f>'OddsRatio_working_3-way'!U520/(3*'OddsRatio_working_3-way'!X520^(1/3))*SIN(('OddsRatio_working_3-way'!Y520)/3)</f>
        <v>-0.23193019884845775</v>
      </c>
      <c r="AJ520" s="11">
        <f>'OddsRatio_working_3-way'!U520/(3*'OddsRatio_working_3-way'!X520^(1/3))*SIN(('OddsRatio_working_3-way'!Y520+2*PI())/3)</f>
        <v>-0.34485877941548077</v>
      </c>
      <c r="AK520" s="11">
        <f>'OddsRatio_working_3-way'!U520/(3*'OddsRatio_working_3-way'!X520^(1/3))*SIN(('OddsRatio_working_3-way'!Y520+4*PI())/3)</f>
        <v>0.57678897826393849</v>
      </c>
      <c r="AL520" s="11">
        <f>'OddsRatio_working_3-way'!Z520+'OddsRatio_working_3-way'!AF520</f>
        <v>1.0642271619884554</v>
      </c>
      <c r="AM520" s="11">
        <f>'OddsRatio_working_3-way'!AA520+'OddsRatio_working_3-way'!AG520</f>
        <v>-0.93382846920930918</v>
      </c>
      <c r="AN520" s="11">
        <f>'OddsRatio_working_3-way'!AB520+'OddsRatio_working_3-way'!AH520</f>
        <v>-0.13039869277914651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1.0642271619884554</v>
      </c>
      <c r="AS520" s="11">
        <f>IF(('OddsRatio_working_3-way'!X520=0),IF(Q520&gt;0,-Q520^(1/3),(-Q520)^(1/3)),'OddsRatio_working_3-way'!AM520-'OddsRatio_working_3-way'!R520/3)</f>
        <v>-0.93382846920930918</v>
      </c>
      <c r="AT520" s="11">
        <f>IF(('OddsRatio_working_3-way'!X520=0),IF(Q520&gt;0,-Q520^(1/3),(-Q520)^(1/3)),'OddsRatio_working_3-way'!AN520-'OddsRatio_working_3-way'!R520/3)</f>
        <v>-0.13039869277914651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3.01</v>
      </c>
      <c r="B521" s="4">
        <f>IF('True_Odds_Calculator_3-way'!B522="","",'True_Odds_Calculator_3-way'!B522)</f>
        <v>3.98</v>
      </c>
      <c r="C521" s="4">
        <f>IF('True_Odds_Calculator_3-way'!C522="","",'True_Odds_Calculator_3-way'!C522)</f>
        <v>2.2799999999999998</v>
      </c>
      <c r="D521" s="9">
        <f t="shared" si="117"/>
        <v>0.32476575745107999</v>
      </c>
      <c r="E521" s="9">
        <f t="shared" si="118"/>
        <v>0.24494737468512809</v>
      </c>
      <c r="F521" s="9">
        <f t="shared" si="119"/>
        <v>0.43028686786379194</v>
      </c>
      <c r="G521" s="9">
        <f t="shared" si="120"/>
        <v>1.0343991827849743</v>
      </c>
      <c r="H521" s="9">
        <f t="shared" si="121"/>
        <v>3.0791423573977981</v>
      </c>
      <c r="I521" s="9">
        <f t="shared" si="122"/>
        <v>4.0825095646992242</v>
      </c>
      <c r="J521" s="9">
        <f t="shared" si="123"/>
        <v>2.3240309539647668</v>
      </c>
      <c r="K521" s="11">
        <f t="shared" si="124"/>
        <v>0.33222591362126247</v>
      </c>
      <c r="L521" s="11">
        <f t="shared" si="125"/>
        <v>0.25125628140703515</v>
      </c>
      <c r="M521" s="11">
        <f t="shared" si="126"/>
        <v>0.43859649122807021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-0.28069706813486917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0.22955308101971653</v>
      </c>
      <c r="Q521" s="11">
        <f>2*'OddsRatio_working_3-way'!K521*'OddsRatio_working_3-way'!L521*'OddsRatio_working_3-way'!M521</f>
        <v>7.3222673371520414E-2</v>
      </c>
      <c r="R521" s="11">
        <f t="shared" si="127"/>
        <v>0</v>
      </c>
      <c r="S521" s="11">
        <f t="shared" si="128"/>
        <v>-0.81779650405689663</v>
      </c>
      <c r="T521" s="11">
        <f t="shared" si="129"/>
        <v>-0.26086012888577242</v>
      </c>
      <c r="U521" s="11">
        <f>'OddsRatio_working_3-way'!S521-'OddsRatio_working_3-way'!R521^2/3</f>
        <v>-0.81779650405689663</v>
      </c>
      <c r="V521" s="11">
        <f>'OddsRatio_working_3-way'!S521*'OddsRatio_working_3-way'!R521/3-2*'OddsRatio_working_3-way'!R521^3/27-'OddsRatio_working_3-way'!T521</f>
        <v>0.26086012888577242</v>
      </c>
      <c r="W521" s="11">
        <f>'OddsRatio_working_3-way'!V521^2+4*'OddsRatio_working_3-way'!U521^3/27</f>
        <v>-1.2979406721384631E-2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0.14232657303160787</v>
      </c>
      <c r="Y521" s="11">
        <f>IF('OddsRatio_working_3-way'!W521&gt;=0,IF('OddsRatio_working_3-way'!V521+SQRT('OddsRatio_working_3-way'!W521)&gt;0,0,PI()),ACOS('OddsRatio_working_3-way'!V521/(2*'OddsRatio_working_3-way'!X521)))</f>
        <v>0.41176961429616576</v>
      </c>
      <c r="Z521" s="11">
        <f>'OddsRatio_working_3-way'!X521^(1/3)*COS('OddsRatio_working_3-way'!Y521/3)</f>
        <v>0.51719959139248717</v>
      </c>
      <c r="AA521" s="11">
        <f>'OddsRatio_working_3-way'!X521^(1/3)*COS(('OddsRatio_working_3-way'!Y521+2*PI())/3)</f>
        <v>-0.32046709733295153</v>
      </c>
      <c r="AB521" s="11">
        <f>'OddsRatio_working_3-way'!X521^(1/3)*COS(('OddsRatio_working_3-way'!Y521+4*PI())/3)</f>
        <v>-0.19673249405953575</v>
      </c>
      <c r="AC521" s="11">
        <f>'OddsRatio_working_3-way'!X521^(1/3)*SIN('OddsRatio_working_3-way'!Y521/3)</f>
        <v>7.1438206507978386E-2</v>
      </c>
      <c r="AD521" s="11">
        <f>'OddsRatio_working_3-way'!X521^(1/3)*SIN(('OddsRatio_working_3-way'!Y521+2*PI())/3)</f>
        <v>0.41218888171883622</v>
      </c>
      <c r="AE521" s="11">
        <f>'OddsRatio_working_3-way'!X521^(1/3)*SIN(('OddsRatio_working_3-way'!Y521+4*PI())/3)</f>
        <v>-0.48362708822681444</v>
      </c>
      <c r="AF521" s="11">
        <f>-'OddsRatio_working_3-way'!U521/(3*'OddsRatio_working_3-way'!X521^(1/3))*COS(('OddsRatio_working_3-way'!Y521)/3)</f>
        <v>0.51719959139248717</v>
      </c>
      <c r="AG521" s="11">
        <f>-'OddsRatio_working_3-way'!U521/(3*'OddsRatio_working_3-way'!X521^(1/3))*COS(('OddsRatio_working_3-way'!Y521+2*PI())/3)</f>
        <v>-0.32046709733295153</v>
      </c>
      <c r="AH521" s="11">
        <f>-'OddsRatio_working_3-way'!U521/(3*'OddsRatio_working_3-way'!X521^(1/3))*COS(('OddsRatio_working_3-way'!Y521+4*PI())/3)</f>
        <v>-0.19673249405953575</v>
      </c>
      <c r="AI521" s="11">
        <f>'OddsRatio_working_3-way'!U521/(3*'OddsRatio_working_3-way'!X521^(1/3))*SIN(('OddsRatio_working_3-way'!Y521)/3)</f>
        <v>-7.1438206507978386E-2</v>
      </c>
      <c r="AJ521" s="11">
        <f>'OddsRatio_working_3-way'!U521/(3*'OddsRatio_working_3-way'!X521^(1/3))*SIN(('OddsRatio_working_3-way'!Y521+2*PI())/3)</f>
        <v>-0.41218888171883622</v>
      </c>
      <c r="AK521" s="11">
        <f>'OddsRatio_working_3-way'!U521/(3*'OddsRatio_working_3-way'!X521^(1/3))*SIN(('OddsRatio_working_3-way'!Y521+4*PI())/3)</f>
        <v>0.48362708822681444</v>
      </c>
      <c r="AL521" s="11">
        <f>'OddsRatio_working_3-way'!Z521+'OddsRatio_working_3-way'!AF521</f>
        <v>1.0343991827849743</v>
      </c>
      <c r="AM521" s="11">
        <f>'OddsRatio_working_3-way'!AA521+'OddsRatio_working_3-way'!AG521</f>
        <v>-0.64093419466590307</v>
      </c>
      <c r="AN521" s="11">
        <f>'OddsRatio_working_3-way'!AB521+'OddsRatio_working_3-way'!AH521</f>
        <v>-0.39346498811907149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1.0343991827849743</v>
      </c>
      <c r="AS521" s="11">
        <f>IF(('OddsRatio_working_3-way'!X521=0),IF(Q521&gt;0,-Q521^(1/3),(-Q521)^(1/3)),'OddsRatio_working_3-way'!AM521-'OddsRatio_working_3-way'!R521/3)</f>
        <v>-0.64093419466590307</v>
      </c>
      <c r="AT521" s="11">
        <f>IF(('OddsRatio_working_3-way'!X521=0),IF(Q521&gt;0,-Q521^(1/3),(-Q521)^(1/3)),'OddsRatio_working_3-way'!AN521-'OddsRatio_working_3-way'!R521/3)</f>
        <v>-0.39346498811907149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3.02</v>
      </c>
      <c r="B522" s="4">
        <f>IF('True_Odds_Calculator_3-way'!B523="","",'True_Odds_Calculator_3-way'!B523)</f>
        <v>3.06</v>
      </c>
      <c r="C522" s="4">
        <f>IF('True_Odds_Calculator_3-way'!C523="","",'True_Odds_Calculator_3-way'!C523)</f>
        <v>2.5499999999999998</v>
      </c>
      <c r="D522" s="9">
        <f t="shared" si="117"/>
        <v>0.31483487465272297</v>
      </c>
      <c r="E522" s="9">
        <f t="shared" si="118"/>
        <v>0.3106204919145435</v>
      </c>
      <c r="F522" s="9">
        <f t="shared" si="119"/>
        <v>0.37454463343273381</v>
      </c>
      <c r="G522" s="9">
        <f t="shared" si="120"/>
        <v>1.0773604940896591</v>
      </c>
      <c r="H522" s="9">
        <f t="shared" si="121"/>
        <v>3.1762681980611105</v>
      </c>
      <c r="I522" s="9">
        <f t="shared" si="122"/>
        <v>3.2193626178246975</v>
      </c>
      <c r="J522" s="9">
        <f t="shared" si="123"/>
        <v>2.6699087658389709</v>
      </c>
      <c r="K522" s="11">
        <f t="shared" si="124"/>
        <v>0.33112582781456956</v>
      </c>
      <c r="L522" s="11">
        <f t="shared" si="125"/>
        <v>0.32679738562091504</v>
      </c>
      <c r="M522" s="11">
        <f t="shared" si="126"/>
        <v>0.39215686274509809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-0.27370437418788673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0.23891303480661624</v>
      </c>
      <c r="Q522" s="11">
        <f>2*'OddsRatio_working_3-way'!K522*'OddsRatio_working_3-way'!L522*'OddsRatio_working_3-way'!M522</f>
        <v>8.4871415561853028E-2</v>
      </c>
      <c r="R522" s="11">
        <f t="shared" si="127"/>
        <v>0</v>
      </c>
      <c r="S522" s="11">
        <f t="shared" si="128"/>
        <v>-0.87288716344230699</v>
      </c>
      <c r="T522" s="11">
        <f t="shared" si="129"/>
        <v>-0.31008424989069527</v>
      </c>
      <c r="U522" s="11">
        <f>'OddsRatio_working_3-way'!S522-'OddsRatio_working_3-way'!R522^2/3</f>
        <v>-0.87288716344230699</v>
      </c>
      <c r="V522" s="11">
        <f>'OddsRatio_working_3-way'!S522*'OddsRatio_working_3-way'!R522/3-2*'OddsRatio_working_3-way'!R522^3/27-'OddsRatio_working_3-way'!T522</f>
        <v>0.31008424989069527</v>
      </c>
      <c r="W522" s="11">
        <f>'OddsRatio_working_3-way'!V522^2+4*'OddsRatio_working_3-way'!U522^3/27</f>
        <v>-2.3782264593944363E-3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0.15694781655829876</v>
      </c>
      <c r="Y522" s="11">
        <f>IF('OddsRatio_working_3-way'!W522&gt;=0,IF('OddsRatio_working_3-way'!V522+SQRT('OddsRatio_working_3-way'!W522)&gt;0,0,PI()),ACOS('OddsRatio_working_3-way'!V522/(2*'OddsRatio_working_3-way'!X522)))</f>
        <v>0.15599263436114996</v>
      </c>
      <c r="Z522" s="11">
        <f>'OddsRatio_working_3-way'!X522^(1/3)*COS('OddsRatio_working_3-way'!Y522/3)</f>
        <v>0.53868024704482953</v>
      </c>
      <c r="AA522" s="11">
        <f>'OddsRatio_working_3-way'!X522^(1/3)*COS(('OddsRatio_working_3-way'!Y522+2*PI())/3)</f>
        <v>-0.2936194242406775</v>
      </c>
      <c r="AB522" s="11">
        <f>'OddsRatio_working_3-way'!X522^(1/3)*COS(('OddsRatio_working_3-way'!Y522+4*PI())/3)</f>
        <v>-0.24506082280415217</v>
      </c>
      <c r="AC522" s="11">
        <f>'OddsRatio_working_3-way'!X522^(1/3)*SIN('OddsRatio_working_3-way'!Y522/3)</f>
        <v>2.8035321610849685E-2</v>
      </c>
      <c r="AD522" s="11">
        <f>'OddsRatio_working_3-way'!X522^(1/3)*SIN(('OddsRatio_working_3-way'!Y522+2*PI())/3)</f>
        <v>0.45249311765227485</v>
      </c>
      <c r="AE522" s="11">
        <f>'OddsRatio_working_3-way'!X522^(1/3)*SIN(('OddsRatio_working_3-way'!Y522+4*PI())/3)</f>
        <v>-0.48052843926312444</v>
      </c>
      <c r="AF522" s="11">
        <f>-'OddsRatio_working_3-way'!U522/(3*'OddsRatio_working_3-way'!X522^(1/3))*COS(('OddsRatio_working_3-way'!Y522)/3)</f>
        <v>0.53868024704482953</v>
      </c>
      <c r="AG522" s="11">
        <f>-'OddsRatio_working_3-way'!U522/(3*'OddsRatio_working_3-way'!X522^(1/3))*COS(('OddsRatio_working_3-way'!Y522+2*PI())/3)</f>
        <v>-0.2936194242406775</v>
      </c>
      <c r="AH522" s="11">
        <f>-'OddsRatio_working_3-way'!U522/(3*'OddsRatio_working_3-way'!X522^(1/3))*COS(('OddsRatio_working_3-way'!Y522+4*PI())/3)</f>
        <v>-0.24506082280415217</v>
      </c>
      <c r="AI522" s="11">
        <f>'OddsRatio_working_3-way'!U522/(3*'OddsRatio_working_3-way'!X522^(1/3))*SIN(('OddsRatio_working_3-way'!Y522)/3)</f>
        <v>-2.8035321610849685E-2</v>
      </c>
      <c r="AJ522" s="11">
        <f>'OddsRatio_working_3-way'!U522/(3*'OddsRatio_working_3-way'!X522^(1/3))*SIN(('OddsRatio_working_3-way'!Y522+2*PI())/3)</f>
        <v>-0.45249311765227485</v>
      </c>
      <c r="AK522" s="11">
        <f>'OddsRatio_working_3-way'!U522/(3*'OddsRatio_working_3-way'!X522^(1/3))*SIN(('OddsRatio_working_3-way'!Y522+4*PI())/3)</f>
        <v>0.48052843926312444</v>
      </c>
      <c r="AL522" s="11">
        <f>'OddsRatio_working_3-way'!Z522+'OddsRatio_working_3-way'!AF522</f>
        <v>1.0773604940896591</v>
      </c>
      <c r="AM522" s="11">
        <f>'OddsRatio_working_3-way'!AA522+'OddsRatio_working_3-way'!AG522</f>
        <v>-0.58723884848135499</v>
      </c>
      <c r="AN522" s="11">
        <f>'OddsRatio_working_3-way'!AB522+'OddsRatio_working_3-way'!AH522</f>
        <v>-0.49012164560830435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1.0773604940896591</v>
      </c>
      <c r="AS522" s="11">
        <f>IF(('OddsRatio_working_3-way'!X522=0),IF(Q522&gt;0,-Q522^(1/3),(-Q522)^(1/3)),'OddsRatio_working_3-way'!AM522-'OddsRatio_working_3-way'!R522/3)</f>
        <v>-0.58723884848135499</v>
      </c>
      <c r="AT522" s="11">
        <f>IF(('OddsRatio_working_3-way'!X522=0),IF(Q522&gt;0,-Q522^(1/3),(-Q522)^(1/3)),'OddsRatio_working_3-way'!AN522-'OddsRatio_working_3-way'!R522/3)</f>
        <v>-0.49012164560830435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1.68</v>
      </c>
      <c r="B523" s="4">
        <f>IF('True_Odds_Calculator_3-way'!B524="","",'True_Odds_Calculator_3-way'!B524)</f>
        <v>3.6</v>
      </c>
      <c r="C523" s="4">
        <f>IF('True_Odds_Calculator_3-way'!C524="","",'True_Odds_Calculator_3-way'!C524)</f>
        <v>5.54</v>
      </c>
      <c r="D523" s="9">
        <f t="shared" si="117"/>
        <v>0.57293927488122476</v>
      </c>
      <c r="E523" s="9">
        <f t="shared" si="118"/>
        <v>0.25973998776892571</v>
      </c>
      <c r="F523" s="9">
        <f t="shared" si="119"/>
        <v>0.16732073734984976</v>
      </c>
      <c r="G523" s="9">
        <f t="shared" si="120"/>
        <v>1.0961553966535846</v>
      </c>
      <c r="H523" s="9">
        <f t="shared" si="121"/>
        <v>1.7453856697244374</v>
      </c>
      <c r="I523" s="9">
        <f t="shared" si="122"/>
        <v>3.8500040312993198</v>
      </c>
      <c r="J523" s="9">
        <f t="shared" si="123"/>
        <v>5.9765455008072728</v>
      </c>
      <c r="K523" s="11">
        <f t="shared" si="124"/>
        <v>0.59523809523809523</v>
      </c>
      <c r="L523" s="11">
        <f t="shared" si="125"/>
        <v>0.27777777777777779</v>
      </c>
      <c r="M523" s="11">
        <f t="shared" si="126"/>
        <v>0.18050541516245489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-0.23956124768399156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0.23339159169484081</v>
      </c>
      <c r="Q523" s="11">
        <f>2*'OddsRatio_working_3-way'!K523*'OddsRatio_working_3-way'!L523*'OddsRatio_working_3-way'!M523</f>
        <v>5.9690944167478471E-2</v>
      </c>
      <c r="R523" s="11">
        <f t="shared" si="127"/>
        <v>0</v>
      </c>
      <c r="S523" s="11">
        <f t="shared" si="128"/>
        <v>-0.97424601829888102</v>
      </c>
      <c r="T523" s="11">
        <f t="shared" si="129"/>
        <v>-0.24916777961608211</v>
      </c>
      <c r="U523" s="11">
        <f>'OddsRatio_working_3-way'!S523-'OddsRatio_working_3-way'!R523^2/3</f>
        <v>-0.97424601829888102</v>
      </c>
      <c r="V523" s="11">
        <f>'OddsRatio_working_3-way'!S523*'OddsRatio_working_3-way'!R523/3-2*'OddsRatio_working_3-way'!R523^3/27-'OddsRatio_working_3-way'!T523</f>
        <v>0.24916777961608211</v>
      </c>
      <c r="W523" s="11">
        <f>'OddsRatio_working_3-way'!V523^2+4*'OddsRatio_working_3-way'!U523^3/27</f>
        <v>-7.490960661394383E-2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0.18506363028209533</v>
      </c>
      <c r="Y523" s="11">
        <f>IF('OddsRatio_working_3-way'!W523&gt;=0,IF('OddsRatio_working_3-way'!V523+SQRT('OddsRatio_working_3-way'!W523)&gt;0,0,PI()),ACOS('OddsRatio_working_3-way'!V523/(2*'OddsRatio_working_3-way'!X523)))</f>
        <v>0.83227545097892563</v>
      </c>
      <c r="Z523" s="11">
        <f>'OddsRatio_working_3-way'!X523^(1/3)*COS('OddsRatio_working_3-way'!Y523/3)</f>
        <v>0.54807769832679232</v>
      </c>
      <c r="AA523" s="11">
        <f>'OddsRatio_working_3-way'!X523^(1/3)*COS(('OddsRatio_working_3-way'!Y523+2*PI())/3)</f>
        <v>-0.40920405186854708</v>
      </c>
      <c r="AB523" s="11">
        <f>'OddsRatio_working_3-way'!X523^(1/3)*COS(('OddsRatio_working_3-way'!Y523+4*PI())/3)</f>
        <v>-0.13887364645824535</v>
      </c>
      <c r="AC523" s="11">
        <f>'OddsRatio_working_3-way'!X523^(1/3)*SIN('OddsRatio_working_3-way'!Y523/3)</f>
        <v>0.15607533233377843</v>
      </c>
      <c r="AD523" s="11">
        <f>'OddsRatio_working_3-way'!X523^(1/3)*SIN(('OddsRatio_working_3-way'!Y523+2*PI())/3)</f>
        <v>0.39661154383181679</v>
      </c>
      <c r="AE523" s="11">
        <f>'OddsRatio_working_3-way'!X523^(1/3)*SIN(('OddsRatio_working_3-way'!Y523+4*PI())/3)</f>
        <v>-0.5526868761655952</v>
      </c>
      <c r="AF523" s="11">
        <f>-'OddsRatio_working_3-way'!U523/(3*'OddsRatio_working_3-way'!X523^(1/3))*COS(('OddsRatio_working_3-way'!Y523)/3)</f>
        <v>0.54807769832679221</v>
      </c>
      <c r="AG523" s="11">
        <f>-'OddsRatio_working_3-way'!U523/(3*'OddsRatio_working_3-way'!X523^(1/3))*COS(('OddsRatio_working_3-way'!Y523+2*PI())/3)</f>
        <v>-0.40920405186854703</v>
      </c>
      <c r="AH523" s="11">
        <f>-'OddsRatio_working_3-way'!U523/(3*'OddsRatio_working_3-way'!X523^(1/3))*COS(('OddsRatio_working_3-way'!Y523+4*PI())/3)</f>
        <v>-0.13887364645824532</v>
      </c>
      <c r="AI523" s="11">
        <f>'OddsRatio_working_3-way'!U523/(3*'OddsRatio_working_3-way'!X523^(1/3))*SIN(('OddsRatio_working_3-way'!Y523)/3)</f>
        <v>-0.1560753323337784</v>
      </c>
      <c r="AJ523" s="11">
        <f>'OddsRatio_working_3-way'!U523/(3*'OddsRatio_working_3-way'!X523^(1/3))*SIN(('OddsRatio_working_3-way'!Y523+2*PI())/3)</f>
        <v>-0.39661154383181674</v>
      </c>
      <c r="AK523" s="11">
        <f>'OddsRatio_working_3-way'!U523/(3*'OddsRatio_working_3-way'!X523^(1/3))*SIN(('OddsRatio_working_3-way'!Y523+4*PI())/3)</f>
        <v>0.55268687616559509</v>
      </c>
      <c r="AL523" s="11">
        <f>'OddsRatio_working_3-way'!Z523+'OddsRatio_working_3-way'!AF523</f>
        <v>1.0961553966535846</v>
      </c>
      <c r="AM523" s="11">
        <f>'OddsRatio_working_3-way'!AA523+'OddsRatio_working_3-way'!AG523</f>
        <v>-0.81840810373709405</v>
      </c>
      <c r="AN523" s="11">
        <f>'OddsRatio_working_3-way'!AB523+'OddsRatio_working_3-way'!AH523</f>
        <v>-0.2777472929164907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1.0961553966535846</v>
      </c>
      <c r="AS523" s="11">
        <f>IF(('OddsRatio_working_3-way'!X523=0),IF(Q523&gt;0,-Q523^(1/3),(-Q523)^(1/3)),'OddsRatio_working_3-way'!AM523-'OddsRatio_working_3-way'!R523/3)</f>
        <v>-0.81840810373709405</v>
      </c>
      <c r="AT523" s="11">
        <f>IF(('OddsRatio_working_3-way'!X523=0),IF(Q523&gt;0,-Q523^(1/3),(-Q523)^(1/3)),'OddsRatio_working_3-way'!AN523-'OddsRatio_working_3-way'!R523/3)</f>
        <v>-0.2777472929164907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1.77</v>
      </c>
      <c r="B524" s="4">
        <f>IF('True_Odds_Calculator_3-way'!B525="","",'True_Odds_Calculator_3-way'!B525)</f>
        <v>3.66</v>
      </c>
      <c r="C524" s="4">
        <f>IF('True_Odds_Calculator_3-way'!C525="","",'True_Odds_Calculator_3-way'!C525)</f>
        <v>4.67</v>
      </c>
      <c r="D524" s="9">
        <f t="shared" si="117"/>
        <v>0.54363421156066039</v>
      </c>
      <c r="E524" s="9">
        <f t="shared" si="118"/>
        <v>0.25641060150377065</v>
      </c>
      <c r="F524" s="9">
        <f t="shared" si="119"/>
        <v>0.1999551869355688</v>
      </c>
      <c r="G524" s="9">
        <f t="shared" si="120"/>
        <v>1.0902235906521476</v>
      </c>
      <c r="H524" s="9">
        <f t="shared" si="121"/>
        <v>1.8394721648021537</v>
      </c>
      <c r="I524" s="9">
        <f t="shared" si="122"/>
        <v>3.8999947511347126</v>
      </c>
      <c r="J524" s="9">
        <f t="shared" si="123"/>
        <v>5.0011205776933823</v>
      </c>
      <c r="K524" s="11">
        <f t="shared" si="124"/>
        <v>0.56497175141242939</v>
      </c>
      <c r="L524" s="11">
        <f t="shared" si="125"/>
        <v>0.27322404371584696</v>
      </c>
      <c r="M524" s="11">
        <f t="shared" si="126"/>
        <v>0.21413276231263384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-0.24846612889865438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0.23468596406713291</v>
      </c>
      <c r="Q524" s="11">
        <f>2*'OddsRatio_working_3-way'!K524*'OddsRatio_working_3-way'!L524*'OddsRatio_working_3-way'!M524</f>
        <v>6.6108722272431794E-2</v>
      </c>
      <c r="R524" s="11">
        <f t="shared" si="127"/>
        <v>0</v>
      </c>
      <c r="S524" s="11">
        <f t="shared" si="128"/>
        <v>-0.94453906094724804</v>
      </c>
      <c r="T524" s="11">
        <f t="shared" si="129"/>
        <v>-0.26606734111190083</v>
      </c>
      <c r="U524" s="11">
        <f>'OddsRatio_working_3-way'!S524-'OddsRatio_working_3-way'!R524^2/3</f>
        <v>-0.94453906094724804</v>
      </c>
      <c r="V524" s="11">
        <f>'OddsRatio_working_3-way'!S524*'OddsRatio_working_3-way'!R524/3-2*'OddsRatio_working_3-way'!R524^3/27-'OddsRatio_working_3-way'!T524</f>
        <v>0.26606734111190083</v>
      </c>
      <c r="W524" s="11">
        <f>'OddsRatio_working_3-way'!V524^2+4*'OddsRatio_working_3-way'!U524^3/27</f>
        <v>-5.4048812504317853E-2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0.17666397659870733</v>
      </c>
      <c r="Y524" s="11">
        <f>IF('OddsRatio_working_3-way'!W524&gt;=0,IF('OddsRatio_working_3-way'!V524+SQRT('OddsRatio_working_3-way'!W524)&gt;0,0,PI()),ACOS('OddsRatio_working_3-way'!V524/(2*'OddsRatio_working_3-way'!X524)))</f>
        <v>0.71813793376168789</v>
      </c>
      <c r="Z524" s="11">
        <f>'OddsRatio_working_3-way'!X524^(1/3)*COS('OddsRatio_working_3-way'!Y524/3)</f>
        <v>0.54511179532607379</v>
      </c>
      <c r="AA524" s="11">
        <f>'OddsRatio_working_3-way'!X524^(1/3)*COS(('OddsRatio_working_3-way'!Y524+2*PI())/3)</f>
        <v>-0.38777140523081383</v>
      </c>
      <c r="AB524" s="11">
        <f>'OddsRatio_working_3-way'!X524^(1/3)*COS(('OddsRatio_working_3-way'!Y524+4*PI())/3)</f>
        <v>-0.1573403900952601</v>
      </c>
      <c r="AC524" s="11">
        <f>'OddsRatio_working_3-way'!X524^(1/3)*SIN('OddsRatio_working_3-way'!Y524/3)</f>
        <v>0.13303940861815083</v>
      </c>
      <c r="AD524" s="11">
        <f>'OddsRatio_working_3-way'!X524^(1/3)*SIN(('OddsRatio_working_3-way'!Y524+2*PI())/3)</f>
        <v>0.40556095834584799</v>
      </c>
      <c r="AE524" s="11">
        <f>'OddsRatio_working_3-way'!X524^(1/3)*SIN(('OddsRatio_working_3-way'!Y524+4*PI())/3)</f>
        <v>-0.53860036696399871</v>
      </c>
      <c r="AF524" s="11">
        <f>-'OddsRatio_working_3-way'!U524/(3*'OddsRatio_working_3-way'!X524^(1/3))*COS(('OddsRatio_working_3-way'!Y524)/3)</f>
        <v>0.54511179532607379</v>
      </c>
      <c r="AG524" s="11">
        <f>-'OddsRatio_working_3-way'!U524/(3*'OddsRatio_working_3-way'!X524^(1/3))*COS(('OddsRatio_working_3-way'!Y524+2*PI())/3)</f>
        <v>-0.38777140523081383</v>
      </c>
      <c r="AH524" s="11">
        <f>-'OddsRatio_working_3-way'!U524/(3*'OddsRatio_working_3-way'!X524^(1/3))*COS(('OddsRatio_working_3-way'!Y524+4*PI())/3)</f>
        <v>-0.1573403900952601</v>
      </c>
      <c r="AI524" s="11">
        <f>'OddsRatio_working_3-way'!U524/(3*'OddsRatio_working_3-way'!X524^(1/3))*SIN(('OddsRatio_working_3-way'!Y524)/3)</f>
        <v>-0.13303940861815083</v>
      </c>
      <c r="AJ524" s="11">
        <f>'OddsRatio_working_3-way'!U524/(3*'OddsRatio_working_3-way'!X524^(1/3))*SIN(('OddsRatio_working_3-way'!Y524+2*PI())/3)</f>
        <v>-0.40556095834584799</v>
      </c>
      <c r="AK524" s="11">
        <f>'OddsRatio_working_3-way'!U524/(3*'OddsRatio_working_3-way'!X524^(1/3))*SIN(('OddsRatio_working_3-way'!Y524+4*PI())/3)</f>
        <v>0.53860036696399871</v>
      </c>
      <c r="AL524" s="11">
        <f>'OddsRatio_working_3-way'!Z524+'OddsRatio_working_3-way'!AF524</f>
        <v>1.0902235906521476</v>
      </c>
      <c r="AM524" s="11">
        <f>'OddsRatio_working_3-way'!AA524+'OddsRatio_working_3-way'!AG524</f>
        <v>-0.77554281046162765</v>
      </c>
      <c r="AN524" s="11">
        <f>'OddsRatio_working_3-way'!AB524+'OddsRatio_working_3-way'!AH524</f>
        <v>-0.3146807801905202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1.0902235906521476</v>
      </c>
      <c r="AS524" s="11">
        <f>IF(('OddsRatio_working_3-way'!X524=0),IF(Q524&gt;0,-Q524^(1/3),(-Q524)^(1/3)),'OddsRatio_working_3-way'!AM524-'OddsRatio_working_3-way'!R524/3)</f>
        <v>-0.77554281046162765</v>
      </c>
      <c r="AT524" s="11">
        <f>IF(('OddsRatio_working_3-way'!X524=0),IF(Q524&gt;0,-Q524^(1/3),(-Q524)^(1/3)),'OddsRatio_working_3-way'!AN524-'OddsRatio_working_3-way'!R524/3)</f>
        <v>-0.3146807801905202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5.03</v>
      </c>
      <c r="B525" s="4">
        <f>IF('True_Odds_Calculator_3-way'!B526="","",'True_Odds_Calculator_3-way'!B526)</f>
        <v>4.0199999999999996</v>
      </c>
      <c r="C525" s="4">
        <f>IF('True_Odds_Calculator_3-way'!C526="","",'True_Odds_Calculator_3-way'!C526)</f>
        <v>1.74</v>
      </c>
      <c r="D525" s="9">
        <f t="shared" si="117"/>
        <v>0.19283799921572636</v>
      </c>
      <c r="E525" s="9">
        <f t="shared" si="118"/>
        <v>0.24173984830302458</v>
      </c>
      <c r="F525" s="9">
        <f t="shared" si="119"/>
        <v>0.56542215248124905</v>
      </c>
      <c r="G525" s="9">
        <f t="shared" si="120"/>
        <v>1.0386352196048791</v>
      </c>
      <c r="H525" s="9">
        <f t="shared" si="121"/>
        <v>5.1856999350076629</v>
      </c>
      <c r="I525" s="9">
        <f t="shared" si="122"/>
        <v>4.1366783632067348</v>
      </c>
      <c r="J525" s="9">
        <f t="shared" si="123"/>
        <v>1.7685900625076105</v>
      </c>
      <c r="K525" s="11">
        <f t="shared" si="124"/>
        <v>0.19880715705765406</v>
      </c>
      <c r="L525" s="11">
        <f t="shared" si="125"/>
        <v>0.24875621890547267</v>
      </c>
      <c r="M525" s="11">
        <f t="shared" si="126"/>
        <v>0.57471264367816088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-0.25597669202944395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0.22140843962359544</v>
      </c>
      <c r="Q525" s="11">
        <f>2*'OddsRatio_working_3-way'!K525*'OddsRatio_working_3-way'!L525*'OddsRatio_working_3-way'!M525</f>
        <v>5.6844272047136185E-2</v>
      </c>
      <c r="R525" s="11">
        <f t="shared" si="127"/>
        <v>0</v>
      </c>
      <c r="S525" s="11">
        <f t="shared" si="128"/>
        <v>-0.8649554686726233</v>
      </c>
      <c r="T525" s="11">
        <f t="shared" si="129"/>
        <v>-0.22206815627024987</v>
      </c>
      <c r="U525" s="11">
        <f>'OddsRatio_working_3-way'!S525-'OddsRatio_working_3-way'!R525^2/3</f>
        <v>-0.8649554686726233</v>
      </c>
      <c r="V525" s="11">
        <f>'OddsRatio_working_3-way'!S525*'OddsRatio_working_3-way'!R525/3-2*'OddsRatio_working_3-way'!R525^3/27-'OddsRatio_working_3-way'!T525</f>
        <v>0.22206815627024987</v>
      </c>
      <c r="W525" s="11">
        <f>'OddsRatio_working_3-way'!V525^2+4*'OddsRatio_working_3-way'!U525^3/27</f>
        <v>-4.6554574235712458E-2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0.1548134686202888</v>
      </c>
      <c r="Y525" s="11">
        <f>IF('OddsRatio_working_3-way'!W525&gt;=0,IF('OddsRatio_working_3-way'!V525+SQRT('OddsRatio_working_3-way'!W525)&gt;0,0,PI()),ACOS('OddsRatio_working_3-way'!V525/(2*'OddsRatio_working_3-way'!X525)))</f>
        <v>0.77100311564139468</v>
      </c>
      <c r="Z525" s="11">
        <f>'OddsRatio_working_3-way'!X525^(1/3)*COS('OddsRatio_working_3-way'!Y525/3)</f>
        <v>0.51931760980243957</v>
      </c>
      <c r="AA525" s="11">
        <f>'OddsRatio_working_3-way'!X525^(1/3)*COS(('OddsRatio_working_3-way'!Y525+2*PI())/3)</f>
        <v>-0.37785686867540613</v>
      </c>
      <c r="AB525" s="11">
        <f>'OddsRatio_working_3-way'!X525^(1/3)*COS(('OddsRatio_working_3-way'!Y525+4*PI())/3)</f>
        <v>-0.14146074112703319</v>
      </c>
      <c r="AC525" s="11">
        <f>'OddsRatio_working_3-way'!X525^(1/3)*SIN('OddsRatio_working_3-way'!Y525/3)</f>
        <v>0.13648336787543819</v>
      </c>
      <c r="AD525" s="11">
        <f>'OddsRatio_working_3-way'!X525^(1/3)*SIN(('OddsRatio_working_3-way'!Y525+2*PI())/3)</f>
        <v>0.38150055878380834</v>
      </c>
      <c r="AE525" s="11">
        <f>'OddsRatio_working_3-way'!X525^(1/3)*SIN(('OddsRatio_working_3-way'!Y525+4*PI())/3)</f>
        <v>-0.51798392665924642</v>
      </c>
      <c r="AF525" s="11">
        <f>-'OddsRatio_working_3-way'!U525/(3*'OddsRatio_working_3-way'!X525^(1/3))*COS(('OddsRatio_working_3-way'!Y525)/3)</f>
        <v>0.51931760980243957</v>
      </c>
      <c r="AG525" s="11">
        <f>-'OddsRatio_working_3-way'!U525/(3*'OddsRatio_working_3-way'!X525^(1/3))*COS(('OddsRatio_working_3-way'!Y525+2*PI())/3)</f>
        <v>-0.37785686867540613</v>
      </c>
      <c r="AH525" s="11">
        <f>-'OddsRatio_working_3-way'!U525/(3*'OddsRatio_working_3-way'!X525^(1/3))*COS(('OddsRatio_working_3-way'!Y525+4*PI())/3)</f>
        <v>-0.14146074112703319</v>
      </c>
      <c r="AI525" s="11">
        <f>'OddsRatio_working_3-way'!U525/(3*'OddsRatio_working_3-way'!X525^(1/3))*SIN(('OddsRatio_working_3-way'!Y525)/3)</f>
        <v>-0.13648336787543819</v>
      </c>
      <c r="AJ525" s="11">
        <f>'OddsRatio_working_3-way'!U525/(3*'OddsRatio_working_3-way'!X525^(1/3))*SIN(('OddsRatio_working_3-way'!Y525+2*PI())/3)</f>
        <v>-0.38150055878380834</v>
      </c>
      <c r="AK525" s="11">
        <f>'OddsRatio_working_3-way'!U525/(3*'OddsRatio_working_3-way'!X525^(1/3))*SIN(('OddsRatio_working_3-way'!Y525+4*PI())/3)</f>
        <v>0.51798392665924642</v>
      </c>
      <c r="AL525" s="11">
        <f>'OddsRatio_working_3-way'!Z525+'OddsRatio_working_3-way'!AF525</f>
        <v>1.0386352196048791</v>
      </c>
      <c r="AM525" s="11">
        <f>'OddsRatio_working_3-way'!AA525+'OddsRatio_working_3-way'!AG525</f>
        <v>-0.75571373735081226</v>
      </c>
      <c r="AN525" s="11">
        <f>'OddsRatio_working_3-way'!AB525+'OddsRatio_working_3-way'!AH525</f>
        <v>-0.28292148225406638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1.0386352196048791</v>
      </c>
      <c r="AS525" s="11">
        <f>IF(('OddsRatio_working_3-way'!X525=0),IF(Q525&gt;0,-Q525^(1/3),(-Q525)^(1/3)),'OddsRatio_working_3-way'!AM525-'OddsRatio_working_3-way'!R525/3)</f>
        <v>-0.75571373735081226</v>
      </c>
      <c r="AT525" s="11">
        <f>IF(('OddsRatio_working_3-way'!X525=0),IF(Q525&gt;0,-Q525^(1/3),(-Q525)^(1/3)),'OddsRatio_working_3-way'!AN525-'OddsRatio_working_3-way'!R525/3)</f>
        <v>-0.28292148225406638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1.19</v>
      </c>
      <c r="B526" s="4">
        <f>IF('True_Odds_Calculator_3-way'!B527="","",'True_Odds_Calculator_3-way'!B527)</f>
        <v>7.77</v>
      </c>
      <c r="C526" s="4">
        <f>IF('True_Odds_Calculator_3-way'!C527="","",'True_Odds_Calculator_3-way'!C527)</f>
        <v>17.100000000000001</v>
      </c>
      <c r="D526" s="9">
        <f t="shared" si="117"/>
        <v>0.82762713112922326</v>
      </c>
      <c r="E526" s="9">
        <f t="shared" si="118"/>
        <v>0.11874909720043544</v>
      </c>
      <c r="F526" s="9">
        <f t="shared" si="119"/>
        <v>5.3623771670341394E-2</v>
      </c>
      <c r="G526" s="9">
        <f t="shared" si="120"/>
        <v>1.0961767582435797</v>
      </c>
      <c r="H526" s="9">
        <f t="shared" si="121"/>
        <v>1.2082735840662804</v>
      </c>
      <c r="I526" s="9">
        <f t="shared" si="122"/>
        <v>8.4211166533090331</v>
      </c>
      <c r="J526" s="9">
        <f t="shared" si="123"/>
        <v>18.648445807721632</v>
      </c>
      <c r="K526" s="11">
        <f t="shared" si="124"/>
        <v>0.84033613445378152</v>
      </c>
      <c r="L526" s="11">
        <f t="shared" si="125"/>
        <v>0.1287001287001287</v>
      </c>
      <c r="M526" s="11">
        <f t="shared" si="126"/>
        <v>5.8479532163742687E-2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-0.1309797192150135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0.14584623164897381</v>
      </c>
      <c r="Q526" s="11">
        <f>2*'OddsRatio_working_3-way'!K526*'OddsRatio_working_3-way'!L526*'OddsRatio_working_3-way'!M526</f>
        <v>1.2649282883692438E-2</v>
      </c>
      <c r="R526" s="11">
        <f t="shared" si="127"/>
        <v>0</v>
      </c>
      <c r="S526" s="11">
        <f t="shared" si="128"/>
        <v>-1.1135023996314708</v>
      </c>
      <c r="T526" s="11">
        <f t="shared" si="129"/>
        <v>-9.6574362500561228E-2</v>
      </c>
      <c r="U526" s="11">
        <f>'OddsRatio_working_3-way'!S526-'OddsRatio_working_3-way'!R526^2/3</f>
        <v>-1.1135023996314708</v>
      </c>
      <c r="V526" s="11">
        <f>'OddsRatio_working_3-way'!S526*'OddsRatio_working_3-way'!R526/3-2*'OddsRatio_working_3-way'!R526^3/27-'OddsRatio_working_3-way'!T526</f>
        <v>9.6574362500561228E-2</v>
      </c>
      <c r="W526" s="11">
        <f>'OddsRatio_working_3-way'!V526^2+4*'OddsRatio_working_3-way'!U526^3/27</f>
        <v>-0.1952093645336305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0.22612826671273337</v>
      </c>
      <c r="Y526" s="11">
        <f>IF('OddsRatio_working_3-way'!W526&gt;=0,IF('OddsRatio_working_3-way'!V526+SQRT('OddsRatio_working_3-way'!W526)&gt;0,0,PI()),ACOS('OddsRatio_working_3-way'!V526/(2*'OddsRatio_working_3-way'!X526)))</f>
        <v>1.3556003390163061</v>
      </c>
      <c r="Z526" s="11">
        <f>'OddsRatio_working_3-way'!X526^(1/3)*COS('OddsRatio_working_3-way'!Y526/3)</f>
        <v>0.54808837912178998</v>
      </c>
      <c r="AA526" s="11">
        <f>'OddsRatio_working_3-way'!X526^(1/3)*COS(('OddsRatio_working_3-way'!Y526+2*PI())/3)</f>
        <v>-0.50442419392673499</v>
      </c>
      <c r="AB526" s="11">
        <f>'OddsRatio_working_3-way'!X526^(1/3)*COS(('OddsRatio_working_3-way'!Y526+4*PI())/3)</f>
        <v>-4.366418519505532E-2</v>
      </c>
      <c r="AC526" s="11">
        <f>'OddsRatio_working_3-way'!X526^(1/3)*SIN('OddsRatio_working_3-way'!Y526/3)</f>
        <v>0.26601991507304984</v>
      </c>
      <c r="AD526" s="11">
        <f>'OddsRatio_working_3-way'!X526^(1/3)*SIN(('OddsRatio_working_3-way'!Y526+2*PI())/3)</f>
        <v>0.34164850230198196</v>
      </c>
      <c r="AE526" s="11">
        <f>'OddsRatio_working_3-way'!X526^(1/3)*SIN(('OddsRatio_working_3-way'!Y526+4*PI())/3)</f>
        <v>-0.60766841737503152</v>
      </c>
      <c r="AF526" s="11">
        <f>-'OddsRatio_working_3-way'!U526/(3*'OddsRatio_working_3-way'!X526^(1/3))*COS(('OddsRatio_working_3-way'!Y526)/3)</f>
        <v>0.54808837912178976</v>
      </c>
      <c r="AG526" s="11">
        <f>-'OddsRatio_working_3-way'!U526/(3*'OddsRatio_working_3-way'!X526^(1/3))*COS(('OddsRatio_working_3-way'!Y526+2*PI())/3)</f>
        <v>-0.50442419392673477</v>
      </c>
      <c r="AH526" s="11">
        <f>-'OddsRatio_working_3-way'!U526/(3*'OddsRatio_working_3-way'!X526^(1/3))*COS(('OddsRatio_working_3-way'!Y526+4*PI())/3)</f>
        <v>-4.3664185195055299E-2</v>
      </c>
      <c r="AI526" s="11">
        <f>'OddsRatio_working_3-way'!U526/(3*'OddsRatio_working_3-way'!X526^(1/3))*SIN(('OddsRatio_working_3-way'!Y526)/3)</f>
        <v>-0.26601991507304978</v>
      </c>
      <c r="AJ526" s="11">
        <f>'OddsRatio_working_3-way'!U526/(3*'OddsRatio_working_3-way'!X526^(1/3))*SIN(('OddsRatio_working_3-way'!Y526+2*PI())/3)</f>
        <v>-0.34164850230198179</v>
      </c>
      <c r="AK526" s="11">
        <f>'OddsRatio_working_3-way'!U526/(3*'OddsRatio_working_3-way'!X526^(1/3))*SIN(('OddsRatio_working_3-way'!Y526+4*PI())/3)</f>
        <v>0.6076684173750313</v>
      </c>
      <c r="AL526" s="11">
        <f>'OddsRatio_working_3-way'!Z526+'OddsRatio_working_3-way'!AF526</f>
        <v>1.0961767582435797</v>
      </c>
      <c r="AM526" s="11">
        <f>'OddsRatio_working_3-way'!AA526+'OddsRatio_working_3-way'!AG526</f>
        <v>-1.0088483878534698</v>
      </c>
      <c r="AN526" s="11">
        <f>'OddsRatio_working_3-way'!AB526+'OddsRatio_working_3-way'!AH526</f>
        <v>-8.7328370390110627E-2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1.0961767582435797</v>
      </c>
      <c r="AS526" s="11">
        <f>IF(('OddsRatio_working_3-way'!X526=0),IF(Q526&gt;0,-Q526^(1/3),(-Q526)^(1/3)),'OddsRatio_working_3-way'!AM526-'OddsRatio_working_3-way'!R526/3)</f>
        <v>-1.0088483878534698</v>
      </c>
      <c r="AT526" s="11">
        <f>IF(('OddsRatio_working_3-way'!X526=0),IF(Q526&gt;0,-Q526^(1/3),(-Q526)^(1/3)),'OddsRatio_working_3-way'!AN526-'OddsRatio_working_3-way'!R526/3)</f>
        <v>-8.7328370390110627E-2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2.5499999999999998</v>
      </c>
      <c r="B527" s="4">
        <f>IF('True_Odds_Calculator_3-way'!B528="","",'True_Odds_Calculator_3-way'!B528)</f>
        <v>3.32</v>
      </c>
      <c r="C527" s="4">
        <f>IF('True_Odds_Calculator_3-way'!C528="","",'True_Odds_Calculator_3-way'!C528)</f>
        <v>3.05</v>
      </c>
      <c r="D527" s="9">
        <f t="shared" si="117"/>
        <v>0.38458281121784815</v>
      </c>
      <c r="E527" s="9">
        <f t="shared" si="118"/>
        <v>0.29453620713225204</v>
      </c>
      <c r="F527" s="9">
        <f t="shared" si="119"/>
        <v>0.32088098164990014</v>
      </c>
      <c r="G527" s="9">
        <f t="shared" si="120"/>
        <v>1.0324001385919508</v>
      </c>
      <c r="H527" s="9">
        <f t="shared" si="121"/>
        <v>2.6002202148175231</v>
      </c>
      <c r="I527" s="9">
        <f t="shared" si="122"/>
        <v>3.3951683215333253</v>
      </c>
      <c r="J527" s="9">
        <f t="shared" si="123"/>
        <v>3.1164202841134983</v>
      </c>
      <c r="K527" s="11">
        <f t="shared" si="124"/>
        <v>0.39215686274509809</v>
      </c>
      <c r="L527" s="11">
        <f t="shared" si="125"/>
        <v>0.30120481927710846</v>
      </c>
      <c r="M527" s="11">
        <f t="shared" si="126"/>
        <v>0.32786885245901642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-0.28549298447405824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0.22926808487566472</v>
      </c>
      <c r="Q527" s="11">
        <f>2*'OddsRatio_working_3-way'!K527*'OddsRatio_working_3-way'!L527*'OddsRatio_working_3-way'!M527</f>
        <v>7.745543407961647E-2</v>
      </c>
      <c r="R527" s="11">
        <f t="shared" si="127"/>
        <v>0</v>
      </c>
      <c r="S527" s="11">
        <f t="shared" si="128"/>
        <v>-0.80306031091456653</v>
      </c>
      <c r="T527" s="11">
        <f t="shared" si="129"/>
        <v>-0.27130415909275901</v>
      </c>
      <c r="U527" s="11">
        <f>'OddsRatio_working_3-way'!S527-'OddsRatio_working_3-way'!R527^2/3</f>
        <v>-0.80306031091456653</v>
      </c>
      <c r="V527" s="11">
        <f>'OddsRatio_working_3-way'!S527*'OddsRatio_working_3-way'!R527/3-2*'OddsRatio_working_3-way'!R527^3/27-'OddsRatio_working_3-way'!T527</f>
        <v>0.27130415909275901</v>
      </c>
      <c r="W527" s="11">
        <f>'OddsRatio_working_3-way'!V527^2+4*'OddsRatio_working_3-way'!U527^3/27</f>
        <v>-3.1197277514544153E-3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0.1384969986069044</v>
      </c>
      <c r="Y527" s="11">
        <f>IF('OddsRatio_working_3-way'!W527&gt;=0,IF('OddsRatio_working_3-way'!V527+SQRT('OddsRatio_working_3-way'!W527)&gt;0,0,PI()),ACOS('OddsRatio_working_3-way'!V527/(2*'OddsRatio_working_3-way'!X527)))</f>
        <v>0.20303738308837338</v>
      </c>
      <c r="Z527" s="11">
        <f>'OddsRatio_working_3-way'!X527^(1/3)*COS('OddsRatio_working_3-way'!Y527/3)</f>
        <v>0.51620006929597551</v>
      </c>
      <c r="AA527" s="11">
        <f>'OddsRatio_working_3-way'!X527^(1/3)*COS(('OddsRatio_working_3-way'!Y527+2*PI())/3)</f>
        <v>-0.2884017519716674</v>
      </c>
      <c r="AB527" s="11">
        <f>'OddsRatio_working_3-way'!X527^(1/3)*COS(('OddsRatio_working_3-way'!Y527+4*PI())/3)</f>
        <v>-0.22779831732430822</v>
      </c>
      <c r="AC527" s="11">
        <f>'OddsRatio_working_3-way'!X527^(1/3)*SIN('OddsRatio_working_3-way'!Y527/3)</f>
        <v>3.498940930746873E-2</v>
      </c>
      <c r="AD527" s="11">
        <f>'OddsRatio_working_3-way'!X527^(1/3)*SIN(('OddsRatio_working_3-way'!Y527+2*PI())/3)</f>
        <v>0.42954766879186806</v>
      </c>
      <c r="AE527" s="11">
        <f>'OddsRatio_working_3-way'!X527^(1/3)*SIN(('OddsRatio_working_3-way'!Y527+4*PI())/3)</f>
        <v>-0.46453707809933675</v>
      </c>
      <c r="AF527" s="11">
        <f>-'OddsRatio_working_3-way'!U527/(3*'OddsRatio_working_3-way'!X527^(1/3))*COS(('OddsRatio_working_3-way'!Y527)/3)</f>
        <v>0.51620006929597539</v>
      </c>
      <c r="AG527" s="11">
        <f>-'OddsRatio_working_3-way'!U527/(3*'OddsRatio_working_3-way'!X527^(1/3))*COS(('OddsRatio_working_3-way'!Y527+2*PI())/3)</f>
        <v>-0.28840175197166734</v>
      </c>
      <c r="AH527" s="11">
        <f>-'OddsRatio_working_3-way'!U527/(3*'OddsRatio_working_3-way'!X527^(1/3))*COS(('OddsRatio_working_3-way'!Y527+4*PI())/3)</f>
        <v>-0.22779831732430816</v>
      </c>
      <c r="AI527" s="11">
        <f>'OddsRatio_working_3-way'!U527/(3*'OddsRatio_working_3-way'!X527^(1/3))*SIN(('OddsRatio_working_3-way'!Y527)/3)</f>
        <v>-3.4989409307468723E-2</v>
      </c>
      <c r="AJ527" s="11">
        <f>'OddsRatio_working_3-way'!U527/(3*'OddsRatio_working_3-way'!X527^(1/3))*SIN(('OddsRatio_working_3-way'!Y527+2*PI())/3)</f>
        <v>-0.42954766879186795</v>
      </c>
      <c r="AK527" s="11">
        <f>'OddsRatio_working_3-way'!U527/(3*'OddsRatio_working_3-way'!X527^(1/3))*SIN(('OddsRatio_working_3-way'!Y527+4*PI())/3)</f>
        <v>0.4645370780993367</v>
      </c>
      <c r="AL527" s="11">
        <f>'OddsRatio_working_3-way'!Z527+'OddsRatio_working_3-way'!AF527</f>
        <v>1.0324001385919508</v>
      </c>
      <c r="AM527" s="11">
        <f>'OddsRatio_working_3-way'!AA527+'OddsRatio_working_3-way'!AG527</f>
        <v>-0.57680350394333479</v>
      </c>
      <c r="AN527" s="11">
        <f>'OddsRatio_working_3-way'!AB527+'OddsRatio_working_3-way'!AH527</f>
        <v>-0.45559663464861638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1.0324001385919508</v>
      </c>
      <c r="AS527" s="11">
        <f>IF(('OddsRatio_working_3-way'!X527=0),IF(Q527&gt;0,-Q527^(1/3),(-Q527)^(1/3)),'OddsRatio_working_3-way'!AM527-'OddsRatio_working_3-way'!R527/3)</f>
        <v>-0.57680350394333479</v>
      </c>
      <c r="AT527" s="11">
        <f>IF(('OddsRatio_working_3-way'!X527=0),IF(Q527&gt;0,-Q527^(1/3),(-Q527)^(1/3)),'OddsRatio_working_3-way'!AN527-'OddsRatio_working_3-way'!R527/3)</f>
        <v>-0.45559663464861638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3.76</v>
      </c>
      <c r="B528" s="4">
        <f>IF('True_Odds_Calculator_3-way'!B529="","",'True_Odds_Calculator_3-way'!B529)</f>
        <v>3.36</v>
      </c>
      <c r="C528" s="4">
        <f>IF('True_Odds_Calculator_3-way'!C529="","",'True_Odds_Calculator_3-way'!C529)</f>
        <v>2.1800000000000002</v>
      </c>
      <c r="D528" s="9">
        <f t="shared" si="117"/>
        <v>0.25930744064611921</v>
      </c>
      <c r="E528" s="9">
        <f t="shared" si="118"/>
        <v>0.29049066923513245</v>
      </c>
      <c r="F528" s="9">
        <f t="shared" si="119"/>
        <v>0.45020189011874828</v>
      </c>
      <c r="G528" s="9">
        <f t="shared" si="120"/>
        <v>1.0349370178596633</v>
      </c>
      <c r="H528" s="9">
        <f t="shared" si="121"/>
        <v>3.8564261692926705</v>
      </c>
      <c r="I528" s="9">
        <f t="shared" si="122"/>
        <v>3.4424513621488062</v>
      </c>
      <c r="J528" s="9">
        <f t="shared" si="123"/>
        <v>2.2212256810744027</v>
      </c>
      <c r="K528" s="11">
        <f t="shared" si="124"/>
        <v>0.26595744680851063</v>
      </c>
      <c r="L528" s="11">
        <f t="shared" si="125"/>
        <v>0.29761904761904762</v>
      </c>
      <c r="M528" s="11">
        <f t="shared" si="126"/>
        <v>0.4587155963302752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-0.27907406374613086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0.22874780402108136</v>
      </c>
      <c r="Q528" s="11">
        <f>2*'OddsRatio_working_3-way'!K528*'OddsRatio_working_3-way'!L528*'OddsRatio_working_3-way'!M528</f>
        <v>7.2618350482882968E-2</v>
      </c>
      <c r="R528" s="11">
        <f t="shared" si="127"/>
        <v>0</v>
      </c>
      <c r="S528" s="11">
        <f t="shared" si="128"/>
        <v>-0.81966701222787053</v>
      </c>
      <c r="T528" s="11">
        <f t="shared" si="129"/>
        <v>-0.26021174991360968</v>
      </c>
      <c r="U528" s="11">
        <f>'OddsRatio_working_3-way'!S528-'OddsRatio_working_3-way'!R528^2/3</f>
        <v>-0.81966701222787053</v>
      </c>
      <c r="V528" s="11">
        <f>'OddsRatio_working_3-way'!S528*'OddsRatio_working_3-way'!R528/3-2*'OddsRatio_working_3-way'!R528^3/27-'OddsRatio_working_3-way'!T528</f>
        <v>0.26021174991360968</v>
      </c>
      <c r="W528" s="11">
        <f>'OddsRatio_working_3-way'!V528^2+4*'OddsRatio_working_3-way'!U528^3/27</f>
        <v>-1.3874522213718557E-2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0.14281515763988561</v>
      </c>
      <c r="Y528" s="11">
        <f>IF('OddsRatio_working_3-way'!W528&gt;=0,IF('OddsRatio_working_3-way'!V528+SQRT('OddsRatio_working_3-way'!W528)&gt;0,0,PI()),ACOS('OddsRatio_working_3-way'!V528/(2*'OddsRatio_working_3-way'!X528)))</f>
        <v>0.42507242790502953</v>
      </c>
      <c r="Z528" s="11">
        <f>'OddsRatio_working_3-way'!X528^(1/3)*COS('OddsRatio_working_3-way'!Y528/3)</f>
        <v>0.51746850892983165</v>
      </c>
      <c r="AA528" s="11">
        <f>'OddsRatio_working_3-way'!X528^(1/3)*COS(('OddsRatio_working_3-way'!Y528+2*PI())/3)</f>
        <v>-0.32266006894091781</v>
      </c>
      <c r="AB528" s="11">
        <f>'OddsRatio_working_3-way'!X528^(1/3)*COS(('OddsRatio_working_3-way'!Y528+4*PI())/3)</f>
        <v>-0.19480843998891392</v>
      </c>
      <c r="AC528" s="11">
        <f>'OddsRatio_working_3-way'!X528^(1/3)*SIN('OddsRatio_working_3-way'!Y528/3)</f>
        <v>7.38151723917716E-2</v>
      </c>
      <c r="AD528" s="11">
        <f>'OddsRatio_working_3-way'!X528^(1/3)*SIN(('OddsRatio_working_3-way'!Y528+2*PI())/3)</f>
        <v>0.41123328819580302</v>
      </c>
      <c r="AE528" s="11">
        <f>'OddsRatio_working_3-way'!X528^(1/3)*SIN(('OddsRatio_working_3-way'!Y528+4*PI())/3)</f>
        <v>-0.48504846058757461</v>
      </c>
      <c r="AF528" s="11">
        <f>-'OddsRatio_working_3-way'!U528/(3*'OddsRatio_working_3-way'!X528^(1/3))*COS(('OddsRatio_working_3-way'!Y528)/3)</f>
        <v>0.51746850892983154</v>
      </c>
      <c r="AG528" s="11">
        <f>-'OddsRatio_working_3-way'!U528/(3*'OddsRatio_working_3-way'!X528^(1/3))*COS(('OddsRatio_working_3-way'!Y528+2*PI())/3)</f>
        <v>-0.32266006894091775</v>
      </c>
      <c r="AH528" s="11">
        <f>-'OddsRatio_working_3-way'!U528/(3*'OddsRatio_working_3-way'!X528^(1/3))*COS(('OddsRatio_working_3-way'!Y528+4*PI())/3)</f>
        <v>-0.19480843998891387</v>
      </c>
      <c r="AI528" s="11">
        <f>'OddsRatio_working_3-way'!U528/(3*'OddsRatio_working_3-way'!X528^(1/3))*SIN(('OddsRatio_working_3-way'!Y528)/3)</f>
        <v>-7.3815172391771586E-2</v>
      </c>
      <c r="AJ528" s="11">
        <f>'OddsRatio_working_3-way'!U528/(3*'OddsRatio_working_3-way'!X528^(1/3))*SIN(('OddsRatio_working_3-way'!Y528+2*PI())/3)</f>
        <v>-0.4112332881958029</v>
      </c>
      <c r="AK528" s="11">
        <f>'OddsRatio_working_3-way'!U528/(3*'OddsRatio_working_3-way'!X528^(1/3))*SIN(('OddsRatio_working_3-way'!Y528+4*PI())/3)</f>
        <v>0.4850484605875745</v>
      </c>
      <c r="AL528" s="11">
        <f>'OddsRatio_working_3-way'!Z528+'OddsRatio_working_3-way'!AF528</f>
        <v>1.0349370178596633</v>
      </c>
      <c r="AM528" s="11">
        <f>'OddsRatio_working_3-way'!AA528+'OddsRatio_working_3-way'!AG528</f>
        <v>-0.64532013788183562</v>
      </c>
      <c r="AN528" s="11">
        <f>'OddsRatio_working_3-way'!AB528+'OddsRatio_working_3-way'!AH528</f>
        <v>-0.38961687997782779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1.0349370178596633</v>
      </c>
      <c r="AS528" s="11">
        <f>IF(('OddsRatio_working_3-way'!X528=0),IF(Q528&gt;0,-Q528^(1/3),(-Q528)^(1/3)),'OddsRatio_working_3-way'!AM528-'OddsRatio_working_3-way'!R528/3)</f>
        <v>-0.64532013788183562</v>
      </c>
      <c r="AT528" s="11">
        <f>IF(('OddsRatio_working_3-way'!X528=0),IF(Q528&gt;0,-Q528^(1/3),(-Q528)^(1/3)),'OddsRatio_working_3-way'!AN528-'OddsRatio_working_3-way'!R528/3)</f>
        <v>-0.38961687997782779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3.56</v>
      </c>
      <c r="B529" s="4">
        <f>IF('True_Odds_Calculator_3-way'!B530="","",'True_Odds_Calculator_3-way'!B530)</f>
        <v>3.44</v>
      </c>
      <c r="C529" s="4">
        <f>IF('True_Odds_Calculator_3-way'!C530="","",'True_Odds_Calculator_3-way'!C530)</f>
        <v>2.2200000000000002</v>
      </c>
      <c r="D529" s="9">
        <f t="shared" si="117"/>
        <v>0.27412275113055262</v>
      </c>
      <c r="E529" s="9">
        <f t="shared" si="118"/>
        <v>0.28377845378631039</v>
      </c>
      <c r="F529" s="9">
        <f t="shared" si="119"/>
        <v>0.4420987950831371</v>
      </c>
      <c r="G529" s="9">
        <f t="shared" si="120"/>
        <v>1.0343752905229946</v>
      </c>
      <c r="H529" s="9">
        <f t="shared" si="121"/>
        <v>3.6480007437388657</v>
      </c>
      <c r="I529" s="9">
        <f t="shared" si="122"/>
        <v>3.5238757088761066</v>
      </c>
      <c r="J529" s="9">
        <f t="shared" si="123"/>
        <v>2.2619378544380537</v>
      </c>
      <c r="K529" s="11">
        <f t="shared" si="124"/>
        <v>0.2808988764044944</v>
      </c>
      <c r="L529" s="11">
        <f t="shared" si="125"/>
        <v>0.29069767441860467</v>
      </c>
      <c r="M529" s="11">
        <f t="shared" si="126"/>
        <v>0.4504504504504504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-0.28030329781048369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0.22878574942855057</v>
      </c>
      <c r="Q529" s="11">
        <f>2*'OddsRatio_working_3-way'!K529*'OddsRatio_working_3-way'!L529*'OddsRatio_working_3-way'!M529</f>
        <v>7.3564549655482508E-2</v>
      </c>
      <c r="R529" s="11">
        <f t="shared" si="127"/>
        <v>0</v>
      </c>
      <c r="S529" s="11">
        <f t="shared" si="128"/>
        <v>-0.81620784063423779</v>
      </c>
      <c r="T529" s="11">
        <f t="shared" si="129"/>
        <v>-0.26244625100779356</v>
      </c>
      <c r="U529" s="11">
        <f>'OddsRatio_working_3-way'!S529-'OddsRatio_working_3-way'!R529^2/3</f>
        <v>-0.81620784063423779</v>
      </c>
      <c r="V529" s="11">
        <f>'OddsRatio_working_3-way'!S529*'OddsRatio_working_3-way'!R529/3-2*'OddsRatio_working_3-way'!R529^3/27-'OddsRatio_working_3-way'!T529</f>
        <v>0.26244625100779356</v>
      </c>
      <c r="W529" s="11">
        <f>'OddsRatio_working_3-way'!V529^2+4*'OddsRatio_working_3-way'!U529^3/27</f>
        <v>-1.1678080525594589E-2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0.14191204599472906</v>
      </c>
      <c r="Y529" s="11">
        <f>IF('OddsRatio_working_3-way'!W529&gt;=0,IF('OddsRatio_working_3-way'!V529+SQRT('OddsRatio_working_3-way'!W529)&gt;0,0,PI()),ACOS('OddsRatio_working_3-way'!V529/(2*'OddsRatio_working_3-way'!X529)))</f>
        <v>0.39060399623608455</v>
      </c>
      <c r="Z529" s="11">
        <f>'OddsRatio_working_3-way'!X529^(1/3)*COS('OddsRatio_working_3-way'!Y529/3)</f>
        <v>0.5171876452614973</v>
      </c>
      <c r="AA529" s="11">
        <f>'OddsRatio_working_3-way'!X529^(1/3)*COS(('OddsRatio_working_3-way'!Y529+2*PI())/3)</f>
        <v>-0.31724247862737065</v>
      </c>
      <c r="AB529" s="11">
        <f>'OddsRatio_working_3-way'!X529^(1/3)*COS(('OddsRatio_working_3-way'!Y529+4*PI())/3)</f>
        <v>-0.19994516663412679</v>
      </c>
      <c r="AC529" s="11">
        <f>'OddsRatio_working_3-way'!X529^(1/3)*SIN('OddsRatio_working_3-way'!Y529/3)</f>
        <v>6.7721634654519094E-2</v>
      </c>
      <c r="AD529" s="11">
        <f>'OddsRatio_working_3-way'!X529^(1/3)*SIN(('OddsRatio_working_3-way'!Y529+2*PI())/3)</f>
        <v>0.41403682199265185</v>
      </c>
      <c r="AE529" s="11">
        <f>'OddsRatio_working_3-way'!X529^(1/3)*SIN(('OddsRatio_working_3-way'!Y529+4*PI())/3)</f>
        <v>-0.48175845664717071</v>
      </c>
      <c r="AF529" s="11">
        <f>-'OddsRatio_working_3-way'!U529/(3*'OddsRatio_working_3-way'!X529^(1/3))*COS(('OddsRatio_working_3-way'!Y529)/3)</f>
        <v>0.5171876452614973</v>
      </c>
      <c r="AG529" s="11">
        <f>-'OddsRatio_working_3-way'!U529/(3*'OddsRatio_working_3-way'!X529^(1/3))*COS(('OddsRatio_working_3-way'!Y529+2*PI())/3)</f>
        <v>-0.31724247862737065</v>
      </c>
      <c r="AH529" s="11">
        <f>-'OddsRatio_working_3-way'!U529/(3*'OddsRatio_working_3-way'!X529^(1/3))*COS(('OddsRatio_working_3-way'!Y529+4*PI())/3)</f>
        <v>-0.19994516663412679</v>
      </c>
      <c r="AI529" s="11">
        <f>'OddsRatio_working_3-way'!U529/(3*'OddsRatio_working_3-way'!X529^(1/3))*SIN(('OddsRatio_working_3-way'!Y529)/3)</f>
        <v>-6.7721634654519094E-2</v>
      </c>
      <c r="AJ529" s="11">
        <f>'OddsRatio_working_3-way'!U529/(3*'OddsRatio_working_3-way'!X529^(1/3))*SIN(('OddsRatio_working_3-way'!Y529+2*PI())/3)</f>
        <v>-0.41403682199265185</v>
      </c>
      <c r="AK529" s="11">
        <f>'OddsRatio_working_3-way'!U529/(3*'OddsRatio_working_3-way'!X529^(1/3))*SIN(('OddsRatio_working_3-way'!Y529+4*PI())/3)</f>
        <v>0.48175845664717071</v>
      </c>
      <c r="AL529" s="11">
        <f>'OddsRatio_working_3-way'!Z529+'OddsRatio_working_3-way'!AF529</f>
        <v>1.0343752905229946</v>
      </c>
      <c r="AM529" s="11">
        <f>'OddsRatio_working_3-way'!AA529+'OddsRatio_working_3-way'!AG529</f>
        <v>-0.6344849572547413</v>
      </c>
      <c r="AN529" s="11">
        <f>'OddsRatio_working_3-way'!AB529+'OddsRatio_working_3-way'!AH529</f>
        <v>-0.39989033326825357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1.0343752905229946</v>
      </c>
      <c r="AS529" s="11">
        <f>IF(('OddsRatio_working_3-way'!X529=0),IF(Q529&gt;0,-Q529^(1/3),(-Q529)^(1/3)),'OddsRatio_working_3-way'!AM529-'OddsRatio_working_3-way'!R529/3)</f>
        <v>-0.6344849572547413</v>
      </c>
      <c r="AT529" s="11">
        <f>IF(('OddsRatio_working_3-way'!X529=0),IF(Q529&gt;0,-Q529^(1/3),(-Q529)^(1/3)),'OddsRatio_working_3-way'!AN529-'OddsRatio_working_3-way'!R529/3)</f>
        <v>-0.39989033326825357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2.73</v>
      </c>
      <c r="B530" s="4">
        <f>IF('True_Odds_Calculator_3-way'!B531="","",'True_Odds_Calculator_3-way'!B531)</f>
        <v>3.63</v>
      </c>
      <c r="C530" s="4">
        <f>IF('True_Odds_Calculator_3-way'!C531="","",'True_Odds_Calculator_3-way'!C531)</f>
        <v>2.63</v>
      </c>
      <c r="D530" s="9">
        <f t="shared" si="117"/>
        <v>0.35863905395442797</v>
      </c>
      <c r="E530" s="9">
        <f t="shared" si="118"/>
        <v>0.26891421655485859</v>
      </c>
      <c r="F530" s="9">
        <f t="shared" si="119"/>
        <v>0.37244672949071378</v>
      </c>
      <c r="G530" s="9">
        <f t="shared" si="120"/>
        <v>1.0337102623343462</v>
      </c>
      <c r="H530" s="9">
        <f t="shared" si="121"/>
        <v>2.7883187538384187</v>
      </c>
      <c r="I530" s="9">
        <f t="shared" si="122"/>
        <v>3.7186579899393295</v>
      </c>
      <c r="J530" s="9">
        <f t="shared" si="123"/>
        <v>2.6849477276049836</v>
      </c>
      <c r="K530" s="11">
        <f t="shared" si="124"/>
        <v>0.36630036630036628</v>
      </c>
      <c r="L530" s="11">
        <f t="shared" si="125"/>
        <v>0.27548209366391185</v>
      </c>
      <c r="M530" s="11">
        <f t="shared" si="126"/>
        <v>0.38022813688212931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-0.28455383000837564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0.22982739885608883</v>
      </c>
      <c r="Q530" s="11">
        <f>2*'OddsRatio_working_3-way'!K530*'OddsRatio_working_3-way'!L530*'OddsRatio_working_3-way'!M530</f>
        <v>7.6737027998694099E-2</v>
      </c>
      <c r="R530" s="11">
        <f t="shared" si="127"/>
        <v>0</v>
      </c>
      <c r="S530" s="11">
        <f t="shared" si="128"/>
        <v>-0.80767635019821737</v>
      </c>
      <c r="T530" s="11">
        <f t="shared" si="129"/>
        <v>-0.26967490824648327</v>
      </c>
      <c r="U530" s="11">
        <f>'OddsRatio_working_3-way'!S530-'OddsRatio_working_3-way'!R530^2/3</f>
        <v>-0.80767635019821737</v>
      </c>
      <c r="V530" s="11">
        <f>'OddsRatio_working_3-way'!S530*'OddsRatio_working_3-way'!R530/3-2*'OddsRatio_working_3-way'!R530^3/27-'OddsRatio_working_3-way'!T530</f>
        <v>0.26967490824648327</v>
      </c>
      <c r="W530" s="11">
        <f>'OddsRatio_working_3-way'!V530^2+4*'OddsRatio_working_3-way'!U530^3/27</f>
        <v>-5.3318094867799565E-3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0.139692846653407</v>
      </c>
      <c r="Y530" s="11">
        <f>IF('OddsRatio_working_3-way'!W530&gt;=0,IF('OddsRatio_working_3-way'!V530+SQRT('OddsRatio_working_3-way'!W530)&gt;0,0,PI()),ACOS('OddsRatio_working_3-way'!V530/(2*'OddsRatio_working_3-way'!X530)))</f>
        <v>0.26442718464319026</v>
      </c>
      <c r="Z530" s="11">
        <f>'OddsRatio_working_3-way'!X530^(1/3)*COS('OddsRatio_working_3-way'!Y530/3)</f>
        <v>0.51685513116717308</v>
      </c>
      <c r="AA530" s="11">
        <f>'OddsRatio_working_3-way'!X530^(1/3)*COS(('OddsRatio_working_3-way'!Y530+2*PI())/3)</f>
        <v>-0.29798344490863204</v>
      </c>
      <c r="AB530" s="11">
        <f>'OddsRatio_working_3-way'!X530^(1/3)*COS(('OddsRatio_working_3-way'!Y530+4*PI())/3)</f>
        <v>-0.21887168625854075</v>
      </c>
      <c r="AC530" s="11">
        <f>'OddsRatio_working_3-way'!X530^(1/3)*SIN('OddsRatio_working_3-way'!Y530/3)</f>
        <v>4.5675195152694859E-2</v>
      </c>
      <c r="AD530" s="11">
        <f>'OddsRatio_working_3-way'!X530^(1/3)*SIN(('OddsRatio_working_3-way'!Y530+2*PI())/3)</f>
        <v>0.42477207609076273</v>
      </c>
      <c r="AE530" s="11">
        <f>'OddsRatio_working_3-way'!X530^(1/3)*SIN(('OddsRatio_working_3-way'!Y530+4*PI())/3)</f>
        <v>-0.47044727124345759</v>
      </c>
      <c r="AF530" s="11">
        <f>-'OddsRatio_working_3-way'!U530/(3*'OddsRatio_working_3-way'!X530^(1/3))*COS(('OddsRatio_working_3-way'!Y530)/3)</f>
        <v>0.51685513116717308</v>
      </c>
      <c r="AG530" s="11">
        <f>-'OddsRatio_working_3-way'!U530/(3*'OddsRatio_working_3-way'!X530^(1/3))*COS(('OddsRatio_working_3-way'!Y530+2*PI())/3)</f>
        <v>-0.29798344490863204</v>
      </c>
      <c r="AH530" s="11">
        <f>-'OddsRatio_working_3-way'!U530/(3*'OddsRatio_working_3-way'!X530^(1/3))*COS(('OddsRatio_working_3-way'!Y530+4*PI())/3)</f>
        <v>-0.21887168625854075</v>
      </c>
      <c r="AI530" s="11">
        <f>'OddsRatio_working_3-way'!U530/(3*'OddsRatio_working_3-way'!X530^(1/3))*SIN(('OddsRatio_working_3-way'!Y530)/3)</f>
        <v>-4.5675195152694859E-2</v>
      </c>
      <c r="AJ530" s="11">
        <f>'OddsRatio_working_3-way'!U530/(3*'OddsRatio_working_3-way'!X530^(1/3))*SIN(('OddsRatio_working_3-way'!Y530+2*PI())/3)</f>
        <v>-0.42477207609076273</v>
      </c>
      <c r="AK530" s="11">
        <f>'OddsRatio_working_3-way'!U530/(3*'OddsRatio_working_3-way'!X530^(1/3))*SIN(('OddsRatio_working_3-way'!Y530+4*PI())/3)</f>
        <v>0.47044727124345759</v>
      </c>
      <c r="AL530" s="11">
        <f>'OddsRatio_working_3-way'!Z530+'OddsRatio_working_3-way'!AF530</f>
        <v>1.0337102623343462</v>
      </c>
      <c r="AM530" s="11">
        <f>'OddsRatio_working_3-way'!AA530+'OddsRatio_working_3-way'!AG530</f>
        <v>-0.59596688981726409</v>
      </c>
      <c r="AN530" s="11">
        <f>'OddsRatio_working_3-way'!AB530+'OddsRatio_working_3-way'!AH530</f>
        <v>-0.43774337251708151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1.0337102623343462</v>
      </c>
      <c r="AS530" s="11">
        <f>IF(('OddsRatio_working_3-way'!X530=0),IF(Q530&gt;0,-Q530^(1/3),(-Q530)^(1/3)),'OddsRatio_working_3-way'!AM530-'OddsRatio_working_3-way'!R530/3)</f>
        <v>-0.59596688981726409</v>
      </c>
      <c r="AT530" s="11">
        <f>IF(('OddsRatio_working_3-way'!X530=0),IF(Q530&gt;0,-Q530^(1/3),(-Q530)^(1/3)),'OddsRatio_working_3-way'!AN530-'OddsRatio_working_3-way'!R530/3)</f>
        <v>-0.43774337251708151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3.12</v>
      </c>
      <c r="B531" s="4">
        <f>IF('True_Odds_Calculator_3-way'!B532="","",'True_Odds_Calculator_3-way'!B532)</f>
        <v>2.85</v>
      </c>
      <c r="C531" s="4">
        <f>IF('True_Odds_Calculator_3-way'!C532="","",'True_Odds_Calculator_3-way'!C532)</f>
        <v>2.77</v>
      </c>
      <c r="D531" s="9">
        <f t="shared" si="117"/>
        <v>0.31008990854348978</v>
      </c>
      <c r="E531" s="9">
        <f t="shared" si="118"/>
        <v>0.33996087989737728</v>
      </c>
      <c r="F531" s="9">
        <f t="shared" si="119"/>
        <v>0.34994921155913283</v>
      </c>
      <c r="G531" s="9">
        <f t="shared" si="120"/>
        <v>1.049467523633524</v>
      </c>
      <c r="H531" s="9">
        <f t="shared" si="121"/>
        <v>3.2248711501030711</v>
      </c>
      <c r="I531" s="9">
        <f t="shared" si="122"/>
        <v>2.9415149187220195</v>
      </c>
      <c r="J531" s="9">
        <f t="shared" si="123"/>
        <v>2.8575575168313376</v>
      </c>
      <c r="K531" s="11">
        <f t="shared" si="124"/>
        <v>0.32051282051282048</v>
      </c>
      <c r="L531" s="11">
        <f t="shared" si="125"/>
        <v>0.35087719298245612</v>
      </c>
      <c r="M531" s="11">
        <f t="shared" si="126"/>
        <v>0.36101083032490977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-0.28183935261647586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0.23304117926956613</v>
      </c>
      <c r="Q531" s="11">
        <f>2*'OddsRatio_working_3-way'!K531*'OddsRatio_working_3-way'!L531*'OddsRatio_working_3-way'!M531</f>
        <v>8.1199017167096196E-2</v>
      </c>
      <c r="R531" s="11">
        <f t="shared" si="127"/>
        <v>0</v>
      </c>
      <c r="S531" s="11">
        <f t="shared" si="128"/>
        <v>-0.8268581981405777</v>
      </c>
      <c r="T531" s="11">
        <f t="shared" si="129"/>
        <v>-0.28810390179114198</v>
      </c>
      <c r="U531" s="11">
        <f>'OddsRatio_working_3-way'!S531-'OddsRatio_working_3-way'!R531^2/3</f>
        <v>-0.8268581981405777</v>
      </c>
      <c r="V531" s="11">
        <f>'OddsRatio_working_3-way'!S531*'OddsRatio_working_3-way'!R531/3-2*'OddsRatio_working_3-way'!R531^3/27-'OddsRatio_working_3-way'!T531</f>
        <v>0.28810390179114198</v>
      </c>
      <c r="W531" s="11">
        <f>'OddsRatio_working_3-way'!V531^2+4*'OddsRatio_working_3-way'!U531^3/27</f>
        <v>-7.4701372424311463E-4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0.14469871453430669</v>
      </c>
      <c r="Y531" s="11">
        <f>IF('OddsRatio_working_3-way'!W531&gt;=0,IF('OddsRatio_working_3-way'!V531+SQRT('OddsRatio_working_3-way'!W531)&gt;0,0,PI()),ACOS('OddsRatio_working_3-way'!V531/(2*'OddsRatio_working_3-way'!X531)))</f>
        <v>9.4583930339573019E-2</v>
      </c>
      <c r="Z531" s="11">
        <f>'OddsRatio_working_3-way'!X531^(1/3)*COS('OddsRatio_working_3-way'!Y531/3)</f>
        <v>0.52473376181676201</v>
      </c>
      <c r="AA531" s="11">
        <f>'OddsRatio_working_3-way'!X531^(1/3)*COS(('OddsRatio_working_3-way'!Y531+2*PI())/3)</f>
        <v>-0.27669897574363372</v>
      </c>
      <c r="AB531" s="11">
        <f>'OddsRatio_working_3-way'!X531^(1/3)*COS(('OddsRatio_working_3-way'!Y531+4*PI())/3)</f>
        <v>-0.24803478607312848</v>
      </c>
      <c r="AC531" s="11">
        <f>'OddsRatio_working_3-way'!X531^(1/3)*SIN('OddsRatio_working_3-way'!Y531/3)</f>
        <v>1.6549277622368946E-2</v>
      </c>
      <c r="AD531" s="11">
        <f>'OddsRatio_working_3-way'!X531^(1/3)*SIN(('OddsRatio_working_3-way'!Y531+2*PI())/3)</f>
        <v>0.4461581291455044</v>
      </c>
      <c r="AE531" s="11">
        <f>'OddsRatio_working_3-way'!X531^(1/3)*SIN(('OddsRatio_working_3-way'!Y531+4*PI())/3)</f>
        <v>-0.46270740676787314</v>
      </c>
      <c r="AF531" s="11">
        <f>-'OddsRatio_working_3-way'!U531/(3*'OddsRatio_working_3-way'!X531^(1/3))*COS(('OddsRatio_working_3-way'!Y531)/3)</f>
        <v>0.5247337618167619</v>
      </c>
      <c r="AG531" s="11">
        <f>-'OddsRatio_working_3-way'!U531/(3*'OddsRatio_working_3-way'!X531^(1/3))*COS(('OddsRatio_working_3-way'!Y531+2*PI())/3)</f>
        <v>-0.27669897574363361</v>
      </c>
      <c r="AH531" s="11">
        <f>-'OddsRatio_working_3-way'!U531/(3*'OddsRatio_working_3-way'!X531^(1/3))*COS(('OddsRatio_working_3-way'!Y531+4*PI())/3)</f>
        <v>-0.24803478607312843</v>
      </c>
      <c r="AI531" s="11">
        <f>'OddsRatio_working_3-way'!U531/(3*'OddsRatio_working_3-way'!X531^(1/3))*SIN(('OddsRatio_working_3-way'!Y531)/3)</f>
        <v>-1.6549277622368942E-2</v>
      </c>
      <c r="AJ531" s="11">
        <f>'OddsRatio_working_3-way'!U531/(3*'OddsRatio_working_3-way'!X531^(1/3))*SIN(('OddsRatio_working_3-way'!Y531+2*PI())/3)</f>
        <v>-0.44615812914550435</v>
      </c>
      <c r="AK531" s="11">
        <f>'OddsRatio_working_3-way'!U531/(3*'OddsRatio_working_3-way'!X531^(1/3))*SIN(('OddsRatio_working_3-way'!Y531+4*PI())/3)</f>
        <v>0.46270740676787303</v>
      </c>
      <c r="AL531" s="11">
        <f>'OddsRatio_working_3-way'!Z531+'OddsRatio_working_3-way'!AF531</f>
        <v>1.049467523633524</v>
      </c>
      <c r="AM531" s="11">
        <f>'OddsRatio_working_3-way'!AA531+'OddsRatio_working_3-way'!AG531</f>
        <v>-0.55339795148726734</v>
      </c>
      <c r="AN531" s="11">
        <f>'OddsRatio_working_3-way'!AB531+'OddsRatio_working_3-way'!AH531</f>
        <v>-0.49606957214625691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1.049467523633524</v>
      </c>
      <c r="AS531" s="11">
        <f>IF(('OddsRatio_working_3-way'!X531=0),IF(Q531&gt;0,-Q531^(1/3),(-Q531)^(1/3)),'OddsRatio_working_3-way'!AM531-'OddsRatio_working_3-way'!R531/3)</f>
        <v>-0.55339795148726734</v>
      </c>
      <c r="AT531" s="11">
        <f>IF(('OddsRatio_working_3-way'!X531=0),IF(Q531&gt;0,-Q531^(1/3),(-Q531)^(1/3)),'OddsRatio_working_3-way'!AN531-'OddsRatio_working_3-way'!R531/3)</f>
        <v>-0.49606957214625691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2.61</v>
      </c>
      <c r="B532" s="4">
        <f>IF('True_Odds_Calculator_3-way'!B533="","",'True_Odds_Calculator_3-way'!B533)</f>
        <v>2.95</v>
      </c>
      <c r="C532" s="4">
        <f>IF('True_Odds_Calculator_3-way'!C533="","",'True_Odds_Calculator_3-way'!C533)</f>
        <v>3.22</v>
      </c>
      <c r="D532" s="9">
        <f t="shared" si="117"/>
        <v>0.37166895120127369</v>
      </c>
      <c r="E532" s="9">
        <f t="shared" si="118"/>
        <v>0.32812915588239816</v>
      </c>
      <c r="F532" s="9">
        <f t="shared" si="119"/>
        <v>0.30020189291632804</v>
      </c>
      <c r="G532" s="9">
        <f t="shared" si="120"/>
        <v>1.050041255562874</v>
      </c>
      <c r="H532" s="9">
        <f t="shared" si="121"/>
        <v>2.6905664214562268</v>
      </c>
      <c r="I532" s="9">
        <f t="shared" si="122"/>
        <v>3.0475804483476043</v>
      </c>
      <c r="J532" s="9">
        <f t="shared" si="123"/>
        <v>3.3310915873495808</v>
      </c>
      <c r="K532" s="11">
        <f t="shared" si="124"/>
        <v>0.38314176245210729</v>
      </c>
      <c r="L532" s="11">
        <f t="shared" si="125"/>
        <v>0.33898305084745761</v>
      </c>
      <c r="M532" s="11">
        <f t="shared" si="126"/>
        <v>0.3105590062111801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-0.28112215078901226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0.23313605505560375</v>
      </c>
      <c r="Q532" s="11">
        <f>2*'OddsRatio_working_3-way'!K532*'OddsRatio_working_3-way'!L532*'OddsRatio_working_3-way'!M532</f>
        <v>8.0669915244153539E-2</v>
      </c>
      <c r="R532" s="11">
        <f t="shared" si="127"/>
        <v>0</v>
      </c>
      <c r="S532" s="11">
        <f t="shared" si="128"/>
        <v>-0.82930517713126417</v>
      </c>
      <c r="T532" s="11">
        <f t="shared" si="129"/>
        <v>-0.28695680869593909</v>
      </c>
      <c r="U532" s="11">
        <f>'OddsRatio_working_3-way'!S532-'OddsRatio_working_3-way'!R532^2/3</f>
        <v>-0.82930517713126417</v>
      </c>
      <c r="V532" s="11">
        <f>'OddsRatio_working_3-way'!S532*'OddsRatio_working_3-way'!R532/3-2*'OddsRatio_working_3-way'!R532^3/27-'OddsRatio_working_3-way'!T532</f>
        <v>0.28695680869593909</v>
      </c>
      <c r="W532" s="11">
        <f>'OddsRatio_working_3-way'!V532^2+4*'OddsRatio_working_3-way'!U532^3/27</f>
        <v>-2.1524138483750982E-3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0.14534151497880163</v>
      </c>
      <c r="Y532" s="11">
        <f>IF('OddsRatio_working_3-way'!W532&gt;=0,IF('OddsRatio_working_3-way'!V532+SQRT('OddsRatio_working_3-way'!W532)&gt;0,0,PI()),ACOS('OddsRatio_working_3-way'!V532/(2*'OddsRatio_working_3-way'!X532)))</f>
        <v>0.16028928885262239</v>
      </c>
      <c r="Z532" s="11">
        <f>'OddsRatio_working_3-way'!X532^(1/3)*COS('OddsRatio_working_3-way'!Y532/3)</f>
        <v>0.52502062778143699</v>
      </c>
      <c r="AA532" s="11">
        <f>'OddsRatio_working_3-way'!X532^(1/3)*COS(('OddsRatio_working_3-way'!Y532+2*PI())/3)</f>
        <v>-0.28682696632902538</v>
      </c>
      <c r="AB532" s="11">
        <f>'OddsRatio_working_3-way'!X532^(1/3)*COS(('OddsRatio_working_3-way'!Y532+4*PI())/3)</f>
        <v>-0.23819366145241169</v>
      </c>
      <c r="AC532" s="11">
        <f>'OddsRatio_working_3-way'!X532^(1/3)*SIN('OddsRatio_working_3-way'!Y532/3)</f>
        <v>2.8078451662094075E-2</v>
      </c>
      <c r="AD532" s="11">
        <f>'OddsRatio_working_3-way'!X532^(1/3)*SIN(('OddsRatio_working_3-way'!Y532+2*PI())/3)</f>
        <v>0.44064197533853139</v>
      </c>
      <c r="AE532" s="11">
        <f>'OddsRatio_working_3-way'!X532^(1/3)*SIN(('OddsRatio_working_3-way'!Y532+4*PI())/3)</f>
        <v>-0.46872042700062544</v>
      </c>
      <c r="AF532" s="11">
        <f>-'OddsRatio_working_3-way'!U532/(3*'OddsRatio_working_3-way'!X532^(1/3))*COS(('OddsRatio_working_3-way'!Y532)/3)</f>
        <v>0.52502062778143699</v>
      </c>
      <c r="AG532" s="11">
        <f>-'OddsRatio_working_3-way'!U532/(3*'OddsRatio_working_3-way'!X532^(1/3))*COS(('OddsRatio_working_3-way'!Y532+2*PI())/3)</f>
        <v>-0.28682696632902538</v>
      </c>
      <c r="AH532" s="11">
        <f>-'OddsRatio_working_3-way'!U532/(3*'OddsRatio_working_3-way'!X532^(1/3))*COS(('OddsRatio_working_3-way'!Y532+4*PI())/3)</f>
        <v>-0.23819366145241169</v>
      </c>
      <c r="AI532" s="11">
        <f>'OddsRatio_working_3-way'!U532/(3*'OddsRatio_working_3-way'!X532^(1/3))*SIN(('OddsRatio_working_3-way'!Y532)/3)</f>
        <v>-2.8078451662094075E-2</v>
      </c>
      <c r="AJ532" s="11">
        <f>'OddsRatio_working_3-way'!U532/(3*'OddsRatio_working_3-way'!X532^(1/3))*SIN(('OddsRatio_working_3-way'!Y532+2*PI())/3)</f>
        <v>-0.44064197533853139</v>
      </c>
      <c r="AK532" s="11">
        <f>'OddsRatio_working_3-way'!U532/(3*'OddsRatio_working_3-way'!X532^(1/3))*SIN(('OddsRatio_working_3-way'!Y532+4*PI())/3)</f>
        <v>0.46872042700062544</v>
      </c>
      <c r="AL532" s="11">
        <f>'OddsRatio_working_3-way'!Z532+'OddsRatio_working_3-way'!AF532</f>
        <v>1.050041255562874</v>
      </c>
      <c r="AM532" s="11">
        <f>'OddsRatio_working_3-way'!AA532+'OddsRatio_working_3-way'!AG532</f>
        <v>-0.57365393265805076</v>
      </c>
      <c r="AN532" s="11">
        <f>'OddsRatio_working_3-way'!AB532+'OddsRatio_working_3-way'!AH532</f>
        <v>-0.47638732290482338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1.050041255562874</v>
      </c>
      <c r="AS532" s="11">
        <f>IF(('OddsRatio_working_3-way'!X532=0),IF(Q532&gt;0,-Q532^(1/3),(-Q532)^(1/3)),'OddsRatio_working_3-way'!AM532-'OddsRatio_working_3-way'!R532/3)</f>
        <v>-0.57365393265805076</v>
      </c>
      <c r="AT532" s="11">
        <f>IF(('OddsRatio_working_3-way'!X532=0),IF(Q532&gt;0,-Q532^(1/3),(-Q532)^(1/3)),'OddsRatio_working_3-way'!AN532-'OddsRatio_working_3-way'!R532/3)</f>
        <v>-0.47638732290482338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1.79</v>
      </c>
      <c r="B533" s="4">
        <f>IF('True_Odds_Calculator_3-way'!B534="","",'True_Odds_Calculator_3-way'!B534)</f>
        <v>4.16</v>
      </c>
      <c r="C533" s="4">
        <f>IF('True_Odds_Calculator_3-way'!C534="","",'True_Odds_Calculator_3-way'!C534)</f>
        <v>4.3099999999999996</v>
      </c>
      <c r="D533" s="9">
        <f t="shared" si="117"/>
        <v>0.54592516253826429</v>
      </c>
      <c r="E533" s="9">
        <f t="shared" si="118"/>
        <v>0.23110638285055635</v>
      </c>
      <c r="F533" s="9">
        <f t="shared" si="119"/>
        <v>0.22296845461117931</v>
      </c>
      <c r="G533" s="9">
        <f t="shared" si="120"/>
        <v>1.0528517729345968</v>
      </c>
      <c r="H533" s="9">
        <f t="shared" si="121"/>
        <v>1.831752900618332</v>
      </c>
      <c r="I533" s="9">
        <f t="shared" si="122"/>
        <v>4.3270116024733269</v>
      </c>
      <c r="J533" s="9">
        <f t="shared" si="123"/>
        <v>4.4849393684135146</v>
      </c>
      <c r="K533" s="11">
        <f t="shared" si="124"/>
        <v>0.55865921787709494</v>
      </c>
      <c r="L533" s="11">
        <f t="shared" si="125"/>
        <v>0.24038461538461536</v>
      </c>
      <c r="M533" s="11">
        <f t="shared" si="126"/>
        <v>0.23201856148491881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-0.25746519970845627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0.22621061941079046</v>
      </c>
      <c r="Q533" s="11">
        <f>2*'OddsRatio_working_3-way'!K533*'OddsRatio_working_3-way'!L533*'OddsRatio_working_3-way'!M533</f>
        <v>6.2316975044294898E-2</v>
      </c>
      <c r="R533" s="11">
        <f t="shared" si="127"/>
        <v>0</v>
      </c>
      <c r="S533" s="11">
        <f t="shared" si="128"/>
        <v>-0.87860658320791585</v>
      </c>
      <c r="T533" s="11">
        <f t="shared" si="129"/>
        <v>-0.24204038104901265</v>
      </c>
      <c r="U533" s="11">
        <f>'OddsRatio_working_3-way'!S533-'OddsRatio_working_3-way'!R533^2/3</f>
        <v>-0.87860658320791585</v>
      </c>
      <c r="V533" s="11">
        <f>'OddsRatio_working_3-way'!S533*'OddsRatio_working_3-way'!R533/3-2*'OddsRatio_working_3-way'!R533^3/27-'OddsRatio_working_3-way'!T533</f>
        <v>0.24204038104901265</v>
      </c>
      <c r="W533" s="11">
        <f>'OddsRatio_working_3-way'!V533^2+4*'OddsRatio_working_3-way'!U533^3/27</f>
        <v>-4.1896444646018938E-2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0.15849289471800476</v>
      </c>
      <c r="Y533" s="11">
        <f>IF('OddsRatio_working_3-way'!W533&gt;=0,IF('OddsRatio_working_3-way'!V533+SQRT('OddsRatio_working_3-way'!W533)&gt;0,0,PI()),ACOS('OddsRatio_working_3-way'!V533/(2*'OddsRatio_working_3-way'!X533)))</f>
        <v>0.70197470879280977</v>
      </c>
      <c r="Z533" s="11">
        <f>'OddsRatio_working_3-way'!X533^(1/3)*COS('OddsRatio_working_3-way'!Y533/3)</f>
        <v>0.52642588646729838</v>
      </c>
      <c r="AA533" s="11">
        <f>'OddsRatio_working_3-way'!X533^(1/3)*COS(('OddsRatio_working_3-way'!Y533+2*PI())/3)</f>
        <v>-0.37187979809205662</v>
      </c>
      <c r="AB533" s="11">
        <f>'OddsRatio_working_3-way'!X533^(1/3)*COS(('OddsRatio_working_3-way'!Y533+4*PI())/3)</f>
        <v>-0.15454608837524197</v>
      </c>
      <c r="AC533" s="11">
        <f>'OddsRatio_working_3-way'!X533^(1/3)*SIN('OddsRatio_working_3-way'!Y533/3)</f>
        <v>0.12547767580898306</v>
      </c>
      <c r="AD533" s="11">
        <f>'OddsRatio_working_3-way'!X533^(1/3)*SIN(('OddsRatio_working_3-way'!Y533+2*PI())/3)</f>
        <v>0.39315935298593174</v>
      </c>
      <c r="AE533" s="11">
        <f>'OddsRatio_working_3-way'!X533^(1/3)*SIN(('OddsRatio_working_3-way'!Y533+4*PI())/3)</f>
        <v>-0.51863702879491469</v>
      </c>
      <c r="AF533" s="11">
        <f>-'OddsRatio_working_3-way'!U533/(3*'OddsRatio_working_3-way'!X533^(1/3))*COS(('OddsRatio_working_3-way'!Y533)/3)</f>
        <v>0.52642588646729838</v>
      </c>
      <c r="AG533" s="11">
        <f>-'OddsRatio_working_3-way'!U533/(3*'OddsRatio_working_3-way'!X533^(1/3))*COS(('OddsRatio_working_3-way'!Y533+2*PI())/3)</f>
        <v>-0.37187979809205662</v>
      </c>
      <c r="AH533" s="11">
        <f>-'OddsRatio_working_3-way'!U533/(3*'OddsRatio_working_3-way'!X533^(1/3))*COS(('OddsRatio_working_3-way'!Y533+4*PI())/3)</f>
        <v>-0.15454608837524197</v>
      </c>
      <c r="AI533" s="11">
        <f>'OddsRatio_working_3-way'!U533/(3*'OddsRatio_working_3-way'!X533^(1/3))*SIN(('OddsRatio_working_3-way'!Y533)/3)</f>
        <v>-0.12547767580898306</v>
      </c>
      <c r="AJ533" s="11">
        <f>'OddsRatio_working_3-way'!U533/(3*'OddsRatio_working_3-way'!X533^(1/3))*SIN(('OddsRatio_working_3-way'!Y533+2*PI())/3)</f>
        <v>-0.39315935298593174</v>
      </c>
      <c r="AK533" s="11">
        <f>'OddsRatio_working_3-way'!U533/(3*'OddsRatio_working_3-way'!X533^(1/3))*SIN(('OddsRatio_working_3-way'!Y533+4*PI())/3)</f>
        <v>0.51863702879491469</v>
      </c>
      <c r="AL533" s="11">
        <f>'OddsRatio_working_3-way'!Z533+'OddsRatio_working_3-way'!AF533</f>
        <v>1.0528517729345968</v>
      </c>
      <c r="AM533" s="11">
        <f>'OddsRatio_working_3-way'!AA533+'OddsRatio_working_3-way'!AG533</f>
        <v>-0.74375959618411325</v>
      </c>
      <c r="AN533" s="11">
        <f>'OddsRatio_working_3-way'!AB533+'OddsRatio_working_3-way'!AH533</f>
        <v>-0.30909217675048395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1.0528517729345968</v>
      </c>
      <c r="AS533" s="11">
        <f>IF(('OddsRatio_working_3-way'!X533=0),IF(Q533&gt;0,-Q533^(1/3),(-Q533)^(1/3)),'OddsRatio_working_3-way'!AM533-'OddsRatio_working_3-way'!R533/3)</f>
        <v>-0.74375959618411325</v>
      </c>
      <c r="AT533" s="11">
        <f>IF(('OddsRatio_working_3-way'!X533=0),IF(Q533&gt;0,-Q533^(1/3),(-Q533)^(1/3)),'OddsRatio_working_3-way'!AN533-'OddsRatio_working_3-way'!R533/3)</f>
        <v>-0.30909217675048395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2.77</v>
      </c>
      <c r="B534" s="4">
        <f>IF('True_Odds_Calculator_3-way'!B535="","",'True_Odds_Calculator_3-way'!B535)</f>
        <v>3.86</v>
      </c>
      <c r="C534" s="4">
        <f>IF('True_Odds_Calculator_3-way'!C535="","",'True_Odds_Calculator_3-way'!C535)</f>
        <v>2.4500000000000002</v>
      </c>
      <c r="D534" s="9">
        <f t="shared" si="117"/>
        <v>0.35119726590263134</v>
      </c>
      <c r="E534" s="9">
        <f t="shared" si="118"/>
        <v>0.25093671092695691</v>
      </c>
      <c r="F534" s="9">
        <f t="shared" si="119"/>
        <v>0.39786602317041159</v>
      </c>
      <c r="G534" s="9">
        <f t="shared" si="120"/>
        <v>1.0437302695454065</v>
      </c>
      <c r="H534" s="9">
        <f t="shared" si="121"/>
        <v>2.847402577095369</v>
      </c>
      <c r="I534" s="9">
        <f t="shared" si="122"/>
        <v>3.9850685708998621</v>
      </c>
      <c r="J534" s="9">
        <f t="shared" si="123"/>
        <v>2.5134088908408398</v>
      </c>
      <c r="K534" s="11">
        <f t="shared" si="124"/>
        <v>0.36101083032490977</v>
      </c>
      <c r="L534" s="11">
        <f t="shared" si="125"/>
        <v>0.2590673575129534</v>
      </c>
      <c r="M534" s="11">
        <f t="shared" si="126"/>
        <v>0.4081632653061224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-0.28020387931083834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0.23209747788679827</v>
      </c>
      <c r="Q534" s="11">
        <f>2*'OddsRatio_working_3-way'!K534*'OddsRatio_working_3-way'!L534*'OddsRatio_working_3-way'!M534</f>
        <v>7.6347854568025758E-2</v>
      </c>
      <c r="R534" s="11">
        <f t="shared" si="127"/>
        <v>0</v>
      </c>
      <c r="S534" s="11">
        <f t="shared" si="128"/>
        <v>-0.82831643322584325</v>
      </c>
      <c r="T534" s="11">
        <f t="shared" si="129"/>
        <v>-0.27247251092955377</v>
      </c>
      <c r="U534" s="11">
        <f>'OddsRatio_working_3-way'!S534-'OddsRatio_working_3-way'!R534^2/3</f>
        <v>-0.82831643322584325</v>
      </c>
      <c r="V534" s="11">
        <f>'OddsRatio_working_3-way'!S534*'OddsRatio_working_3-way'!R534/3-2*'OddsRatio_working_3-way'!R534^3/27-'OddsRatio_working_3-way'!T534</f>
        <v>0.27247251092955377</v>
      </c>
      <c r="W534" s="11">
        <f>'OddsRatio_working_3-way'!V534^2+4*'OddsRatio_working_3-way'!U534^3/27</f>
        <v>-9.9534901099205403E-3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0.1450816660730917</v>
      </c>
      <c r="Y534" s="11">
        <f>IF('OddsRatio_working_3-way'!W534&gt;=0,IF('OddsRatio_working_3-way'!V534+SQRT('OddsRatio_working_3-way'!W534)&gt;0,0,PI()),ACOS('OddsRatio_working_3-way'!V534/(2*'OddsRatio_working_3-way'!X534)))</f>
        <v>0.35099371459892637</v>
      </c>
      <c r="Z534" s="11">
        <f>'OddsRatio_working_3-way'!X534^(1/3)*COS('OddsRatio_working_3-way'!Y534/3)</f>
        <v>0.52186513477270324</v>
      </c>
      <c r="AA534" s="11">
        <f>'OddsRatio_working_3-way'!X534^(1/3)*COS(('OddsRatio_working_3-way'!Y534+2*PI())/3)</f>
        <v>-0.31405218841250426</v>
      </c>
      <c r="AB534" s="11">
        <f>'OddsRatio_working_3-way'!X534^(1/3)*COS(('OddsRatio_working_3-way'!Y534+4*PI())/3)</f>
        <v>-0.20781294636019884</v>
      </c>
      <c r="AC534" s="11">
        <f>'OddsRatio_working_3-way'!X534^(1/3)*SIN('OddsRatio_working_3-way'!Y534/3)</f>
        <v>6.1337254997400274E-2</v>
      </c>
      <c r="AD534" s="11">
        <f>'OddsRatio_working_3-way'!X534^(1/3)*SIN(('OddsRatio_working_3-way'!Y534+2*PI())/3)</f>
        <v>0.42127983656385065</v>
      </c>
      <c r="AE534" s="11">
        <f>'OddsRatio_working_3-way'!X534^(1/3)*SIN(('OddsRatio_working_3-way'!Y534+4*PI())/3)</f>
        <v>-0.48261709156125093</v>
      </c>
      <c r="AF534" s="11">
        <f>-'OddsRatio_working_3-way'!U534/(3*'OddsRatio_working_3-way'!X534^(1/3))*COS(('OddsRatio_working_3-way'!Y534)/3)</f>
        <v>0.52186513477270324</v>
      </c>
      <c r="AG534" s="11">
        <f>-'OddsRatio_working_3-way'!U534/(3*'OddsRatio_working_3-way'!X534^(1/3))*COS(('OddsRatio_working_3-way'!Y534+2*PI())/3)</f>
        <v>-0.31405218841250426</v>
      </c>
      <c r="AH534" s="11">
        <f>-'OddsRatio_working_3-way'!U534/(3*'OddsRatio_working_3-way'!X534^(1/3))*COS(('OddsRatio_working_3-way'!Y534+4*PI())/3)</f>
        <v>-0.20781294636019884</v>
      </c>
      <c r="AI534" s="11">
        <f>'OddsRatio_working_3-way'!U534/(3*'OddsRatio_working_3-way'!X534^(1/3))*SIN(('OddsRatio_working_3-way'!Y534)/3)</f>
        <v>-6.1337254997400274E-2</v>
      </c>
      <c r="AJ534" s="11">
        <f>'OddsRatio_working_3-way'!U534/(3*'OddsRatio_working_3-way'!X534^(1/3))*SIN(('OddsRatio_working_3-way'!Y534+2*PI())/3)</f>
        <v>-0.42127983656385065</v>
      </c>
      <c r="AK534" s="11">
        <f>'OddsRatio_working_3-way'!U534/(3*'OddsRatio_working_3-way'!X534^(1/3))*SIN(('OddsRatio_working_3-way'!Y534+4*PI())/3)</f>
        <v>0.48261709156125093</v>
      </c>
      <c r="AL534" s="11">
        <f>'OddsRatio_working_3-way'!Z534+'OddsRatio_working_3-way'!AF534</f>
        <v>1.0437302695454065</v>
      </c>
      <c r="AM534" s="11">
        <f>'OddsRatio_working_3-way'!AA534+'OddsRatio_working_3-way'!AG534</f>
        <v>-0.62810437682500853</v>
      </c>
      <c r="AN534" s="11">
        <f>'OddsRatio_working_3-way'!AB534+'OddsRatio_working_3-way'!AH534</f>
        <v>-0.41562589272039768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1.0437302695454065</v>
      </c>
      <c r="AS534" s="11">
        <f>IF(('OddsRatio_working_3-way'!X534=0),IF(Q534&gt;0,-Q534^(1/3),(-Q534)^(1/3)),'OddsRatio_working_3-way'!AM534-'OddsRatio_working_3-way'!R534/3)</f>
        <v>-0.62810437682500853</v>
      </c>
      <c r="AT534" s="11">
        <f>IF(('OddsRatio_working_3-way'!X534=0),IF(Q534&gt;0,-Q534^(1/3),(-Q534)^(1/3)),'OddsRatio_working_3-way'!AN534-'OddsRatio_working_3-way'!R534/3)</f>
        <v>-0.41562589272039768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1.53</v>
      </c>
      <c r="B535" s="4">
        <f>IF('True_Odds_Calculator_3-way'!B536="","",'True_Odds_Calculator_3-way'!B536)</f>
        <v>4.4400000000000004</v>
      </c>
      <c r="C535" s="4">
        <f>IF('True_Odds_Calculator_3-way'!C536="","",'True_Odds_Calculator_3-way'!C536)</f>
        <v>6.49</v>
      </c>
      <c r="D535" s="9">
        <f t="shared" si="117"/>
        <v>0.63934250399600245</v>
      </c>
      <c r="E535" s="9">
        <f t="shared" si="118"/>
        <v>0.21452907313238651</v>
      </c>
      <c r="F535" s="9">
        <f t="shared" si="119"/>
        <v>0.14612842287161112</v>
      </c>
      <c r="G535" s="9">
        <f t="shared" si="120"/>
        <v>1.064352576692182</v>
      </c>
      <c r="H535" s="9">
        <f t="shared" si="121"/>
        <v>1.5641068656468562</v>
      </c>
      <c r="I535" s="9">
        <f t="shared" si="122"/>
        <v>4.6613728638211063</v>
      </c>
      <c r="J535" s="9">
        <f t="shared" si="123"/>
        <v>6.8432956460400796</v>
      </c>
      <c r="K535" s="11">
        <f t="shared" si="124"/>
        <v>0.65359477124183007</v>
      </c>
      <c r="L535" s="11">
        <f t="shared" si="125"/>
        <v>0.2252252252252252</v>
      </c>
      <c r="M535" s="11">
        <f t="shared" si="126"/>
        <v>0.15408320493066255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-0.22703225295448615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0.21457150071307596</v>
      </c>
      <c r="Q535" s="11">
        <f>2*'OddsRatio_working_3-way'!K535*'OddsRatio_working_3-way'!L535*'OddsRatio_working_3-way'!M535</f>
        <v>4.536395363912811E-2</v>
      </c>
      <c r="R535" s="11">
        <f t="shared" si="127"/>
        <v>0</v>
      </c>
      <c r="S535" s="11">
        <f t="shared" si="128"/>
        <v>-0.94511461662714402</v>
      </c>
      <c r="T535" s="11">
        <f t="shared" si="129"/>
        <v>-0.1998128153545759</v>
      </c>
      <c r="U535" s="11">
        <f>'OddsRatio_working_3-way'!S535-'OddsRatio_working_3-way'!R535^2/3</f>
        <v>-0.94511461662714402</v>
      </c>
      <c r="V535" s="11">
        <f>'OddsRatio_working_3-way'!S535*'OddsRatio_working_3-way'!R535/3-2*'OddsRatio_working_3-way'!R535^3/27-'OddsRatio_working_3-way'!T535</f>
        <v>0.1998128153545759</v>
      </c>
      <c r="W535" s="11">
        <f>'OddsRatio_working_3-way'!V535^2+4*'OddsRatio_working_3-way'!U535^3/27</f>
        <v>-8.5143835677142593E-2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0.17682547671154772</v>
      </c>
      <c r="Y535" s="11">
        <f>IF('OddsRatio_working_3-way'!W535&gt;=0,IF('OddsRatio_working_3-way'!V535+SQRT('OddsRatio_working_3-way'!W535)&gt;0,0,PI()),ACOS('OddsRatio_working_3-way'!V535/(2*'OddsRatio_working_3-way'!X535)))</f>
        <v>0.97036298181252501</v>
      </c>
      <c r="Z535" s="11">
        <f>'OddsRatio_working_3-way'!X535^(1/3)*COS('OddsRatio_working_3-way'!Y535/3)</f>
        <v>0.5321762883460911</v>
      </c>
      <c r="AA535" s="11">
        <f>'OddsRatio_working_3-way'!X535^(1/3)*COS(('OddsRatio_working_3-way'!Y535+2*PI())/3)</f>
        <v>-0.42058718219082614</v>
      </c>
      <c r="AB535" s="11">
        <f>'OddsRatio_working_3-way'!X535^(1/3)*COS(('OddsRatio_working_3-way'!Y535+4*PI())/3)</f>
        <v>-0.11158910615526531</v>
      </c>
      <c r="AC535" s="11">
        <f>'OddsRatio_working_3-way'!X535^(1/3)*SIN('OddsRatio_working_3-way'!Y535/3)</f>
        <v>0.17840012237820774</v>
      </c>
      <c r="AD535" s="11">
        <f>'OddsRatio_working_3-way'!X535^(1/3)*SIN(('OddsRatio_working_3-way'!Y535+2*PI())/3)</f>
        <v>0.3716781238103235</v>
      </c>
      <c r="AE535" s="11">
        <f>'OddsRatio_working_3-way'!X535^(1/3)*SIN(('OddsRatio_working_3-way'!Y535+4*PI())/3)</f>
        <v>-0.55007824618853118</v>
      </c>
      <c r="AF535" s="11">
        <f>-'OddsRatio_working_3-way'!U535/(3*'OddsRatio_working_3-way'!X535^(1/3))*COS(('OddsRatio_working_3-way'!Y535)/3)</f>
        <v>0.53217628834609099</v>
      </c>
      <c r="AG535" s="11">
        <f>-'OddsRatio_working_3-way'!U535/(3*'OddsRatio_working_3-way'!X535^(1/3))*COS(('OddsRatio_working_3-way'!Y535+2*PI())/3)</f>
        <v>-0.42058718219082608</v>
      </c>
      <c r="AH535" s="11">
        <f>-'OddsRatio_working_3-way'!U535/(3*'OddsRatio_working_3-way'!X535^(1/3))*COS(('OddsRatio_working_3-way'!Y535+4*PI())/3)</f>
        <v>-0.11158910615526528</v>
      </c>
      <c r="AI535" s="11">
        <f>'OddsRatio_working_3-way'!U535/(3*'OddsRatio_working_3-way'!X535^(1/3))*SIN(('OddsRatio_working_3-way'!Y535)/3)</f>
        <v>-0.17840012237820771</v>
      </c>
      <c r="AJ535" s="11">
        <f>'OddsRatio_working_3-way'!U535/(3*'OddsRatio_working_3-way'!X535^(1/3))*SIN(('OddsRatio_working_3-way'!Y535+2*PI())/3)</f>
        <v>-0.37167812381032345</v>
      </c>
      <c r="AK535" s="11">
        <f>'OddsRatio_working_3-way'!U535/(3*'OddsRatio_working_3-way'!X535^(1/3))*SIN(('OddsRatio_working_3-way'!Y535+4*PI())/3)</f>
        <v>0.55007824618853107</v>
      </c>
      <c r="AL535" s="11">
        <f>'OddsRatio_working_3-way'!Z535+'OddsRatio_working_3-way'!AF535</f>
        <v>1.064352576692182</v>
      </c>
      <c r="AM535" s="11">
        <f>'OddsRatio_working_3-way'!AA535+'OddsRatio_working_3-way'!AG535</f>
        <v>-0.84117436438165227</v>
      </c>
      <c r="AN535" s="11">
        <f>'OddsRatio_working_3-way'!AB535+'OddsRatio_working_3-way'!AH535</f>
        <v>-0.22317821231053059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1.064352576692182</v>
      </c>
      <c r="AS535" s="11">
        <f>IF(('OddsRatio_working_3-way'!X535=0),IF(Q535&gt;0,-Q535^(1/3),(-Q535)^(1/3)),'OddsRatio_working_3-way'!AM535-'OddsRatio_working_3-way'!R535/3)</f>
        <v>-0.84117436438165227</v>
      </c>
      <c r="AT535" s="11">
        <f>IF(('OddsRatio_working_3-way'!X535=0),IF(Q535&gt;0,-Q535^(1/3),(-Q535)^(1/3)),'OddsRatio_working_3-way'!AN535-'OddsRatio_working_3-way'!R535/3)</f>
        <v>-0.22317821231053059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2.2200000000000002</v>
      </c>
      <c r="B536" s="4">
        <f>IF('True_Odds_Calculator_3-way'!B537="","",'True_Odds_Calculator_3-way'!B537)</f>
        <v>3.44</v>
      </c>
      <c r="C536" s="4">
        <f>IF('True_Odds_Calculator_3-way'!C537="","",'True_Odds_Calculator_3-way'!C537)</f>
        <v>3.48</v>
      </c>
      <c r="D536" s="9">
        <f t="shared" si="117"/>
        <v>0.43968851465080894</v>
      </c>
      <c r="E536" s="9">
        <f t="shared" si="118"/>
        <v>0.2817953458519909</v>
      </c>
      <c r="F536" s="9">
        <f t="shared" si="119"/>
        <v>0.27851613949720033</v>
      </c>
      <c r="G536" s="9">
        <f t="shared" si="120"/>
        <v>1.0445387905284704</v>
      </c>
      <c r="H536" s="9">
        <f t="shared" si="121"/>
        <v>2.2743373244447338</v>
      </c>
      <c r="I536" s="9">
        <f t="shared" si="122"/>
        <v>3.548674648889468</v>
      </c>
      <c r="J536" s="9">
        <f t="shared" si="123"/>
        <v>3.5904562005106064</v>
      </c>
      <c r="K536" s="11">
        <f t="shared" si="124"/>
        <v>0.4504504504504504</v>
      </c>
      <c r="L536" s="11">
        <f t="shared" si="125"/>
        <v>0.29069767441860467</v>
      </c>
      <c r="M536" s="11">
        <f t="shared" si="126"/>
        <v>0.28735632183908044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-0.27778620641491547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0.23103496439502855</v>
      </c>
      <c r="Q536" s="11">
        <f>2*'OddsRatio_working_3-way'!K536*'OddsRatio_working_3-way'!L536*'OddsRatio_working_3-way'!M536</f>
        <v>7.5255688728022324E-2</v>
      </c>
      <c r="R536" s="11">
        <f t="shared" si="127"/>
        <v>0</v>
      </c>
      <c r="S536" s="11">
        <f t="shared" si="128"/>
        <v>-0.83170063545179451</v>
      </c>
      <c r="T536" s="11">
        <f t="shared" si="129"/>
        <v>-0.27091225910481903</v>
      </c>
      <c r="U536" s="11">
        <f>'OddsRatio_working_3-way'!S536-'OddsRatio_working_3-way'!R536^2/3</f>
        <v>-0.83170063545179451</v>
      </c>
      <c r="V536" s="11">
        <f>'OddsRatio_working_3-way'!S536*'OddsRatio_working_3-way'!R536/3-2*'OddsRatio_working_3-way'!R536^3/27-'OddsRatio_working_3-way'!T536</f>
        <v>0.27091225910481903</v>
      </c>
      <c r="W536" s="11">
        <f>'OddsRatio_working_3-way'!V536^2+4*'OddsRatio_working_3-way'!U536^3/27</f>
        <v>-1.1837497450053108E-2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0.14597170066774048</v>
      </c>
      <c r="Y536" s="11">
        <f>IF('OddsRatio_working_3-way'!W536&gt;=0,IF('OddsRatio_working_3-way'!V536+SQRT('OddsRatio_working_3-way'!W536)&gt;0,0,PI()),ACOS('OddsRatio_working_3-way'!V536/(2*'OddsRatio_working_3-way'!X536)))</f>
        <v>0.38189096771178122</v>
      </c>
      <c r="Z536" s="11">
        <f>'OddsRatio_working_3-way'!X536^(1/3)*COS('OddsRatio_working_3-way'!Y536/3)</f>
        <v>0.52226939526423521</v>
      </c>
      <c r="AA536" s="11">
        <f>'OddsRatio_working_3-way'!X536^(1/3)*COS(('OddsRatio_working_3-way'!Y536+2*PI())/3)</f>
        <v>-0.3190239707377297</v>
      </c>
      <c r="AB536" s="11">
        <f>'OddsRatio_working_3-way'!X536^(1/3)*COS(('OddsRatio_working_3-way'!Y536+4*PI())/3)</f>
        <v>-0.20324542452650574</v>
      </c>
      <c r="AC536" s="11">
        <f>'OddsRatio_working_3-way'!X536^(1/3)*SIN('OddsRatio_working_3-way'!Y536/3)</f>
        <v>6.6844774821433889E-2</v>
      </c>
      <c r="AD536" s="11">
        <f>'OddsRatio_working_3-way'!X536^(1/3)*SIN(('OddsRatio_working_3-way'!Y536+2*PI())/3)</f>
        <v>0.41887617650724707</v>
      </c>
      <c r="AE536" s="11">
        <f>'OddsRatio_working_3-way'!X536^(1/3)*SIN(('OddsRatio_working_3-way'!Y536+4*PI())/3)</f>
        <v>-0.48572095132868076</v>
      </c>
      <c r="AF536" s="11">
        <f>-'OddsRatio_working_3-way'!U536/(3*'OddsRatio_working_3-way'!X536^(1/3))*COS(('OddsRatio_working_3-way'!Y536)/3)</f>
        <v>0.5222693952642351</v>
      </c>
      <c r="AG536" s="11">
        <f>-'OddsRatio_working_3-way'!U536/(3*'OddsRatio_working_3-way'!X536^(1/3))*COS(('OddsRatio_working_3-way'!Y536+2*PI())/3)</f>
        <v>-0.31902397073772965</v>
      </c>
      <c r="AH536" s="11">
        <f>-'OddsRatio_working_3-way'!U536/(3*'OddsRatio_working_3-way'!X536^(1/3))*COS(('OddsRatio_working_3-way'!Y536+4*PI())/3)</f>
        <v>-0.20324542452650568</v>
      </c>
      <c r="AI536" s="11">
        <f>'OddsRatio_working_3-way'!U536/(3*'OddsRatio_working_3-way'!X536^(1/3))*SIN(('OddsRatio_working_3-way'!Y536)/3)</f>
        <v>-6.6844774821433875E-2</v>
      </c>
      <c r="AJ536" s="11">
        <f>'OddsRatio_working_3-way'!U536/(3*'OddsRatio_working_3-way'!X536^(1/3))*SIN(('OddsRatio_working_3-way'!Y536+2*PI())/3)</f>
        <v>-0.41887617650724696</v>
      </c>
      <c r="AK536" s="11">
        <f>'OddsRatio_working_3-way'!U536/(3*'OddsRatio_working_3-way'!X536^(1/3))*SIN(('OddsRatio_working_3-way'!Y536+4*PI())/3)</f>
        <v>0.48572095132868065</v>
      </c>
      <c r="AL536" s="11">
        <f>'OddsRatio_working_3-way'!Z536+'OddsRatio_working_3-way'!AF536</f>
        <v>1.0445387905284704</v>
      </c>
      <c r="AM536" s="11">
        <f>'OddsRatio_working_3-way'!AA536+'OddsRatio_working_3-way'!AG536</f>
        <v>-0.6380479414754594</v>
      </c>
      <c r="AN536" s="11">
        <f>'OddsRatio_working_3-way'!AB536+'OddsRatio_working_3-way'!AH536</f>
        <v>-0.40649084905301142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1.0445387905284704</v>
      </c>
      <c r="AS536" s="11">
        <f>IF(('OddsRatio_working_3-way'!X536=0),IF(Q536&gt;0,-Q536^(1/3),(-Q536)^(1/3)),'OddsRatio_working_3-way'!AM536-'OddsRatio_working_3-way'!R536/3)</f>
        <v>-0.6380479414754594</v>
      </c>
      <c r="AT536" s="11">
        <f>IF(('OddsRatio_working_3-way'!X536=0),IF(Q536&gt;0,-Q536^(1/3),(-Q536)^(1/3)),'OddsRatio_working_3-way'!AN536-'OddsRatio_working_3-way'!R536/3)</f>
        <v>-0.40649084905301142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1.06</v>
      </c>
      <c r="B537" s="4">
        <f>IF('True_Odds_Calculator_3-way'!B538="","",'True_Odds_Calculator_3-way'!B538)</f>
        <v>14.99</v>
      </c>
      <c r="C537" s="4">
        <f>IF('True_Odds_Calculator_3-way'!C538="","",'True_Odds_Calculator_3-way'!C538)</f>
        <v>41.83</v>
      </c>
      <c r="D537" s="9">
        <f t="shared" si="117"/>
        <v>0.92850904795133982</v>
      </c>
      <c r="E537" s="9">
        <f t="shared" si="118"/>
        <v>5.2762743181273851E-2</v>
      </c>
      <c r="F537" s="9">
        <f t="shared" si="119"/>
        <v>1.8728208867386135E-2</v>
      </c>
      <c r="G537" s="9">
        <f t="shared" si="120"/>
        <v>1.2832571423042392</v>
      </c>
      <c r="H537" s="9">
        <f t="shared" si="121"/>
        <v>1.0769954285382546</v>
      </c>
      <c r="I537" s="9">
        <f t="shared" si="122"/>
        <v>18.952767420836306</v>
      </c>
      <c r="J537" s="9">
        <f t="shared" si="123"/>
        <v>53.395389120282083</v>
      </c>
      <c r="K537" s="11">
        <f t="shared" si="124"/>
        <v>0.94339622641509424</v>
      </c>
      <c r="L537" s="11">
        <f t="shared" si="125"/>
        <v>6.6711140760507007E-2</v>
      </c>
      <c r="M537" s="11">
        <f t="shared" si="126"/>
        <v>2.3906287353573991E-2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-5.1564757787922133E-2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8.2569326089351414E-2</v>
      </c>
      <c r="Q537" s="11">
        <f>2*'OddsRatio_working_3-way'!K537*'OddsRatio_working_3-way'!L537*'OddsRatio_working_3-way'!M537</f>
        <v>3.0090862277460432E-3</v>
      </c>
      <c r="R537" s="11">
        <f t="shared" si="127"/>
        <v>0</v>
      </c>
      <c r="S537" s="11">
        <f t="shared" si="128"/>
        <v>-1.6012743903296565</v>
      </c>
      <c r="T537" s="11">
        <f t="shared" si="129"/>
        <v>-5.8355480697144919E-2</v>
      </c>
      <c r="U537" s="11">
        <f>'OddsRatio_working_3-way'!S537-'OddsRatio_working_3-way'!R537^2/3</f>
        <v>-1.6012743903296565</v>
      </c>
      <c r="V537" s="11">
        <f>'OddsRatio_working_3-way'!S537*'OddsRatio_working_3-way'!R537/3-2*'OddsRatio_working_3-way'!R537^3/27-'OddsRatio_working_3-way'!T537</f>
        <v>5.8355480697144919E-2</v>
      </c>
      <c r="W537" s="11">
        <f>'OddsRatio_working_3-way'!V537^2+4*'OddsRatio_working_3-way'!U537^3/27</f>
        <v>-0.60486058088606898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0.38995703065000115</v>
      </c>
      <c r="Y537" s="11">
        <f>IF('OddsRatio_working_3-way'!W537&gt;=0,IF('OddsRatio_working_3-way'!V537+SQRT('OddsRatio_working_3-way'!W537)&gt;0,0,PI()),ACOS('OddsRatio_working_3-way'!V537/(2*'OddsRatio_working_3-way'!X537)))</f>
        <v>1.495903371888329</v>
      </c>
      <c r="Z537" s="11">
        <f>'OddsRatio_working_3-way'!X537^(1/3)*COS('OddsRatio_working_3-way'!Y537/3)</f>
        <v>0.64162857115211958</v>
      </c>
      <c r="AA537" s="11">
        <f>'OddsRatio_working_3-way'!X537^(1/3)*COS(('OddsRatio_working_3-way'!Y537+2*PI())/3)</f>
        <v>-0.62339184603516118</v>
      </c>
      <c r="AB537" s="11">
        <f>'OddsRatio_working_3-way'!X537^(1/3)*COS(('OddsRatio_working_3-way'!Y537+4*PI())/3)</f>
        <v>-1.8236725116958862E-2</v>
      </c>
      <c r="AC537" s="11">
        <f>'OddsRatio_working_3-way'!X537^(1/3)*SIN('OddsRatio_working_3-way'!Y537/3)</f>
        <v>0.34938647196360495</v>
      </c>
      <c r="AD537" s="11">
        <f>'OddsRatio_working_3-way'!X537^(1/3)*SIN(('OddsRatio_working_3-way'!Y537+2*PI())/3)</f>
        <v>0.38097340642984434</v>
      </c>
      <c r="AE537" s="11">
        <f>'OddsRatio_working_3-way'!X537^(1/3)*SIN(('OddsRatio_working_3-way'!Y537+4*PI())/3)</f>
        <v>-0.73035987839344929</v>
      </c>
      <c r="AF537" s="11">
        <f>-'OddsRatio_working_3-way'!U537/(3*'OddsRatio_working_3-way'!X537^(1/3))*COS(('OddsRatio_working_3-way'!Y537)/3)</f>
        <v>0.64162857115211958</v>
      </c>
      <c r="AG537" s="11">
        <f>-'OddsRatio_working_3-way'!U537/(3*'OddsRatio_working_3-way'!X537^(1/3))*COS(('OddsRatio_working_3-way'!Y537+2*PI())/3)</f>
        <v>-0.62339184603516118</v>
      </c>
      <c r="AH537" s="11">
        <f>-'OddsRatio_working_3-way'!U537/(3*'OddsRatio_working_3-way'!X537^(1/3))*COS(('OddsRatio_working_3-way'!Y537+4*PI())/3)</f>
        <v>-1.8236725116958862E-2</v>
      </c>
      <c r="AI537" s="11">
        <f>'OddsRatio_working_3-way'!U537/(3*'OddsRatio_working_3-way'!X537^(1/3))*SIN(('OddsRatio_working_3-way'!Y537)/3)</f>
        <v>-0.34938647196360495</v>
      </c>
      <c r="AJ537" s="11">
        <f>'OddsRatio_working_3-way'!U537/(3*'OddsRatio_working_3-way'!X537^(1/3))*SIN(('OddsRatio_working_3-way'!Y537+2*PI())/3)</f>
        <v>-0.38097340642984434</v>
      </c>
      <c r="AK537" s="11">
        <f>'OddsRatio_working_3-way'!U537/(3*'OddsRatio_working_3-way'!X537^(1/3))*SIN(('OddsRatio_working_3-way'!Y537+4*PI())/3)</f>
        <v>0.73035987839344929</v>
      </c>
      <c r="AL537" s="11">
        <f>'OddsRatio_working_3-way'!Z537+'OddsRatio_working_3-way'!AF537</f>
        <v>1.2832571423042392</v>
      </c>
      <c r="AM537" s="11">
        <f>'OddsRatio_working_3-way'!AA537+'OddsRatio_working_3-way'!AG537</f>
        <v>-1.2467836920703224</v>
      </c>
      <c r="AN537" s="11">
        <f>'OddsRatio_working_3-way'!AB537+'OddsRatio_working_3-way'!AH537</f>
        <v>-3.6473450233917723E-2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1.2832571423042392</v>
      </c>
      <c r="AS537" s="11">
        <f>IF(('OddsRatio_working_3-way'!X537=0),IF(Q537&gt;0,-Q537^(1/3),(-Q537)^(1/3)),'OddsRatio_working_3-way'!AM537-'OddsRatio_working_3-way'!R537/3)</f>
        <v>-1.2467836920703224</v>
      </c>
      <c r="AT537" s="11">
        <f>IF(('OddsRatio_working_3-way'!X537=0),IF(Q537&gt;0,-Q537^(1/3),(-Q537)^(1/3)),'OddsRatio_working_3-way'!AN537-'OddsRatio_working_3-way'!R537/3)</f>
        <v>-3.6473450233917723E-2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2.0499999999999998</v>
      </c>
      <c r="B538" s="4">
        <f>IF('True_Odds_Calculator_3-way'!B539="","",'True_Odds_Calculator_3-way'!B539)</f>
        <v>3.19</v>
      </c>
      <c r="C538" s="4">
        <f>IF('True_Odds_Calculator_3-way'!C539="","",'True_Odds_Calculator_3-way'!C539)</f>
        <v>4.4000000000000004</v>
      </c>
      <c r="D538" s="9">
        <f t="shared" si="117"/>
        <v>0.47660357402965958</v>
      </c>
      <c r="E538" s="9">
        <f t="shared" si="118"/>
        <v>0.30390616670465082</v>
      </c>
      <c r="F538" s="9">
        <f t="shared" si="119"/>
        <v>0.21949025926568955</v>
      </c>
      <c r="G538" s="9">
        <f t="shared" si="120"/>
        <v>1.0458855405213536</v>
      </c>
      <c r="H538" s="9">
        <f t="shared" si="121"/>
        <v>2.0981798175474213</v>
      </c>
      <c r="I538" s="9">
        <f t="shared" si="122"/>
        <v>3.2904893337417644</v>
      </c>
      <c r="J538" s="9">
        <f t="shared" si="123"/>
        <v>4.556010837772603</v>
      </c>
      <c r="K538" s="11">
        <f t="shared" si="124"/>
        <v>0.48780487804878053</v>
      </c>
      <c r="L538" s="11">
        <f t="shared" si="125"/>
        <v>0.31347962382445144</v>
      </c>
      <c r="M538" s="11">
        <f t="shared" si="126"/>
        <v>0.22727272727272727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-0.27171593602513389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0.23076548804815492</v>
      </c>
      <c r="Q538" s="11">
        <f>2*'OddsRatio_working_3-way'!K538*'OddsRatio_working_3-way'!L538*'OddsRatio_working_3-way'!M538</f>
        <v>6.9507677122938233E-2</v>
      </c>
      <c r="R538" s="11">
        <f t="shared" si="127"/>
        <v>0</v>
      </c>
      <c r="S538" s="11">
        <f t="shared" si="128"/>
        <v>-0.84928948748449173</v>
      </c>
      <c r="T538" s="11">
        <f t="shared" si="129"/>
        <v>-0.25581008659171439</v>
      </c>
      <c r="U538" s="11">
        <f>'OddsRatio_working_3-way'!S538-'OddsRatio_working_3-way'!R538^2/3</f>
        <v>-0.84928948748449173</v>
      </c>
      <c r="V538" s="11">
        <f>'OddsRatio_working_3-way'!S538*'OddsRatio_working_3-way'!R538/3-2*'OddsRatio_working_3-way'!R538^3/27-'OddsRatio_working_3-way'!T538</f>
        <v>0.25581008659171439</v>
      </c>
      <c r="W538" s="11">
        <f>'OddsRatio_working_3-way'!V538^2+4*'OddsRatio_working_3-way'!U538^3/27</f>
        <v>-2.5314718275782189E-2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0.15062662337535371</v>
      </c>
      <c r="Y538" s="11">
        <f>IF('OddsRatio_working_3-way'!W538&gt;=0,IF('OddsRatio_working_3-way'!V538+SQRT('OddsRatio_working_3-way'!W538)&gt;0,0,PI()),ACOS('OddsRatio_working_3-way'!V538/(2*'OddsRatio_working_3-way'!X538)))</f>
        <v>0.55641690016110656</v>
      </c>
      <c r="Z538" s="11">
        <f>'OddsRatio_working_3-way'!X538^(1/3)*COS('OddsRatio_working_3-way'!Y538/3)</f>
        <v>0.52294277026067681</v>
      </c>
      <c r="AA538" s="11">
        <f>'OddsRatio_working_3-way'!X538^(1/3)*COS(('OddsRatio_working_3-way'!Y538+2*PI())/3)</f>
        <v>-0.3464450054203419</v>
      </c>
      <c r="AB538" s="11">
        <f>'OddsRatio_working_3-way'!X538^(1/3)*COS(('OddsRatio_working_3-way'!Y538+4*PI())/3)</f>
        <v>-0.17649776484033505</v>
      </c>
      <c r="AC538" s="11">
        <f>'OddsRatio_working_3-way'!X538^(1/3)*SIN('OddsRatio_working_3-way'!Y538/3)</f>
        <v>9.8119085096900996E-2</v>
      </c>
      <c r="AD538" s="11">
        <f>'OddsRatio_working_3-way'!X538^(1/3)*SIN(('OddsRatio_working_3-way'!Y538+2*PI())/3)</f>
        <v>0.40382218122270502</v>
      </c>
      <c r="AE538" s="11">
        <f>'OddsRatio_working_3-way'!X538^(1/3)*SIN(('OddsRatio_working_3-way'!Y538+4*PI())/3)</f>
        <v>-0.50194126631960601</v>
      </c>
      <c r="AF538" s="11">
        <f>-'OddsRatio_working_3-way'!U538/(3*'OddsRatio_working_3-way'!X538^(1/3))*COS(('OddsRatio_working_3-way'!Y538)/3)</f>
        <v>0.52294277026067681</v>
      </c>
      <c r="AG538" s="11">
        <f>-'OddsRatio_working_3-way'!U538/(3*'OddsRatio_working_3-way'!X538^(1/3))*COS(('OddsRatio_working_3-way'!Y538+2*PI())/3)</f>
        <v>-0.3464450054203419</v>
      </c>
      <c r="AH538" s="11">
        <f>-'OddsRatio_working_3-way'!U538/(3*'OddsRatio_working_3-way'!X538^(1/3))*COS(('OddsRatio_working_3-way'!Y538+4*PI())/3)</f>
        <v>-0.17649776484033505</v>
      </c>
      <c r="AI538" s="11">
        <f>'OddsRatio_working_3-way'!U538/(3*'OddsRatio_working_3-way'!X538^(1/3))*SIN(('OddsRatio_working_3-way'!Y538)/3)</f>
        <v>-9.8119085096900996E-2</v>
      </c>
      <c r="AJ538" s="11">
        <f>'OddsRatio_working_3-way'!U538/(3*'OddsRatio_working_3-way'!X538^(1/3))*SIN(('OddsRatio_working_3-way'!Y538+2*PI())/3)</f>
        <v>-0.40382218122270502</v>
      </c>
      <c r="AK538" s="11">
        <f>'OddsRatio_working_3-way'!U538/(3*'OddsRatio_working_3-way'!X538^(1/3))*SIN(('OddsRatio_working_3-way'!Y538+4*PI())/3)</f>
        <v>0.50194126631960601</v>
      </c>
      <c r="AL538" s="11">
        <f>'OddsRatio_working_3-way'!Z538+'OddsRatio_working_3-way'!AF538</f>
        <v>1.0458855405213536</v>
      </c>
      <c r="AM538" s="11">
        <f>'OddsRatio_working_3-way'!AA538+'OddsRatio_working_3-way'!AG538</f>
        <v>-0.6928900108406838</v>
      </c>
      <c r="AN538" s="11">
        <f>'OddsRatio_working_3-way'!AB538+'OddsRatio_working_3-way'!AH538</f>
        <v>-0.35299552968067011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1.0458855405213536</v>
      </c>
      <c r="AS538" s="11">
        <f>IF(('OddsRatio_working_3-way'!X538=0),IF(Q538&gt;0,-Q538^(1/3),(-Q538)^(1/3)),'OddsRatio_working_3-way'!AM538-'OddsRatio_working_3-way'!R538/3)</f>
        <v>-0.6928900108406838</v>
      </c>
      <c r="AT538" s="11">
        <f>IF(('OddsRatio_working_3-way'!X538=0),IF(Q538&gt;0,-Q538^(1/3),(-Q538)^(1/3)),'OddsRatio_working_3-way'!AN538-'OddsRatio_working_3-way'!R538/3)</f>
        <v>-0.35299552968067011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2.27</v>
      </c>
      <c r="B539" s="4">
        <f>IF('True_Odds_Calculator_3-way'!B540="","",'True_Odds_Calculator_3-way'!B540)</f>
        <v>3.23</v>
      </c>
      <c r="C539" s="4">
        <f>IF('True_Odds_Calculator_3-way'!C540="","",'True_Odds_Calculator_3-way'!C540)</f>
        <v>3.6</v>
      </c>
      <c r="D539" s="9">
        <f t="shared" si="117"/>
        <v>0.43008115741601838</v>
      </c>
      <c r="E539" s="9">
        <f t="shared" si="118"/>
        <v>0.30058688585686255</v>
      </c>
      <c r="F539" s="9">
        <f t="shared" si="119"/>
        <v>0.26933195672711902</v>
      </c>
      <c r="G539" s="9">
        <f t="shared" si="120"/>
        <v>1.0434193324273768</v>
      </c>
      <c r="H539" s="9">
        <f t="shared" si="121"/>
        <v>2.3251425521827684</v>
      </c>
      <c r="I539" s="9">
        <f t="shared" si="122"/>
        <v>3.3268251113130507</v>
      </c>
      <c r="J539" s="9">
        <f t="shared" si="123"/>
        <v>3.7128902643111794</v>
      </c>
      <c r="K539" s="11">
        <f t="shared" si="124"/>
        <v>0.44052863436123346</v>
      </c>
      <c r="L539" s="11">
        <f t="shared" si="125"/>
        <v>0.30959752321981426</v>
      </c>
      <c r="M539" s="11">
        <f t="shared" si="126"/>
        <v>0.27777777777777779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-0.27896585637887572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0.23109947279012077</v>
      </c>
      <c r="Q539" s="11">
        <f>2*'OddsRatio_working_3-way'!K539*'OddsRatio_working_3-way'!L539*'OddsRatio_working_3-way'!M539</f>
        <v>7.5770318947580573E-2</v>
      </c>
      <c r="R539" s="11">
        <f t="shared" si="127"/>
        <v>0</v>
      </c>
      <c r="S539" s="11">
        <f t="shared" si="128"/>
        <v>-0.82841490277668417</v>
      </c>
      <c r="T539" s="11">
        <f t="shared" si="129"/>
        <v>-0.27161144353333905</v>
      </c>
      <c r="U539" s="11">
        <f>'OddsRatio_working_3-way'!S539-'OddsRatio_working_3-way'!R539^2/3</f>
        <v>-0.82841490277668417</v>
      </c>
      <c r="V539" s="11">
        <f>'OddsRatio_working_3-way'!S539*'OddsRatio_working_3-way'!R539/3-2*'OddsRatio_working_3-way'!R539^3/27-'OddsRatio_working_3-way'!T539</f>
        <v>0.27161144353333905</v>
      </c>
      <c r="W539" s="11">
        <f>'OddsRatio_working_3-way'!V539^2+4*'OddsRatio_working_3-way'!U539^3/27</f>
        <v>-1.0452013637091334E-2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0.14510753761896344</v>
      </c>
      <c r="Y539" s="11">
        <f>IF('OddsRatio_working_3-way'!W539&gt;=0,IF('OddsRatio_working_3-way'!V539+SQRT('OddsRatio_working_3-way'!W539)&gt;0,0,PI()),ACOS('OddsRatio_working_3-way'!V539/(2*'OddsRatio_working_3-way'!X539)))</f>
        <v>0.35999925236399299</v>
      </c>
      <c r="Z539" s="11">
        <f>'OddsRatio_working_3-way'!X539^(1/3)*COS('OddsRatio_working_3-way'!Y539/3)</f>
        <v>0.52170966621368853</v>
      </c>
      <c r="AA539" s="11">
        <f>'OddsRatio_working_3-way'!X539^(1/3)*COS(('OddsRatio_working_3-way'!Y539+2*PI())/3)</f>
        <v>-0.31533413035426089</v>
      </c>
      <c r="AB539" s="11">
        <f>'OddsRatio_working_3-way'!X539^(1/3)*COS(('OddsRatio_working_3-way'!Y539+4*PI())/3)</f>
        <v>-0.20637553585942778</v>
      </c>
      <c r="AC539" s="11">
        <f>'OddsRatio_working_3-way'!X539^(1/3)*SIN('OddsRatio_working_3-way'!Y539/3)</f>
        <v>6.2907273862115198E-2</v>
      </c>
      <c r="AD539" s="11">
        <f>'OddsRatio_working_3-way'!X539^(1/3)*SIN(('OddsRatio_working_3-way'!Y539+2*PI())/3)</f>
        <v>0.42036018740989672</v>
      </c>
      <c r="AE539" s="11">
        <f>'OddsRatio_working_3-way'!X539^(1/3)*SIN(('OddsRatio_working_3-way'!Y539+4*PI())/3)</f>
        <v>-0.48326746127201192</v>
      </c>
      <c r="AF539" s="11">
        <f>-'OddsRatio_working_3-way'!U539/(3*'OddsRatio_working_3-way'!X539^(1/3))*COS(('OddsRatio_working_3-way'!Y539)/3)</f>
        <v>0.52170966621368842</v>
      </c>
      <c r="AG539" s="11">
        <f>-'OddsRatio_working_3-way'!U539/(3*'OddsRatio_working_3-way'!X539^(1/3))*COS(('OddsRatio_working_3-way'!Y539+2*PI())/3)</f>
        <v>-0.31533413035426083</v>
      </c>
      <c r="AH539" s="11">
        <f>-'OddsRatio_working_3-way'!U539/(3*'OddsRatio_working_3-way'!X539^(1/3))*COS(('OddsRatio_working_3-way'!Y539+4*PI())/3)</f>
        <v>-0.20637553585942772</v>
      </c>
      <c r="AI539" s="11">
        <f>'OddsRatio_working_3-way'!U539/(3*'OddsRatio_working_3-way'!X539^(1/3))*SIN(('OddsRatio_working_3-way'!Y539)/3)</f>
        <v>-6.2907273862115184E-2</v>
      </c>
      <c r="AJ539" s="11">
        <f>'OddsRatio_working_3-way'!U539/(3*'OddsRatio_working_3-way'!X539^(1/3))*SIN(('OddsRatio_working_3-way'!Y539+2*PI())/3)</f>
        <v>-0.42036018740989661</v>
      </c>
      <c r="AK539" s="11">
        <f>'OddsRatio_working_3-way'!U539/(3*'OddsRatio_working_3-way'!X539^(1/3))*SIN(('OddsRatio_working_3-way'!Y539+4*PI())/3)</f>
        <v>0.48326746127201181</v>
      </c>
      <c r="AL539" s="11">
        <f>'OddsRatio_working_3-way'!Z539+'OddsRatio_working_3-way'!AF539</f>
        <v>1.0434193324273768</v>
      </c>
      <c r="AM539" s="11">
        <f>'OddsRatio_working_3-way'!AA539+'OddsRatio_working_3-way'!AG539</f>
        <v>-0.63066826070852167</v>
      </c>
      <c r="AN539" s="11">
        <f>'OddsRatio_working_3-way'!AB539+'OddsRatio_working_3-way'!AH539</f>
        <v>-0.4127510717188555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1.0434193324273768</v>
      </c>
      <c r="AS539" s="11">
        <f>IF(('OddsRatio_working_3-way'!X539=0),IF(Q539&gt;0,-Q539^(1/3),(-Q539)^(1/3)),'OddsRatio_working_3-way'!AM539-'OddsRatio_working_3-way'!R539/3)</f>
        <v>-0.63066826070852167</v>
      </c>
      <c r="AT539" s="11">
        <f>IF(('OddsRatio_working_3-way'!X539=0),IF(Q539&gt;0,-Q539^(1/3),(-Q539)^(1/3)),'OddsRatio_working_3-way'!AN539-'OddsRatio_working_3-way'!R539/3)</f>
        <v>-0.4127510717188555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2.81</v>
      </c>
      <c r="B540" s="4">
        <f>IF('True_Odds_Calculator_3-way'!B541="","",'True_Odds_Calculator_3-way'!B541)</f>
        <v>3.16</v>
      </c>
      <c r="C540" s="4">
        <f>IF('True_Odds_Calculator_3-way'!C541="","",'True_Odds_Calculator_3-way'!C541)</f>
        <v>2.82</v>
      </c>
      <c r="D540" s="9">
        <f t="shared" si="117"/>
        <v>0.34671111100912533</v>
      </c>
      <c r="E540" s="9">
        <f t="shared" si="118"/>
        <v>0.30782467264518915</v>
      </c>
      <c r="F540" s="9">
        <f t="shared" si="119"/>
        <v>0.34546421634568564</v>
      </c>
      <c r="G540" s="9">
        <f t="shared" si="120"/>
        <v>1.0410196742462132</v>
      </c>
      <c r="H540" s="9">
        <f t="shared" si="121"/>
        <v>2.8842456103856455</v>
      </c>
      <c r="I540" s="9">
        <f t="shared" si="122"/>
        <v>3.248602496371821</v>
      </c>
      <c r="J540" s="9">
        <f t="shared" si="123"/>
        <v>2.8946558071281081</v>
      </c>
      <c r="K540" s="11">
        <f t="shared" si="124"/>
        <v>0.35587188612099646</v>
      </c>
      <c r="L540" s="11">
        <f t="shared" si="125"/>
        <v>0.31645569620253161</v>
      </c>
      <c r="M540" s="11">
        <f t="shared" si="126"/>
        <v>0.3546099290780142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-0.28415886090326103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0.23122567338187555</v>
      </c>
      <c r="Q540" s="11">
        <f>2*'OddsRatio_working_3-way'!K540*'OddsRatio_working_3-way'!L540*'OddsRatio_working_3-way'!M540</f>
        <v>7.9870698922927655E-2</v>
      </c>
      <c r="R540" s="11">
        <f t="shared" si="127"/>
        <v>0</v>
      </c>
      <c r="S540" s="11">
        <f t="shared" si="128"/>
        <v>-0.81371973637166983</v>
      </c>
      <c r="T540" s="11">
        <f t="shared" si="129"/>
        <v>-0.28107762914392742</v>
      </c>
      <c r="U540" s="11">
        <f>'OddsRatio_working_3-way'!S540-'OddsRatio_working_3-way'!R540^2/3</f>
        <v>-0.81371973637166983</v>
      </c>
      <c r="V540" s="11">
        <f>'OddsRatio_working_3-way'!S540*'OddsRatio_working_3-way'!R540/3-2*'OddsRatio_working_3-way'!R540^3/27-'OddsRatio_working_3-way'!T540</f>
        <v>0.28107762914392742</v>
      </c>
      <c r="W540" s="11">
        <f>'OddsRatio_working_3-way'!V540^2+4*'OddsRatio_working_3-way'!U540^3/27</f>
        <v>-8.1703026360532838E-4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0.14126363993326141</v>
      </c>
      <c r="Y540" s="11">
        <f>IF('OddsRatio_working_3-way'!W540&gt;=0,IF('OddsRatio_working_3-way'!V540+SQRT('OddsRatio_working_3-way'!W540)&gt;0,0,PI()),ACOS('OddsRatio_working_3-way'!V540/(2*'OddsRatio_working_3-way'!X540)))</f>
        <v>0.1013450087124268</v>
      </c>
      <c r="Z540" s="11">
        <f>'OddsRatio_working_3-way'!X540^(1/3)*COS('OddsRatio_working_3-way'!Y540/3)</f>
        <v>0.52050983712310661</v>
      </c>
      <c r="AA540" s="11">
        <f>'OddsRatio_working_3-way'!X540^(1/3)*COS(('OddsRatio_working_3-way'!Y540+2*PI())/3)</f>
        <v>-0.27548863729583539</v>
      </c>
      <c r="AB540" s="11">
        <f>'OddsRatio_working_3-way'!X540^(1/3)*COS(('OddsRatio_working_3-way'!Y540+4*PI())/3)</f>
        <v>-0.24502119982727133</v>
      </c>
      <c r="AC540" s="11">
        <f>'OddsRatio_working_3-way'!X540^(1/3)*SIN('OddsRatio_working_3-way'!Y540/3)</f>
        <v>1.7590383223993745E-2</v>
      </c>
      <c r="AD540" s="11">
        <f>'OddsRatio_working_3-way'!X540^(1/3)*SIN(('OddsRatio_working_3-way'!Y540+2*PI())/3)</f>
        <v>0.44197955025631397</v>
      </c>
      <c r="AE540" s="11">
        <f>'OddsRatio_working_3-way'!X540^(1/3)*SIN(('OddsRatio_working_3-way'!Y540+4*PI())/3)</f>
        <v>-0.45956993348030756</v>
      </c>
      <c r="AF540" s="11">
        <f>-'OddsRatio_working_3-way'!U540/(3*'OddsRatio_working_3-way'!X540^(1/3))*COS(('OddsRatio_working_3-way'!Y540)/3)</f>
        <v>0.52050983712310661</v>
      </c>
      <c r="AG540" s="11">
        <f>-'OddsRatio_working_3-way'!U540/(3*'OddsRatio_working_3-way'!X540^(1/3))*COS(('OddsRatio_working_3-way'!Y540+2*PI())/3)</f>
        <v>-0.27548863729583539</v>
      </c>
      <c r="AH540" s="11">
        <f>-'OddsRatio_working_3-way'!U540/(3*'OddsRatio_working_3-way'!X540^(1/3))*COS(('OddsRatio_working_3-way'!Y540+4*PI())/3)</f>
        <v>-0.24502119982727133</v>
      </c>
      <c r="AI540" s="11">
        <f>'OddsRatio_working_3-way'!U540/(3*'OddsRatio_working_3-way'!X540^(1/3))*SIN(('OddsRatio_working_3-way'!Y540)/3)</f>
        <v>-1.7590383223993745E-2</v>
      </c>
      <c r="AJ540" s="11">
        <f>'OddsRatio_working_3-way'!U540/(3*'OddsRatio_working_3-way'!X540^(1/3))*SIN(('OddsRatio_working_3-way'!Y540+2*PI())/3)</f>
        <v>-0.44197955025631397</v>
      </c>
      <c r="AK540" s="11">
        <f>'OddsRatio_working_3-way'!U540/(3*'OddsRatio_working_3-way'!X540^(1/3))*SIN(('OddsRatio_working_3-way'!Y540+4*PI())/3)</f>
        <v>0.45956993348030756</v>
      </c>
      <c r="AL540" s="11">
        <f>'OddsRatio_working_3-way'!Z540+'OddsRatio_working_3-way'!AF540</f>
        <v>1.0410196742462132</v>
      </c>
      <c r="AM540" s="11">
        <f>'OddsRatio_working_3-way'!AA540+'OddsRatio_working_3-way'!AG540</f>
        <v>-0.55097727459167078</v>
      </c>
      <c r="AN540" s="11">
        <f>'OddsRatio_working_3-way'!AB540+'OddsRatio_working_3-way'!AH540</f>
        <v>-0.49004239965454266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1.0410196742462132</v>
      </c>
      <c r="AS540" s="11">
        <f>IF(('OddsRatio_working_3-way'!X540=0),IF(Q540&gt;0,-Q540^(1/3),(-Q540)^(1/3)),'OddsRatio_working_3-way'!AM540-'OddsRatio_working_3-way'!R540/3)</f>
        <v>-0.55097727459167078</v>
      </c>
      <c r="AT540" s="11">
        <f>IF(('OddsRatio_working_3-way'!X540=0),IF(Q540&gt;0,-Q540^(1/3),(-Q540)^(1/3)),'OddsRatio_working_3-way'!AN540-'OddsRatio_working_3-way'!R540/3)</f>
        <v>-0.49004239965454266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2.94</v>
      </c>
      <c r="B541" s="4">
        <f>IF('True_Odds_Calculator_3-way'!B542="","",'True_Odds_Calculator_3-way'!B542)</f>
        <v>3.93</v>
      </c>
      <c r="C541" s="4">
        <f>IF('True_Odds_Calculator_3-way'!C542="","",'True_Odds_Calculator_3-way'!C542)</f>
        <v>2.31</v>
      </c>
      <c r="D541" s="9">
        <f t="shared" si="117"/>
        <v>0.33078678492545155</v>
      </c>
      <c r="E541" s="9">
        <f t="shared" si="118"/>
        <v>0.24657873742733652</v>
      </c>
      <c r="F541" s="9">
        <f t="shared" si="119"/>
        <v>0.4226344776472119</v>
      </c>
      <c r="G541" s="9">
        <f t="shared" si="120"/>
        <v>1.0428326681190911</v>
      </c>
      <c r="H541" s="9">
        <f t="shared" si="121"/>
        <v>3.0230953761510366</v>
      </c>
      <c r="I541" s="9">
        <f t="shared" si="122"/>
        <v>4.0554997175889378</v>
      </c>
      <c r="J541" s="9">
        <f t="shared" si="123"/>
        <v>2.3661107952360094</v>
      </c>
      <c r="K541" s="11">
        <f t="shared" si="124"/>
        <v>0.3401360544217687</v>
      </c>
      <c r="L541" s="11">
        <f t="shared" si="125"/>
        <v>0.2544529262086514</v>
      </c>
      <c r="M541" s="11">
        <f t="shared" si="126"/>
        <v>0.4329004329004329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-0.27899009531662589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0.23154564360359653</v>
      </c>
      <c r="Q541" s="11">
        <f>2*'OddsRatio_working_3-way'!K541*'OddsRatio_working_3-way'!L541*'OddsRatio_working_3-way'!M541</f>
        <v>7.4933865243882375E-2</v>
      </c>
      <c r="R541" s="11">
        <f t="shared" si="127"/>
        <v>0</v>
      </c>
      <c r="S541" s="11">
        <f t="shared" si="128"/>
        <v>-0.82994216458048575</v>
      </c>
      <c r="T541" s="11">
        <f t="shared" si="129"/>
        <v>-0.26858969727523813</v>
      </c>
      <c r="U541" s="11">
        <f>'OddsRatio_working_3-way'!S541-'OddsRatio_working_3-way'!R541^2/3</f>
        <v>-0.82994216458048575</v>
      </c>
      <c r="V541" s="11">
        <f>'OddsRatio_working_3-way'!S541*'OddsRatio_working_3-way'!R541/3-2*'OddsRatio_working_3-way'!R541^3/27-'OddsRatio_working_3-way'!T541</f>
        <v>0.26858969727523813</v>
      </c>
      <c r="W541" s="11">
        <f>'OddsRatio_working_3-way'!V541^2+4*'OddsRatio_working_3-way'!U541^3/27</f>
        <v>-1.2551053016438385E-2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0.14550900186830576</v>
      </c>
      <c r="Y541" s="11">
        <f>IF('OddsRatio_working_3-way'!W541&gt;=0,IF('OddsRatio_working_3-way'!V541+SQRT('OddsRatio_working_3-way'!W541)&gt;0,0,PI()),ACOS('OddsRatio_working_3-way'!V541/(2*'OddsRatio_working_3-way'!X541)))</f>
        <v>0.39516891835282375</v>
      </c>
      <c r="Z541" s="11">
        <f>'OddsRatio_working_3-way'!X541^(1/3)*COS('OddsRatio_working_3-way'!Y541/3)</f>
        <v>0.52141633405954557</v>
      </c>
      <c r="AA541" s="11">
        <f>'OddsRatio_working_3-way'!X541^(1/3)*COS(('OddsRatio_working_3-way'!Y541+2*PI())/3)</f>
        <v>-0.32053538555988431</v>
      </c>
      <c r="AB541" s="11">
        <f>'OddsRatio_working_3-way'!X541^(1/3)*COS(('OddsRatio_working_3-way'!Y541+4*PI())/3)</f>
        <v>-0.20088094849966157</v>
      </c>
      <c r="AC541" s="11">
        <f>'OddsRatio_working_3-way'!X541^(1/3)*SIN('OddsRatio_working_3-way'!Y541/3)</f>
        <v>6.9082521446452952E-2</v>
      </c>
      <c r="AD541" s="11">
        <f>'OddsRatio_working_3-way'!X541^(1/3)*SIN(('OddsRatio_working_3-way'!Y541+2*PI())/3)</f>
        <v>0.4170185305204932</v>
      </c>
      <c r="AE541" s="11">
        <f>'OddsRatio_working_3-way'!X541^(1/3)*SIN(('OddsRatio_working_3-way'!Y541+4*PI())/3)</f>
        <v>-0.48610105196694603</v>
      </c>
      <c r="AF541" s="11">
        <f>-'OddsRatio_working_3-way'!U541/(3*'OddsRatio_working_3-way'!X541^(1/3))*COS(('OddsRatio_working_3-way'!Y541)/3)</f>
        <v>0.52141633405954557</v>
      </c>
      <c r="AG541" s="11">
        <f>-'OddsRatio_working_3-way'!U541/(3*'OddsRatio_working_3-way'!X541^(1/3))*COS(('OddsRatio_working_3-way'!Y541+2*PI())/3)</f>
        <v>-0.32053538555988431</v>
      </c>
      <c r="AH541" s="11">
        <f>-'OddsRatio_working_3-way'!U541/(3*'OddsRatio_working_3-way'!X541^(1/3))*COS(('OddsRatio_working_3-way'!Y541+4*PI())/3)</f>
        <v>-0.20088094849966157</v>
      </c>
      <c r="AI541" s="11">
        <f>'OddsRatio_working_3-way'!U541/(3*'OddsRatio_working_3-way'!X541^(1/3))*SIN(('OddsRatio_working_3-way'!Y541)/3)</f>
        <v>-6.9082521446452952E-2</v>
      </c>
      <c r="AJ541" s="11">
        <f>'OddsRatio_working_3-way'!U541/(3*'OddsRatio_working_3-way'!X541^(1/3))*SIN(('OddsRatio_working_3-way'!Y541+2*PI())/3)</f>
        <v>-0.4170185305204932</v>
      </c>
      <c r="AK541" s="11">
        <f>'OddsRatio_working_3-way'!U541/(3*'OddsRatio_working_3-way'!X541^(1/3))*SIN(('OddsRatio_working_3-way'!Y541+4*PI())/3)</f>
        <v>0.48610105196694603</v>
      </c>
      <c r="AL541" s="11">
        <f>'OddsRatio_working_3-way'!Z541+'OddsRatio_working_3-way'!AF541</f>
        <v>1.0428326681190911</v>
      </c>
      <c r="AM541" s="11">
        <f>'OddsRatio_working_3-way'!AA541+'OddsRatio_working_3-way'!AG541</f>
        <v>-0.64107077111976862</v>
      </c>
      <c r="AN541" s="11">
        <f>'OddsRatio_working_3-way'!AB541+'OddsRatio_working_3-way'!AH541</f>
        <v>-0.40176189699932313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1.0428326681190911</v>
      </c>
      <c r="AS541" s="11">
        <f>IF(('OddsRatio_working_3-way'!X541=0),IF(Q541&gt;0,-Q541^(1/3),(-Q541)^(1/3)),'OddsRatio_working_3-way'!AM541-'OddsRatio_working_3-way'!R541/3)</f>
        <v>-0.64107077111976862</v>
      </c>
      <c r="AT541" s="11">
        <f>IF(('OddsRatio_working_3-way'!X541=0),IF(Q541&gt;0,-Q541^(1/3),(-Q541)^(1/3)),'OddsRatio_working_3-way'!AN541-'OddsRatio_working_3-way'!R541/3)</f>
        <v>-0.40176189699932313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2.68</v>
      </c>
      <c r="B542" s="4">
        <f>IF('True_Odds_Calculator_3-way'!B543="","",'True_Odds_Calculator_3-way'!B543)</f>
        <v>3.48</v>
      </c>
      <c r="C542" s="4">
        <f>IF('True_Odds_Calculator_3-way'!C543="","",'True_Odds_Calculator_3-way'!C543)</f>
        <v>2.72</v>
      </c>
      <c r="D542" s="9">
        <f t="shared" si="117"/>
        <v>0.36331671573020785</v>
      </c>
      <c r="E542" s="9">
        <f t="shared" si="118"/>
        <v>0.27879188922550557</v>
      </c>
      <c r="F542" s="9">
        <f t="shared" si="119"/>
        <v>0.35789139504428658</v>
      </c>
      <c r="G542" s="9">
        <f t="shared" si="120"/>
        <v>1.0431068238547763</v>
      </c>
      <c r="H542" s="9">
        <f t="shared" si="121"/>
        <v>2.7524194640760244</v>
      </c>
      <c r="I542" s="9">
        <f t="shared" si="122"/>
        <v>3.5869049231598447</v>
      </c>
      <c r="J542" s="9">
        <f t="shared" si="123"/>
        <v>2.7941437370302156</v>
      </c>
      <c r="K542" s="11">
        <f t="shared" si="124"/>
        <v>0.37313432835820892</v>
      </c>
      <c r="L542" s="11">
        <f t="shared" si="125"/>
        <v>0.28735632183908044</v>
      </c>
      <c r="M542" s="11">
        <f t="shared" si="126"/>
        <v>0.36764705882352938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-0.28249220429293698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0.23178983379249796</v>
      </c>
      <c r="Q542" s="11">
        <f>2*'OddsRatio_working_3-way'!K542*'OddsRatio_working_3-way'!L542*'OddsRatio_working_3-way'!M542</f>
        <v>7.8840079521257794E-2</v>
      </c>
      <c r="R542" s="11">
        <f t="shared" si="127"/>
        <v>0</v>
      </c>
      <c r="S542" s="11">
        <f t="shared" si="128"/>
        <v>-0.82051762940735173</v>
      </c>
      <c r="T542" s="11">
        <f t="shared" si="129"/>
        <v>-0.27908762905011958</v>
      </c>
      <c r="U542" s="11">
        <f>'OddsRatio_working_3-way'!S542-'OddsRatio_working_3-way'!R542^2/3</f>
        <v>-0.82051762940735173</v>
      </c>
      <c r="V542" s="11">
        <f>'OddsRatio_working_3-way'!S542*'OddsRatio_working_3-way'!R542/3-2*'OddsRatio_working_3-way'!R542^3/27-'OddsRatio_working_3-way'!T542</f>
        <v>0.27908762905011958</v>
      </c>
      <c r="W542" s="11">
        <f>'OddsRatio_working_3-way'!V542^2+4*'OddsRatio_working_3-way'!U542^3/27</f>
        <v>-3.9490318018649134E-3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0.14303752697341532</v>
      </c>
      <c r="Y542" s="11">
        <f>IF('OddsRatio_working_3-way'!W542&gt;=0,IF('OddsRatio_working_3-way'!V542+SQRT('OddsRatio_working_3-way'!W542)&gt;0,0,PI()),ACOS('OddsRatio_working_3-way'!V542/(2*'OddsRatio_working_3-way'!X542)))</f>
        <v>0.22147338365276381</v>
      </c>
      <c r="Z542" s="11">
        <f>'OddsRatio_working_3-way'!X542^(1/3)*COS('OddsRatio_working_3-way'!Y542/3)</f>
        <v>0.52155341192738824</v>
      </c>
      <c r="AA542" s="11">
        <f>'OddsRatio_working_3-way'!X542^(1/3)*COS(('OddsRatio_working_3-way'!Y542+2*PI())/3)</f>
        <v>-0.29418233770466096</v>
      </c>
      <c r="AB542" s="11">
        <f>'OddsRatio_working_3-way'!X542^(1/3)*COS(('OddsRatio_working_3-way'!Y542+4*PI())/3)</f>
        <v>-0.22737107422272712</v>
      </c>
      <c r="AC542" s="11">
        <f>'OddsRatio_working_3-way'!X542^(1/3)*SIN('OddsRatio_working_3-way'!Y542/3)</f>
        <v>3.8573500956193427E-2</v>
      </c>
      <c r="AD542" s="11">
        <f>'OddsRatio_working_3-way'!X542^(1/3)*SIN(('OddsRatio_working_3-way'!Y542+2*PI())/3)</f>
        <v>0.43239175368147126</v>
      </c>
      <c r="AE542" s="11">
        <f>'OddsRatio_working_3-way'!X542^(1/3)*SIN(('OddsRatio_working_3-way'!Y542+4*PI())/3)</f>
        <v>-0.47096525463766481</v>
      </c>
      <c r="AF542" s="11">
        <f>-'OddsRatio_working_3-way'!U542/(3*'OddsRatio_working_3-way'!X542^(1/3))*COS(('OddsRatio_working_3-way'!Y542)/3)</f>
        <v>0.52155341192738813</v>
      </c>
      <c r="AG542" s="11">
        <f>-'OddsRatio_working_3-way'!U542/(3*'OddsRatio_working_3-way'!X542^(1/3))*COS(('OddsRatio_working_3-way'!Y542+2*PI())/3)</f>
        <v>-0.2941823377046609</v>
      </c>
      <c r="AH542" s="11">
        <f>-'OddsRatio_working_3-way'!U542/(3*'OddsRatio_working_3-way'!X542^(1/3))*COS(('OddsRatio_working_3-way'!Y542+4*PI())/3)</f>
        <v>-0.22737107422272707</v>
      </c>
      <c r="AI542" s="11">
        <f>'OddsRatio_working_3-way'!U542/(3*'OddsRatio_working_3-way'!X542^(1/3))*SIN(('OddsRatio_working_3-way'!Y542)/3)</f>
        <v>-3.857350095619342E-2</v>
      </c>
      <c r="AJ542" s="11">
        <f>'OddsRatio_working_3-way'!U542/(3*'OddsRatio_working_3-way'!X542^(1/3))*SIN(('OddsRatio_working_3-way'!Y542+2*PI())/3)</f>
        <v>-0.4323917536814712</v>
      </c>
      <c r="AK542" s="11">
        <f>'OddsRatio_working_3-way'!U542/(3*'OddsRatio_working_3-way'!X542^(1/3))*SIN(('OddsRatio_working_3-way'!Y542+4*PI())/3)</f>
        <v>0.4709652546376647</v>
      </c>
      <c r="AL542" s="11">
        <f>'OddsRatio_working_3-way'!Z542+'OddsRatio_working_3-way'!AF542</f>
        <v>1.0431068238547763</v>
      </c>
      <c r="AM542" s="11">
        <f>'OddsRatio_working_3-way'!AA542+'OddsRatio_working_3-way'!AG542</f>
        <v>-0.58836467540932191</v>
      </c>
      <c r="AN542" s="11">
        <f>'OddsRatio_working_3-way'!AB542+'OddsRatio_working_3-way'!AH542</f>
        <v>-0.45474214844545419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1.0431068238547763</v>
      </c>
      <c r="AS542" s="11">
        <f>IF(('OddsRatio_working_3-way'!X542=0),IF(Q542&gt;0,-Q542^(1/3),(-Q542)^(1/3)),'OddsRatio_working_3-way'!AM542-'OddsRatio_working_3-way'!R542/3)</f>
        <v>-0.58836467540932191</v>
      </c>
      <c r="AT542" s="11">
        <f>IF(('OddsRatio_working_3-way'!X542=0),IF(Q542&gt;0,-Q542^(1/3),(-Q542)^(1/3)),'OddsRatio_working_3-way'!AN542-'OddsRatio_working_3-way'!R542/3)</f>
        <v>-0.45474214844545419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1.93</v>
      </c>
      <c r="B543" s="4">
        <f>IF('True_Odds_Calculator_3-way'!B544="","",'True_Odds_Calculator_3-way'!B544)</f>
        <v>3.13</v>
      </c>
      <c r="C543" s="4">
        <f>IF('True_Odds_Calculator_3-way'!C544="","",'True_Odds_Calculator_3-way'!C544)</f>
        <v>5.37</v>
      </c>
      <c r="D543" s="9">
        <f t="shared" si="117"/>
        <v>0.50845574104422886</v>
      </c>
      <c r="E543" s="9">
        <f t="shared" si="118"/>
        <v>0.31112469739838589</v>
      </c>
      <c r="F543" s="9">
        <f t="shared" si="119"/>
        <v>0.18041956155738531</v>
      </c>
      <c r="G543" s="9">
        <f t="shared" si="120"/>
        <v>1.0395048600404353</v>
      </c>
      <c r="H543" s="9">
        <f t="shared" si="121"/>
        <v>1.9667395198376043</v>
      </c>
      <c r="I543" s="9">
        <f t="shared" si="122"/>
        <v>3.2141453518861276</v>
      </c>
      <c r="J543" s="9">
        <f t="shared" si="123"/>
        <v>5.5426362383767023</v>
      </c>
      <c r="K543" s="11">
        <f t="shared" si="124"/>
        <v>0.5181347150259068</v>
      </c>
      <c r="L543" s="11">
        <f t="shared" si="125"/>
        <v>0.31948881789137379</v>
      </c>
      <c r="M543" s="11">
        <f t="shared" si="126"/>
        <v>0.18621973929236499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-0.26685052201422865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0.22904081559738979</v>
      </c>
      <c r="Q543" s="11">
        <f>2*'OddsRatio_working_3-way'!K543*'OddsRatio_working_3-way'!L543*'OddsRatio_working_3-way'!M543</f>
        <v>6.1652978626484459E-2</v>
      </c>
      <c r="R543" s="11">
        <f t="shared" si="127"/>
        <v>0</v>
      </c>
      <c r="S543" s="11">
        <f t="shared" si="128"/>
        <v>-0.85831128928867961</v>
      </c>
      <c r="T543" s="11">
        <f t="shared" si="129"/>
        <v>-0.23103937800502813</v>
      </c>
      <c r="U543" s="11">
        <f>'OddsRatio_working_3-way'!S543-'OddsRatio_working_3-way'!R543^2/3</f>
        <v>-0.85831128928867961</v>
      </c>
      <c r="V543" s="11">
        <f>'OddsRatio_working_3-way'!S543*'OddsRatio_working_3-way'!R543/3-2*'OddsRatio_working_3-way'!R543^3/27-'OddsRatio_working_3-way'!T543</f>
        <v>0.23103937800502813</v>
      </c>
      <c r="W543" s="11">
        <f>'OddsRatio_working_3-way'!V543^2+4*'OddsRatio_working_3-way'!U543^3/27</f>
        <v>-4.029731564173529E-2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0.15303309268805682</v>
      </c>
      <c r="Y543" s="11">
        <f>IF('OddsRatio_working_3-way'!W543&gt;=0,IF('OddsRatio_working_3-way'!V543+SQRT('OddsRatio_working_3-way'!W543)&gt;0,0,PI()),ACOS('OddsRatio_working_3-way'!V543/(2*'OddsRatio_working_3-way'!X543)))</f>
        <v>0.71534444048766188</v>
      </c>
      <c r="Z543" s="11">
        <f>'OddsRatio_working_3-way'!X543^(1/3)*COS('OddsRatio_working_3-way'!Y543/3)</f>
        <v>0.51975243002021776</v>
      </c>
      <c r="AA543" s="11">
        <f>'OddsRatio_working_3-way'!X543^(1/3)*COS(('OddsRatio_working_3-way'!Y543+2*PI())/3)</f>
        <v>-0.36928773605898624</v>
      </c>
      <c r="AB543" s="11">
        <f>'OddsRatio_working_3-way'!X543^(1/3)*COS(('OddsRatio_working_3-way'!Y543+4*PI())/3)</f>
        <v>-0.15046469396123166</v>
      </c>
      <c r="AC543" s="11">
        <f>'OddsRatio_working_3-way'!X543^(1/3)*SIN('OddsRatio_working_3-way'!Y543/3)</f>
        <v>0.12633754226003152</v>
      </c>
      <c r="AD543" s="11">
        <f>'OddsRatio_working_3-way'!X543^(1/3)*SIN(('OddsRatio_working_3-way'!Y543+2*PI())/3)</f>
        <v>0.38695003694618652</v>
      </c>
      <c r="AE543" s="11">
        <f>'OddsRatio_working_3-way'!X543^(1/3)*SIN(('OddsRatio_working_3-way'!Y543+4*PI())/3)</f>
        <v>-0.51328757920621793</v>
      </c>
      <c r="AF543" s="11">
        <f>-'OddsRatio_working_3-way'!U543/(3*'OddsRatio_working_3-way'!X543^(1/3))*COS(('OddsRatio_working_3-way'!Y543)/3)</f>
        <v>0.51975243002021765</v>
      </c>
      <c r="AG543" s="11">
        <f>-'OddsRatio_working_3-way'!U543/(3*'OddsRatio_working_3-way'!X543^(1/3))*COS(('OddsRatio_working_3-way'!Y543+2*PI())/3)</f>
        <v>-0.36928773605898618</v>
      </c>
      <c r="AH543" s="11">
        <f>-'OddsRatio_working_3-way'!U543/(3*'OddsRatio_working_3-way'!X543^(1/3))*COS(('OddsRatio_working_3-way'!Y543+4*PI())/3)</f>
        <v>-0.15046469396123163</v>
      </c>
      <c r="AI543" s="11">
        <f>'OddsRatio_working_3-way'!U543/(3*'OddsRatio_working_3-way'!X543^(1/3))*SIN(('OddsRatio_working_3-way'!Y543)/3)</f>
        <v>-0.12633754226003149</v>
      </c>
      <c r="AJ543" s="11">
        <f>'OddsRatio_working_3-way'!U543/(3*'OddsRatio_working_3-way'!X543^(1/3))*SIN(('OddsRatio_working_3-way'!Y543+2*PI())/3)</f>
        <v>-0.38695003694618646</v>
      </c>
      <c r="AK543" s="11">
        <f>'OddsRatio_working_3-way'!U543/(3*'OddsRatio_working_3-way'!X543^(1/3))*SIN(('OddsRatio_working_3-way'!Y543+4*PI())/3)</f>
        <v>0.51328757920621781</v>
      </c>
      <c r="AL543" s="11">
        <f>'OddsRatio_working_3-way'!Z543+'OddsRatio_working_3-way'!AF543</f>
        <v>1.0395048600404353</v>
      </c>
      <c r="AM543" s="11">
        <f>'OddsRatio_working_3-way'!AA543+'OddsRatio_working_3-way'!AG543</f>
        <v>-0.73857547211797248</v>
      </c>
      <c r="AN543" s="11">
        <f>'OddsRatio_working_3-way'!AB543+'OddsRatio_working_3-way'!AH543</f>
        <v>-0.30092938792246327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1.0395048600404353</v>
      </c>
      <c r="AS543" s="11">
        <f>IF(('OddsRatio_working_3-way'!X543=0),IF(Q543&gt;0,-Q543^(1/3),(-Q543)^(1/3)),'OddsRatio_working_3-way'!AM543-'OddsRatio_working_3-way'!R543/3)</f>
        <v>-0.73857547211797248</v>
      </c>
      <c r="AT543" s="11">
        <f>IF(('OddsRatio_working_3-way'!X543=0),IF(Q543&gt;0,-Q543^(1/3),(-Q543)^(1/3)),'OddsRatio_working_3-way'!AN543-'OddsRatio_working_3-way'!R543/3)</f>
        <v>-0.30092938792246327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2.0699999999999998</v>
      </c>
      <c r="B544" s="4">
        <f>IF('True_Odds_Calculator_3-way'!B545="","",'True_Odds_Calculator_3-way'!B545)</f>
        <v>3.53</v>
      </c>
      <c r="C544" s="4">
        <f>IF('True_Odds_Calculator_3-way'!C545="","",'True_Odds_Calculator_3-way'!C545)</f>
        <v>3.89</v>
      </c>
      <c r="D544" s="9">
        <f t="shared" si="117"/>
        <v>0.47395305313306396</v>
      </c>
      <c r="E544" s="9">
        <f t="shared" si="118"/>
        <v>0.2759096255290448</v>
      </c>
      <c r="F544" s="9">
        <f t="shared" si="119"/>
        <v>0.25013732133789163</v>
      </c>
      <c r="G544" s="9">
        <f t="shared" si="120"/>
        <v>1.0373024445635912</v>
      </c>
      <c r="H544" s="9">
        <f t="shared" si="121"/>
        <v>2.109913615683042</v>
      </c>
      <c r="I544" s="9">
        <f t="shared" si="122"/>
        <v>3.6243751847458863</v>
      </c>
      <c r="J544" s="9">
        <f t="shared" si="123"/>
        <v>3.9978040647887787</v>
      </c>
      <c r="K544" s="11">
        <f t="shared" si="124"/>
        <v>0.48309178743961356</v>
      </c>
      <c r="L544" s="11">
        <f t="shared" si="125"/>
        <v>0.28328611898016998</v>
      </c>
      <c r="M544" s="11">
        <f t="shared" si="126"/>
        <v>0.25706940874035988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-0.27523742710500376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0.22832320109550105</v>
      </c>
      <c r="Q544" s="11">
        <f>2*'OddsRatio_working_3-way'!K544*'OddsRatio_working_3-way'!L544*'OddsRatio_working_3-way'!M544</f>
        <v>7.0361541169645922E-2</v>
      </c>
      <c r="R544" s="11">
        <f t="shared" si="127"/>
        <v>0</v>
      </c>
      <c r="S544" s="11">
        <f t="shared" si="128"/>
        <v>-0.82954997616801285</v>
      </c>
      <c r="T544" s="11">
        <f t="shared" si="129"/>
        <v>-0.25563943795624428</v>
      </c>
      <c r="U544" s="11">
        <f>'OddsRatio_working_3-way'!S544-'OddsRatio_working_3-way'!R544^2/3</f>
        <v>-0.82954997616801285</v>
      </c>
      <c r="V544" s="11">
        <f>'OddsRatio_working_3-way'!S544*'OddsRatio_working_3-way'!R544/3-2*'OddsRatio_working_3-way'!R544^3/27-'OddsRatio_working_3-way'!T544</f>
        <v>0.25563943795624428</v>
      </c>
      <c r="W544" s="11">
        <f>'OddsRatio_working_3-way'!V544^2+4*'OddsRatio_working_3-way'!U544^3/27</f>
        <v>-1.9219950344186124E-2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0.14540587383490616</v>
      </c>
      <c r="Y544" s="11">
        <f>IF('OddsRatio_working_3-way'!W544&gt;=0,IF('OddsRatio_working_3-way'!V544+SQRT('OddsRatio_working_3-way'!W544)&gt;0,0,PI()),ACOS('OddsRatio_working_3-way'!V544/(2*'OddsRatio_working_3-way'!X544)))</f>
        <v>0.49692065594753743</v>
      </c>
      <c r="Z544" s="11">
        <f>'OddsRatio_working_3-way'!X544^(1/3)*COS('OddsRatio_working_3-way'!Y544/3)</f>
        <v>0.51865122228179561</v>
      </c>
      <c r="AA544" s="11">
        <f>'OddsRatio_working_3-way'!X544^(1/3)*COS(('OddsRatio_working_3-way'!Y544+2*PI())/3)</f>
        <v>-0.3344134015012668</v>
      </c>
      <c r="AB544" s="11">
        <f>'OddsRatio_working_3-way'!X544^(1/3)*COS(('OddsRatio_working_3-way'!Y544+4*PI())/3)</f>
        <v>-0.18423782078052897</v>
      </c>
      <c r="AC544" s="11">
        <f>'OddsRatio_working_3-way'!X544^(1/3)*SIN('OddsRatio_working_3-way'!Y544/3)</f>
        <v>8.6703911954826393E-2</v>
      </c>
      <c r="AD544" s="11">
        <f>'OddsRatio_working_3-way'!X544^(1/3)*SIN(('OddsRatio_working_3-way'!Y544+2*PI())/3)</f>
        <v>0.40581317822247148</v>
      </c>
      <c r="AE544" s="11">
        <f>'OddsRatio_working_3-way'!X544^(1/3)*SIN(('OddsRatio_working_3-way'!Y544+4*PI())/3)</f>
        <v>-0.49251709017729789</v>
      </c>
      <c r="AF544" s="11">
        <f>-'OddsRatio_working_3-way'!U544/(3*'OddsRatio_working_3-way'!X544^(1/3))*COS(('OddsRatio_working_3-way'!Y544)/3)</f>
        <v>0.51865122228179572</v>
      </c>
      <c r="AG544" s="11">
        <f>-'OddsRatio_working_3-way'!U544/(3*'OddsRatio_working_3-way'!X544^(1/3))*COS(('OddsRatio_working_3-way'!Y544+2*PI())/3)</f>
        <v>-0.33441340150126686</v>
      </c>
      <c r="AH544" s="11">
        <f>-'OddsRatio_working_3-way'!U544/(3*'OddsRatio_working_3-way'!X544^(1/3))*COS(('OddsRatio_working_3-way'!Y544+4*PI())/3)</f>
        <v>-0.184237820780529</v>
      </c>
      <c r="AI544" s="11">
        <f>'OddsRatio_working_3-way'!U544/(3*'OddsRatio_working_3-way'!X544^(1/3))*SIN(('OddsRatio_working_3-way'!Y544)/3)</f>
        <v>-8.6703911954826407E-2</v>
      </c>
      <c r="AJ544" s="11">
        <f>'OddsRatio_working_3-way'!U544/(3*'OddsRatio_working_3-way'!X544^(1/3))*SIN(('OddsRatio_working_3-way'!Y544+2*PI())/3)</f>
        <v>-0.40581317822247154</v>
      </c>
      <c r="AK544" s="11">
        <f>'OddsRatio_working_3-way'!U544/(3*'OddsRatio_working_3-way'!X544^(1/3))*SIN(('OddsRatio_working_3-way'!Y544+4*PI())/3)</f>
        <v>0.492517090177298</v>
      </c>
      <c r="AL544" s="11">
        <f>'OddsRatio_working_3-way'!Z544+'OddsRatio_working_3-way'!AF544</f>
        <v>1.0373024445635912</v>
      </c>
      <c r="AM544" s="11">
        <f>'OddsRatio_working_3-way'!AA544+'OddsRatio_working_3-way'!AG544</f>
        <v>-0.66882680300253372</v>
      </c>
      <c r="AN544" s="11">
        <f>'OddsRatio_working_3-way'!AB544+'OddsRatio_working_3-way'!AH544</f>
        <v>-0.36847564156105794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1.0373024445635912</v>
      </c>
      <c r="AS544" s="11">
        <f>IF(('OddsRatio_working_3-way'!X544=0),IF(Q544&gt;0,-Q544^(1/3),(-Q544)^(1/3)),'OddsRatio_working_3-way'!AM544-'OddsRatio_working_3-way'!R544/3)</f>
        <v>-0.66882680300253372</v>
      </c>
      <c r="AT544" s="11">
        <f>IF(('OddsRatio_working_3-way'!X544=0),IF(Q544&gt;0,-Q544^(1/3),(-Q544)^(1/3)),'OddsRatio_working_3-way'!AN544-'OddsRatio_working_3-way'!R544/3)</f>
        <v>-0.36847564156105794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1.41</v>
      </c>
      <c r="B545" s="4">
        <f>IF('True_Odds_Calculator_3-way'!B546="","",'True_Odds_Calculator_3-way'!B546)</f>
        <v>4.57</v>
      </c>
      <c r="C545" s="4">
        <f>IF('True_Odds_Calculator_3-way'!C546="","",'True_Odds_Calculator_3-way'!C546)</f>
        <v>10.119999999999999</v>
      </c>
      <c r="D545" s="9">
        <f t="shared" si="117"/>
        <v>0.69713844652669399</v>
      </c>
      <c r="E545" s="9">
        <f t="shared" si="118"/>
        <v>0.20908403447535839</v>
      </c>
      <c r="F545" s="9">
        <f t="shared" si="119"/>
        <v>9.3777518997947479E-2</v>
      </c>
      <c r="G545" s="9">
        <f t="shared" si="120"/>
        <v>1.0595983042806778</v>
      </c>
      <c r="H545" s="9">
        <f t="shared" si="121"/>
        <v>1.4344353047550782</v>
      </c>
      <c r="I545" s="9">
        <f t="shared" si="122"/>
        <v>4.7827659462820202</v>
      </c>
      <c r="J545" s="9">
        <f t="shared" si="123"/>
        <v>10.66353653503978</v>
      </c>
      <c r="K545" s="11">
        <f t="shared" si="124"/>
        <v>0.70921985815602839</v>
      </c>
      <c r="L545" s="11">
        <f t="shared" si="125"/>
        <v>0.21881838074398249</v>
      </c>
      <c r="M545" s="11">
        <f t="shared" si="126"/>
        <v>9.881422924901187E-2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-0.20470624216649147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0.20088868245915475</v>
      </c>
      <c r="Q545" s="11">
        <f>2*'OddsRatio_working_3-way'!K545*'OddsRatio_working_3-way'!L545*'OddsRatio_working_3-way'!M545</f>
        <v>3.0670027856359503E-2</v>
      </c>
      <c r="R545" s="11">
        <f t="shared" si="127"/>
        <v>0</v>
      </c>
      <c r="S545" s="11">
        <f t="shared" si="128"/>
        <v>-0.98135103420914827</v>
      </c>
      <c r="T545" s="11">
        <f t="shared" si="129"/>
        <v>-0.14982458537544247</v>
      </c>
      <c r="U545" s="11">
        <f>'OddsRatio_working_3-way'!S545-'OddsRatio_working_3-way'!R545^2/3</f>
        <v>-0.98135103420914827</v>
      </c>
      <c r="V545" s="11">
        <f>'OddsRatio_working_3-way'!S545*'OddsRatio_working_3-way'!R545/3-2*'OddsRatio_working_3-way'!R545^3/27-'OddsRatio_working_3-way'!T545</f>
        <v>0.14982458537544247</v>
      </c>
      <c r="W545" s="11">
        <f>'OddsRatio_working_3-way'!V545^2+4*'OddsRatio_working_3-way'!U545^3/27</f>
        <v>-0.1175659222973921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0.18709177472587843</v>
      </c>
      <c r="Y545" s="11">
        <f>IF('OddsRatio_working_3-way'!W545&gt;=0,IF('OddsRatio_working_3-way'!V545+SQRT('OddsRatio_working_3-way'!W545)&gt;0,0,PI()),ACOS('OddsRatio_working_3-way'!V545/(2*'OddsRatio_working_3-way'!X545)))</f>
        <v>1.1588386514628535</v>
      </c>
      <c r="Z545" s="11">
        <f>'OddsRatio_working_3-way'!X545^(1/3)*COS('OddsRatio_working_3-way'!Y545/3)</f>
        <v>0.52979915214033901</v>
      </c>
      <c r="AA545" s="11">
        <f>'OddsRatio_working_3-way'!X545^(1/3)*COS(('OddsRatio_working_3-way'!Y545+2*PI())/3)</f>
        <v>-0.4515071920611054</v>
      </c>
      <c r="AB545" s="11">
        <f>'OddsRatio_working_3-way'!X545^(1/3)*COS(('OddsRatio_working_3-way'!Y545+4*PI())/3)</f>
        <v>-7.8291960079233711E-2</v>
      </c>
      <c r="AC545" s="11">
        <f>'OddsRatio_working_3-way'!X545^(1/3)*SIN('OddsRatio_working_3-way'!Y545/3)</f>
        <v>0.21547591465040225</v>
      </c>
      <c r="AD545" s="11">
        <f>'OddsRatio_working_3-way'!X545^(1/3)*SIN(('OddsRatio_working_3-way'!Y545+2*PI())/3)</f>
        <v>0.35108156733178914</v>
      </c>
      <c r="AE545" s="11">
        <f>'OddsRatio_working_3-way'!X545^(1/3)*SIN(('OddsRatio_working_3-way'!Y545+4*PI())/3)</f>
        <v>-0.56655748198219147</v>
      </c>
      <c r="AF545" s="11">
        <f>-'OddsRatio_working_3-way'!U545/(3*'OddsRatio_working_3-way'!X545^(1/3))*COS(('OddsRatio_working_3-way'!Y545)/3)</f>
        <v>0.5297991521403389</v>
      </c>
      <c r="AG545" s="11">
        <f>-'OddsRatio_working_3-way'!U545/(3*'OddsRatio_working_3-way'!X545^(1/3))*COS(('OddsRatio_working_3-way'!Y545+2*PI())/3)</f>
        <v>-0.45150719206110523</v>
      </c>
      <c r="AH545" s="11">
        <f>-'OddsRatio_working_3-way'!U545/(3*'OddsRatio_working_3-way'!X545^(1/3))*COS(('OddsRatio_working_3-way'!Y545+4*PI())/3)</f>
        <v>-7.8291960079233683E-2</v>
      </c>
      <c r="AI545" s="11">
        <f>'OddsRatio_working_3-way'!U545/(3*'OddsRatio_working_3-way'!X545^(1/3))*SIN(('OddsRatio_working_3-way'!Y545)/3)</f>
        <v>-0.21547591465040217</v>
      </c>
      <c r="AJ545" s="11">
        <f>'OddsRatio_working_3-way'!U545/(3*'OddsRatio_working_3-way'!X545^(1/3))*SIN(('OddsRatio_working_3-way'!Y545+2*PI())/3)</f>
        <v>-0.35108156733178902</v>
      </c>
      <c r="AK545" s="11">
        <f>'OddsRatio_working_3-way'!U545/(3*'OddsRatio_working_3-way'!X545^(1/3))*SIN(('OddsRatio_working_3-way'!Y545+4*PI())/3)</f>
        <v>0.56655748198219125</v>
      </c>
      <c r="AL545" s="11">
        <f>'OddsRatio_working_3-way'!Z545+'OddsRatio_working_3-way'!AF545</f>
        <v>1.0595983042806778</v>
      </c>
      <c r="AM545" s="11">
        <f>'OddsRatio_working_3-way'!AA545+'OddsRatio_working_3-way'!AG545</f>
        <v>-0.90301438412221069</v>
      </c>
      <c r="AN545" s="11">
        <f>'OddsRatio_working_3-way'!AB545+'OddsRatio_working_3-way'!AH545</f>
        <v>-0.15658392015846739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1.0595983042806778</v>
      </c>
      <c r="AS545" s="11">
        <f>IF(('OddsRatio_working_3-way'!X545=0),IF(Q545&gt;0,-Q545^(1/3),(-Q545)^(1/3)),'OddsRatio_working_3-way'!AM545-'OddsRatio_working_3-way'!R545/3)</f>
        <v>-0.90301438412221069</v>
      </c>
      <c r="AT545" s="11">
        <f>IF(('OddsRatio_working_3-way'!X545=0),IF(Q545&gt;0,-Q545^(1/3),(-Q545)^(1/3)),'OddsRatio_working_3-way'!AN545-'OddsRatio_working_3-way'!R545/3)</f>
        <v>-0.15658392015846739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1.35</v>
      </c>
      <c r="B546" s="4">
        <f>IF('True_Odds_Calculator_3-way'!B547="","",'True_Odds_Calculator_3-way'!B547)</f>
        <v>4.87</v>
      </c>
      <c r="C546" s="4">
        <f>IF('True_Odds_Calculator_3-way'!C547="","",'True_Odds_Calculator_3-way'!C547)</f>
        <v>12.19</v>
      </c>
      <c r="D546" s="9">
        <f t="shared" si="117"/>
        <v>0.7279384978362301</v>
      </c>
      <c r="E546" s="9">
        <f t="shared" si="118"/>
        <v>0.19483593486166834</v>
      </c>
      <c r="F546" s="9">
        <f t="shared" si="119"/>
        <v>7.7225567302101797E-2</v>
      </c>
      <c r="G546" s="9">
        <f t="shared" si="120"/>
        <v>1.067835510721471</v>
      </c>
      <c r="H546" s="9">
        <f t="shared" si="121"/>
        <v>1.3737424287525148</v>
      </c>
      <c r="I546" s="9">
        <f t="shared" si="122"/>
        <v>5.1325234264920923</v>
      </c>
      <c r="J546" s="9">
        <f t="shared" si="123"/>
        <v>12.949079364973258</v>
      </c>
      <c r="K546" s="11">
        <f t="shared" si="124"/>
        <v>0.7407407407407407</v>
      </c>
      <c r="L546" s="11">
        <f t="shared" si="125"/>
        <v>0.20533880903490759</v>
      </c>
      <c r="M546" s="11">
        <f t="shared" si="126"/>
        <v>8.2034454470877774E-2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-0.18912226502687612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0.19228092530173038</v>
      </c>
      <c r="Q546" s="11">
        <f>2*'OddsRatio_working_3-way'!K546*'OddsRatio_working_3-way'!L546*'OddsRatio_working_3-way'!M546</f>
        <v>2.4955343971671692E-2</v>
      </c>
      <c r="R546" s="11">
        <f t="shared" si="127"/>
        <v>0</v>
      </c>
      <c r="S546" s="11">
        <f t="shared" si="128"/>
        <v>-1.0167016838255685</v>
      </c>
      <c r="T546" s="11">
        <f t="shared" si="129"/>
        <v>-0.13195349562953518</v>
      </c>
      <c r="U546" s="11">
        <f>'OddsRatio_working_3-way'!S546-'OddsRatio_working_3-way'!R546^2/3</f>
        <v>-1.0167016838255685</v>
      </c>
      <c r="V546" s="11">
        <f>'OddsRatio_working_3-way'!S546*'OddsRatio_working_3-way'!R546/3-2*'OddsRatio_working_3-way'!R546^3/27-'OddsRatio_working_3-way'!T546</f>
        <v>0.13195349562953518</v>
      </c>
      <c r="W546" s="11">
        <f>'OddsRatio_working_3-way'!V546^2+4*'OddsRatio_working_3-way'!U546^3/27</f>
        <v>-0.13828406003951388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0.19729152607776115</v>
      </c>
      <c r="Y546" s="11">
        <f>IF('OddsRatio_working_3-way'!W546&gt;=0,IF('OddsRatio_working_3-way'!V546+SQRT('OddsRatio_working_3-way'!W546)&gt;0,0,PI()),ACOS('OddsRatio_working_3-way'!V546/(2*'OddsRatio_working_3-way'!X546)))</f>
        <v>1.2298145812937173</v>
      </c>
      <c r="Z546" s="11">
        <f>'OddsRatio_working_3-way'!X546^(1/3)*COS('OddsRatio_working_3-way'!Y546/3)</f>
        <v>0.53391775536073549</v>
      </c>
      <c r="AA546" s="11">
        <f>'OddsRatio_working_3-way'!X546^(1/3)*COS(('OddsRatio_working_3-way'!Y546+2*PI())/3)</f>
        <v>-0.46789243346263992</v>
      </c>
      <c r="AB546" s="11">
        <f>'OddsRatio_working_3-way'!X546^(1/3)*COS(('OddsRatio_working_3-way'!Y546+4*PI())/3)</f>
        <v>-6.6025321898095748E-2</v>
      </c>
      <c r="AC546" s="11">
        <f>'OddsRatio_working_3-way'!X546^(1/3)*SIN('OddsRatio_working_3-way'!Y546/3)</f>
        <v>0.23201808504024699</v>
      </c>
      <c r="AD546" s="11">
        <f>'OddsRatio_working_3-way'!X546^(1/3)*SIN(('OddsRatio_working_3-way'!Y546+2*PI())/3)</f>
        <v>0.34637729715383858</v>
      </c>
      <c r="AE546" s="11">
        <f>'OddsRatio_working_3-way'!X546^(1/3)*SIN(('OddsRatio_working_3-way'!Y546+4*PI())/3)</f>
        <v>-0.57839538219408559</v>
      </c>
      <c r="AF546" s="11">
        <f>-'OddsRatio_working_3-way'!U546/(3*'OddsRatio_working_3-way'!X546^(1/3))*COS(('OddsRatio_working_3-way'!Y546)/3)</f>
        <v>0.53391775536073549</v>
      </c>
      <c r="AG546" s="11">
        <f>-'OddsRatio_working_3-way'!U546/(3*'OddsRatio_working_3-way'!X546^(1/3))*COS(('OddsRatio_working_3-way'!Y546+2*PI())/3)</f>
        <v>-0.46789243346263992</v>
      </c>
      <c r="AH546" s="11">
        <f>-'OddsRatio_working_3-way'!U546/(3*'OddsRatio_working_3-way'!X546^(1/3))*COS(('OddsRatio_working_3-way'!Y546+4*PI())/3)</f>
        <v>-6.6025321898095748E-2</v>
      </c>
      <c r="AI546" s="11">
        <f>'OddsRatio_working_3-way'!U546/(3*'OddsRatio_working_3-way'!X546^(1/3))*SIN(('OddsRatio_working_3-way'!Y546)/3)</f>
        <v>-0.23201808504024699</v>
      </c>
      <c r="AJ546" s="11">
        <f>'OddsRatio_working_3-way'!U546/(3*'OddsRatio_working_3-way'!X546^(1/3))*SIN(('OddsRatio_working_3-way'!Y546+2*PI())/3)</f>
        <v>-0.34637729715383858</v>
      </c>
      <c r="AK546" s="11">
        <f>'OddsRatio_working_3-way'!U546/(3*'OddsRatio_working_3-way'!X546^(1/3))*SIN(('OddsRatio_working_3-way'!Y546+4*PI())/3)</f>
        <v>0.57839538219408559</v>
      </c>
      <c r="AL546" s="11">
        <f>'OddsRatio_working_3-way'!Z546+'OddsRatio_working_3-way'!AF546</f>
        <v>1.067835510721471</v>
      </c>
      <c r="AM546" s="11">
        <f>'OddsRatio_working_3-way'!AA546+'OddsRatio_working_3-way'!AG546</f>
        <v>-0.93578486692527985</v>
      </c>
      <c r="AN546" s="11">
        <f>'OddsRatio_working_3-way'!AB546+'OddsRatio_working_3-way'!AH546</f>
        <v>-0.1320506437961915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1.067835510721471</v>
      </c>
      <c r="AS546" s="11">
        <f>IF(('OddsRatio_working_3-way'!X546=0),IF(Q546&gt;0,-Q546^(1/3),(-Q546)^(1/3)),'OddsRatio_working_3-way'!AM546-'OddsRatio_working_3-way'!R546/3)</f>
        <v>-0.93578486692527985</v>
      </c>
      <c r="AT546" s="11">
        <f>IF(('OddsRatio_working_3-way'!X546=0),IF(Q546&gt;0,-Q546^(1/3),(-Q546)^(1/3)),'OddsRatio_working_3-way'!AN546-'OddsRatio_working_3-way'!R546/3)</f>
        <v>-0.1320506437961915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3.62</v>
      </c>
      <c r="B547" s="4">
        <f>IF('True_Odds_Calculator_3-way'!B548="","",'True_Odds_Calculator_3-way'!B548)</f>
        <v>4.01</v>
      </c>
      <c r="C547" s="4">
        <f>IF('True_Odds_Calculator_3-way'!C548="","",'True_Odds_Calculator_3-way'!C548)</f>
        <v>2.0099999999999998</v>
      </c>
      <c r="D547" s="9">
        <f t="shared" si="117"/>
        <v>0.26900488401234751</v>
      </c>
      <c r="E547" s="9">
        <f t="shared" si="118"/>
        <v>0.24260634204805176</v>
      </c>
      <c r="F547" s="9">
        <f t="shared" si="119"/>
        <v>0.48838877393960106</v>
      </c>
      <c r="G547" s="9">
        <f t="shared" si="120"/>
        <v>1.0371773378216047</v>
      </c>
      <c r="H547" s="9">
        <f t="shared" si="121"/>
        <v>3.7174046250926036</v>
      </c>
      <c r="I547" s="9">
        <f t="shared" si="122"/>
        <v>4.1219037868430304</v>
      </c>
      <c r="J547" s="9">
        <f t="shared" si="123"/>
        <v>2.0475491111998201</v>
      </c>
      <c r="K547" s="11">
        <f t="shared" si="124"/>
        <v>0.27624309392265195</v>
      </c>
      <c r="L547" s="11">
        <f t="shared" si="125"/>
        <v>0.24937655860349128</v>
      </c>
      <c r="M547" s="11">
        <f t="shared" si="126"/>
        <v>0.49751243781094534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-0.27298586496020483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0.22757213231180867</v>
      </c>
      <c r="Q547" s="11">
        <f>2*'OddsRatio_working_3-way'!K547*'OddsRatio_working_3-way'!L547*'OddsRatio_working_3-way'!M547</f>
        <v>6.8545822985484547E-2</v>
      </c>
      <c r="R547" s="11">
        <f t="shared" si="127"/>
        <v>0</v>
      </c>
      <c r="S547" s="11">
        <f t="shared" si="128"/>
        <v>-0.83364071742316603</v>
      </c>
      <c r="T547" s="11">
        <f t="shared" si="129"/>
        <v>-0.2510966016334838</v>
      </c>
      <c r="U547" s="11">
        <f>'OddsRatio_working_3-way'!S547-'OddsRatio_working_3-way'!R547^2/3</f>
        <v>-0.83364071742316603</v>
      </c>
      <c r="V547" s="11">
        <f>'OddsRatio_working_3-way'!S547*'OddsRatio_working_3-way'!R547/3-2*'OddsRatio_working_3-way'!R547^3/27-'OddsRatio_working_3-way'!T547</f>
        <v>0.2510966016334838</v>
      </c>
      <c r="W547" s="11">
        <f>'OddsRatio_working_3-way'!V547^2+4*'OddsRatio_working_3-way'!U547^3/27</f>
        <v>-2.2779285309697514E-2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0.1464827538155789</v>
      </c>
      <c r="Y547" s="11">
        <f>IF('OddsRatio_working_3-way'!W547&gt;=0,IF('OddsRatio_working_3-way'!V547+SQRT('OddsRatio_working_3-way'!W547)&gt;0,0,PI()),ACOS('OddsRatio_working_3-way'!V547/(2*'OddsRatio_working_3-way'!X547)))</f>
        <v>0.54121012272282965</v>
      </c>
      <c r="Z547" s="11">
        <f>'OddsRatio_working_3-way'!X547^(1/3)*COS('OddsRatio_working_3-way'!Y547/3)</f>
        <v>0.51858866891080235</v>
      </c>
      <c r="AA547" s="11">
        <f>'OddsRatio_working_3-way'!X547^(1/3)*COS(('OddsRatio_working_3-way'!Y547+2*PI())/3)</f>
        <v>-0.34120601685652846</v>
      </c>
      <c r="AB547" s="11">
        <f>'OddsRatio_working_3-way'!X547^(1/3)*COS(('OddsRatio_working_3-way'!Y547+4*PI())/3)</f>
        <v>-0.17738265205427364</v>
      </c>
      <c r="AC547" s="11">
        <f>'OddsRatio_working_3-way'!X547^(1/3)*SIN('OddsRatio_working_3-way'!Y547/3)</f>
        <v>9.4583463768131995E-2</v>
      </c>
      <c r="AD547" s="11">
        <f>'OddsRatio_working_3-way'!X547^(1/3)*SIN(('OddsRatio_working_3-way'!Y547+2*PI())/3)</f>
        <v>0.40181922950744631</v>
      </c>
      <c r="AE547" s="11">
        <f>'OddsRatio_working_3-way'!X547^(1/3)*SIN(('OddsRatio_working_3-way'!Y547+4*PI())/3)</f>
        <v>-0.49640269327557834</v>
      </c>
      <c r="AF547" s="11">
        <f>-'OddsRatio_working_3-way'!U547/(3*'OddsRatio_working_3-way'!X547^(1/3))*COS(('OddsRatio_working_3-way'!Y547)/3)</f>
        <v>0.51858866891080235</v>
      </c>
      <c r="AG547" s="11">
        <f>-'OddsRatio_working_3-way'!U547/(3*'OddsRatio_working_3-way'!X547^(1/3))*COS(('OddsRatio_working_3-way'!Y547+2*PI())/3)</f>
        <v>-0.34120601685652835</v>
      </c>
      <c r="AH547" s="11">
        <f>-'OddsRatio_working_3-way'!U547/(3*'OddsRatio_working_3-way'!X547^(1/3))*COS(('OddsRatio_working_3-way'!Y547+4*PI())/3)</f>
        <v>-0.17738265205427362</v>
      </c>
      <c r="AI547" s="11">
        <f>'OddsRatio_working_3-way'!U547/(3*'OddsRatio_working_3-way'!X547^(1/3))*SIN(('OddsRatio_working_3-way'!Y547)/3)</f>
        <v>-9.4583463768131967E-2</v>
      </c>
      <c r="AJ547" s="11">
        <f>'OddsRatio_working_3-way'!U547/(3*'OddsRatio_working_3-way'!X547^(1/3))*SIN(('OddsRatio_working_3-way'!Y547+2*PI())/3)</f>
        <v>-0.4018192295074462</v>
      </c>
      <c r="AK547" s="11">
        <f>'OddsRatio_working_3-way'!U547/(3*'OddsRatio_working_3-way'!X547^(1/3))*SIN(('OddsRatio_working_3-way'!Y547+4*PI())/3)</f>
        <v>0.49640269327557823</v>
      </c>
      <c r="AL547" s="11">
        <f>'OddsRatio_working_3-way'!Z547+'OddsRatio_working_3-way'!AF547</f>
        <v>1.0371773378216047</v>
      </c>
      <c r="AM547" s="11">
        <f>'OddsRatio_working_3-way'!AA547+'OddsRatio_working_3-way'!AG547</f>
        <v>-0.68241203371305681</v>
      </c>
      <c r="AN547" s="11">
        <f>'OddsRatio_working_3-way'!AB547+'OddsRatio_working_3-way'!AH547</f>
        <v>-0.35476530410854723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1.0371773378216047</v>
      </c>
      <c r="AS547" s="11">
        <f>IF(('OddsRatio_working_3-way'!X547=0),IF(Q547&gt;0,-Q547^(1/3),(-Q547)^(1/3)),'OddsRatio_working_3-way'!AM547-'OddsRatio_working_3-way'!R547/3)</f>
        <v>-0.68241203371305681</v>
      </c>
      <c r="AT547" s="11">
        <f>IF(('OddsRatio_working_3-way'!X547=0),IF(Q547&gt;0,-Q547^(1/3),(-Q547)^(1/3)),'OddsRatio_working_3-way'!AN547-'OddsRatio_working_3-way'!R547/3)</f>
        <v>-0.35476530410854723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3.73</v>
      </c>
      <c r="B548" s="4">
        <f>IF('True_Odds_Calculator_3-way'!B549="","",'True_Odds_Calculator_3-way'!B549)</f>
        <v>2.78</v>
      </c>
      <c r="C548" s="4">
        <f>IF('True_Odds_Calculator_3-way'!C549="","",'True_Odds_Calculator_3-way'!C549)</f>
        <v>2.4700000000000002</v>
      </c>
      <c r="D548" s="9">
        <f t="shared" si="117"/>
        <v>0.25853139821319449</v>
      </c>
      <c r="E548" s="9">
        <f t="shared" si="118"/>
        <v>0.34843455508223514</v>
      </c>
      <c r="F548" s="9">
        <f t="shared" si="119"/>
        <v>0.39303404670457037</v>
      </c>
      <c r="G548" s="9">
        <f t="shared" si="120"/>
        <v>1.0505502322420266</v>
      </c>
      <c r="H548" s="9">
        <f t="shared" si="121"/>
        <v>3.8680021340207325</v>
      </c>
      <c r="I548" s="9">
        <f t="shared" si="122"/>
        <v>2.8699794133908068</v>
      </c>
      <c r="J548" s="9">
        <f t="shared" si="123"/>
        <v>2.5443088413957793</v>
      </c>
      <c r="K548" s="11">
        <f t="shared" si="124"/>
        <v>0.26809651474530832</v>
      </c>
      <c r="L548" s="11">
        <f t="shared" si="125"/>
        <v>0.35971223021582738</v>
      </c>
      <c r="M548" s="11">
        <f t="shared" si="126"/>
        <v>0.40485829959514169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-0.27890057080905051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0.23348049371988233</v>
      </c>
      <c r="Q548" s="11">
        <f>2*'OddsRatio_working_3-way'!K548*'OddsRatio_working_3-way'!L548*'OddsRatio_working_3-way'!M548</f>
        <v>7.8087121645445595E-2</v>
      </c>
      <c r="R548" s="11">
        <f t="shared" si="127"/>
        <v>0</v>
      </c>
      <c r="S548" s="11">
        <f t="shared" si="128"/>
        <v>-0.83714598734089696</v>
      </c>
      <c r="T548" s="11">
        <f t="shared" si="129"/>
        <v>-0.27998193556551737</v>
      </c>
      <c r="U548" s="11">
        <f>'OddsRatio_working_3-way'!S548-'OddsRatio_working_3-way'!R548^2/3</f>
        <v>-0.83714598734089696</v>
      </c>
      <c r="V548" s="11">
        <f>'OddsRatio_working_3-way'!S548*'OddsRatio_working_3-way'!R548/3-2*'OddsRatio_working_3-way'!R548^3/27-'OddsRatio_working_3-way'!T548</f>
        <v>0.27998193556551737</v>
      </c>
      <c r="W548" s="11">
        <f>'OddsRatio_working_3-way'!V548^2+4*'OddsRatio_working_3-way'!U548^3/27</f>
        <v>-8.5261348880354276E-3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0.14740761439885741</v>
      </c>
      <c r="Y548" s="11">
        <f>IF('OddsRatio_working_3-way'!W548&gt;=0,IF('OddsRatio_working_3-way'!V548+SQRT('OddsRatio_working_3-way'!W548)&gt;0,0,PI()),ACOS('OddsRatio_working_3-way'!V548/(2*'OddsRatio_working_3-way'!X548)))</f>
        <v>0.31856406538901205</v>
      </c>
      <c r="Z548" s="11">
        <f>'OddsRatio_working_3-way'!X548^(1/3)*COS('OddsRatio_working_3-way'!Y548/3)</f>
        <v>0.5252751161210133</v>
      </c>
      <c r="AA548" s="11">
        <f>'OddsRatio_working_3-way'!X548^(1/3)*COS(('OddsRatio_working_3-way'!Y548+2*PI())/3)</f>
        <v>-0.31112504225247345</v>
      </c>
      <c r="AB548" s="11">
        <f>'OddsRatio_working_3-way'!X548^(1/3)*COS(('OddsRatio_working_3-way'!Y548+4*PI())/3)</f>
        <v>-0.21415007386853996</v>
      </c>
      <c r="AC548" s="11">
        <f>'OddsRatio_working_3-way'!X548^(1/3)*SIN('OddsRatio_working_3-way'!Y548/3)</f>
        <v>5.59885241011195E-2</v>
      </c>
      <c r="AD548" s="11">
        <f>'OddsRatio_working_3-way'!X548^(1/3)*SIN(('OddsRatio_working_3-way'!Y548+2*PI())/3)</f>
        <v>0.42690733248605872</v>
      </c>
      <c r="AE548" s="11">
        <f>'OddsRatio_working_3-way'!X548^(1/3)*SIN(('OddsRatio_working_3-way'!Y548+4*PI())/3)</f>
        <v>-0.48289585658717815</v>
      </c>
      <c r="AF548" s="11">
        <f>-'OddsRatio_working_3-way'!U548/(3*'OddsRatio_working_3-way'!X548^(1/3))*COS(('OddsRatio_working_3-way'!Y548)/3)</f>
        <v>0.5252751161210133</v>
      </c>
      <c r="AG548" s="11">
        <f>-'OddsRatio_working_3-way'!U548/(3*'OddsRatio_working_3-way'!X548^(1/3))*COS(('OddsRatio_working_3-way'!Y548+2*PI())/3)</f>
        <v>-0.31112504225247345</v>
      </c>
      <c r="AH548" s="11">
        <f>-'OddsRatio_working_3-way'!U548/(3*'OddsRatio_working_3-way'!X548^(1/3))*COS(('OddsRatio_working_3-way'!Y548+4*PI())/3)</f>
        <v>-0.21415007386853996</v>
      </c>
      <c r="AI548" s="11">
        <f>'OddsRatio_working_3-way'!U548/(3*'OddsRatio_working_3-way'!X548^(1/3))*SIN(('OddsRatio_working_3-way'!Y548)/3)</f>
        <v>-5.59885241011195E-2</v>
      </c>
      <c r="AJ548" s="11">
        <f>'OddsRatio_working_3-way'!U548/(3*'OddsRatio_working_3-way'!X548^(1/3))*SIN(('OddsRatio_working_3-way'!Y548+2*PI())/3)</f>
        <v>-0.42690733248605872</v>
      </c>
      <c r="AK548" s="11">
        <f>'OddsRatio_working_3-way'!U548/(3*'OddsRatio_working_3-way'!X548^(1/3))*SIN(('OddsRatio_working_3-way'!Y548+4*PI())/3)</f>
        <v>0.48289585658717815</v>
      </c>
      <c r="AL548" s="11">
        <f>'OddsRatio_working_3-way'!Z548+'OddsRatio_working_3-way'!AF548</f>
        <v>1.0505502322420266</v>
      </c>
      <c r="AM548" s="11">
        <f>'OddsRatio_working_3-way'!AA548+'OddsRatio_working_3-way'!AG548</f>
        <v>-0.6222500845049469</v>
      </c>
      <c r="AN548" s="11">
        <f>'OddsRatio_working_3-way'!AB548+'OddsRatio_working_3-way'!AH548</f>
        <v>-0.42830014773707992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1.0505502322420266</v>
      </c>
      <c r="AS548" s="11">
        <f>IF(('OddsRatio_working_3-way'!X548=0),IF(Q548&gt;0,-Q548^(1/3),(-Q548)^(1/3)),'OddsRatio_working_3-way'!AM548-'OddsRatio_working_3-way'!R548/3)</f>
        <v>-0.6222500845049469</v>
      </c>
      <c r="AT548" s="11">
        <f>IF(('OddsRatio_working_3-way'!X548=0),IF(Q548&gt;0,-Q548^(1/3),(-Q548)^(1/3)),'OddsRatio_working_3-way'!AN548-'OddsRatio_working_3-way'!R548/3)</f>
        <v>-0.42830014773707992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2.88</v>
      </c>
      <c r="B549" s="4">
        <f>IF('True_Odds_Calculator_3-way'!B550="","",'True_Odds_Calculator_3-way'!B550)</f>
        <v>2.77</v>
      </c>
      <c r="C549" s="4">
        <f>IF('True_Odds_Calculator_3-way'!C550="","",'True_Odds_Calculator_3-way'!C550)</f>
        <v>2.93</v>
      </c>
      <c r="D549" s="9">
        <f t="shared" si="117"/>
        <v>0.33076817237535905</v>
      </c>
      <c r="E549" s="9">
        <f t="shared" si="118"/>
        <v>0.34424795187472484</v>
      </c>
      <c r="F549" s="9">
        <f t="shared" si="119"/>
        <v>0.324983875749916</v>
      </c>
      <c r="G549" s="9">
        <f t="shared" si="120"/>
        <v>1.0762050466939195</v>
      </c>
      <c r="H549" s="9">
        <f t="shared" si="121"/>
        <v>3.0232654877845682</v>
      </c>
      <c r="I549" s="9">
        <f t="shared" si="122"/>
        <v>2.9048829326482375</v>
      </c>
      <c r="J549" s="9">
        <f t="shared" si="123"/>
        <v>3.0770757401192648</v>
      </c>
      <c r="K549" s="11">
        <f t="shared" si="124"/>
        <v>0.34722222222222221</v>
      </c>
      <c r="L549" s="11">
        <f t="shared" si="125"/>
        <v>0.36101083032490977</v>
      </c>
      <c r="M549" s="11">
        <f t="shared" si="126"/>
        <v>0.34129692832764502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-0.27475686187536696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0.23872303199812717</v>
      </c>
      <c r="Q549" s="11">
        <f>2*'OddsRatio_working_3-way'!K549*'OddsRatio_working_3-way'!L549*'OddsRatio_working_3-way'!M549</f>
        <v>8.5563810752016911E-2</v>
      </c>
      <c r="R549" s="11">
        <f t="shared" si="127"/>
        <v>0</v>
      </c>
      <c r="S549" s="11">
        <f t="shared" si="128"/>
        <v>-0.86885193828722218</v>
      </c>
      <c r="T549" s="11">
        <f t="shared" si="129"/>
        <v>-0.31141646533592193</v>
      </c>
      <c r="U549" s="11">
        <f>'OddsRatio_working_3-way'!S549-'OddsRatio_working_3-way'!R549^2/3</f>
        <v>-0.86885193828722218</v>
      </c>
      <c r="V549" s="11">
        <f>'OddsRatio_working_3-way'!S549*'OddsRatio_working_3-way'!R549/3-2*'OddsRatio_working_3-way'!R549^3/27-'OddsRatio_working_3-way'!T549</f>
        <v>0.31141646533592193</v>
      </c>
      <c r="W549" s="11">
        <f>'OddsRatio_working_3-way'!V549^2+4*'OddsRatio_working_3-way'!U549^3/27</f>
        <v>-1.9008657766055037E-4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0.15586075633396304</v>
      </c>
      <c r="Y549" s="11">
        <f>IF('OddsRatio_working_3-way'!W549&gt;=0,IF('OddsRatio_working_3-way'!V549+SQRT('OddsRatio_working_3-way'!W549)&gt;0,0,PI()),ACOS('OddsRatio_working_3-way'!V549/(2*'OddsRatio_working_3-way'!X549)))</f>
        <v>4.42436194766469E-2</v>
      </c>
      <c r="Z549" s="11">
        <f>'OddsRatio_working_3-way'!X549^(1/3)*COS('OddsRatio_working_3-way'!Y549/3)</f>
        <v>0.53810252334695974</v>
      </c>
      <c r="AA549" s="11">
        <f>'OddsRatio_working_3-way'!X549^(1/3)*COS(('OddsRatio_working_3-way'!Y549+2*PI())/3)</f>
        <v>-0.27592442306628551</v>
      </c>
      <c r="AB549" s="11">
        <f>'OddsRatio_working_3-way'!X549^(1/3)*COS(('OddsRatio_working_3-way'!Y549+4*PI())/3)</f>
        <v>-0.26217810028067412</v>
      </c>
      <c r="AC549" s="11">
        <f>'OddsRatio_working_3-way'!X549^(1/3)*SIN('OddsRatio_working_3-way'!Y549/3)</f>
        <v>7.9364431606402056E-3</v>
      </c>
      <c r="AD549" s="11">
        <f>'OddsRatio_working_3-way'!X549^(1/3)*SIN(('OddsRatio_working_3-way'!Y549+2*PI())/3)</f>
        <v>0.46204223347865608</v>
      </c>
      <c r="AE549" s="11">
        <f>'OddsRatio_working_3-way'!X549^(1/3)*SIN(('OddsRatio_working_3-way'!Y549+4*PI())/3)</f>
        <v>-0.46997867663929621</v>
      </c>
      <c r="AF549" s="11">
        <f>-'OddsRatio_working_3-way'!U549/(3*'OddsRatio_working_3-way'!X549^(1/3))*COS(('OddsRatio_working_3-way'!Y549)/3)</f>
        <v>0.53810252334695974</v>
      </c>
      <c r="AG549" s="11">
        <f>-'OddsRatio_working_3-way'!U549/(3*'OddsRatio_working_3-way'!X549^(1/3))*COS(('OddsRatio_working_3-way'!Y549+2*PI())/3)</f>
        <v>-0.27592442306628551</v>
      </c>
      <c r="AH549" s="11">
        <f>-'OddsRatio_working_3-way'!U549/(3*'OddsRatio_working_3-way'!X549^(1/3))*COS(('OddsRatio_working_3-way'!Y549+4*PI())/3)</f>
        <v>-0.26217810028067412</v>
      </c>
      <c r="AI549" s="11">
        <f>'OddsRatio_working_3-way'!U549/(3*'OddsRatio_working_3-way'!X549^(1/3))*SIN(('OddsRatio_working_3-way'!Y549)/3)</f>
        <v>-7.9364431606402056E-3</v>
      </c>
      <c r="AJ549" s="11">
        <f>'OddsRatio_working_3-way'!U549/(3*'OddsRatio_working_3-way'!X549^(1/3))*SIN(('OddsRatio_working_3-way'!Y549+2*PI())/3)</f>
        <v>-0.46204223347865608</v>
      </c>
      <c r="AK549" s="11">
        <f>'OddsRatio_working_3-way'!U549/(3*'OddsRatio_working_3-way'!X549^(1/3))*SIN(('OddsRatio_working_3-way'!Y549+4*PI())/3)</f>
        <v>0.46997867663929621</v>
      </c>
      <c r="AL549" s="11">
        <f>'OddsRatio_working_3-way'!Z549+'OddsRatio_working_3-way'!AF549</f>
        <v>1.0762050466939195</v>
      </c>
      <c r="AM549" s="11">
        <f>'OddsRatio_working_3-way'!AA549+'OddsRatio_working_3-way'!AG549</f>
        <v>-0.55184884613257101</v>
      </c>
      <c r="AN549" s="11">
        <f>'OddsRatio_working_3-way'!AB549+'OddsRatio_working_3-way'!AH549</f>
        <v>-0.52435620056134824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1.0762050466939195</v>
      </c>
      <c r="AS549" s="11">
        <f>IF(('OddsRatio_working_3-way'!X549=0),IF(Q549&gt;0,-Q549^(1/3),(-Q549)^(1/3)),'OddsRatio_working_3-way'!AM549-'OddsRatio_working_3-way'!R549/3)</f>
        <v>-0.55184884613257101</v>
      </c>
      <c r="AT549" s="11">
        <f>IF(('OddsRatio_working_3-way'!X549=0),IF(Q549&gt;0,-Q549^(1/3),(-Q549)^(1/3)),'OddsRatio_working_3-way'!AN549-'OddsRatio_working_3-way'!R549/3)</f>
        <v>-0.52435620056134824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2.2400000000000002</v>
      </c>
      <c r="B550" s="4">
        <f>IF('True_Odds_Calculator_3-way'!B551="","",'True_Odds_Calculator_3-way'!B551)</f>
        <v>3.04</v>
      </c>
      <c r="C550" s="4">
        <f>IF('True_Odds_Calculator_3-way'!C551="","",'True_Odds_Calculator_3-way'!C551)</f>
        <v>3.86</v>
      </c>
      <c r="D550" s="9">
        <f t="shared" si="117"/>
        <v>0.43346490180176417</v>
      </c>
      <c r="E550" s="9">
        <f t="shared" si="118"/>
        <v>0.31743891153266707</v>
      </c>
      <c r="F550" s="9">
        <f t="shared" si="119"/>
        <v>0.24909618666556888</v>
      </c>
      <c r="G550" s="9">
        <f t="shared" si="120"/>
        <v>1.0540256934509551</v>
      </c>
      <c r="H550" s="9">
        <f t="shared" si="121"/>
        <v>2.3069918598791843</v>
      </c>
      <c r="I550" s="9">
        <f t="shared" si="122"/>
        <v>3.1502124146399479</v>
      </c>
      <c r="J550" s="9">
        <f t="shared" si="123"/>
        <v>4.0145134832697309</v>
      </c>
      <c r="K550" s="11">
        <f t="shared" si="124"/>
        <v>0.4464285714285714</v>
      </c>
      <c r="L550" s="11">
        <f t="shared" si="125"/>
        <v>0.32894736842105265</v>
      </c>
      <c r="M550" s="11">
        <f t="shared" si="126"/>
        <v>0.2590673575129534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-0.27523837118703498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0.23359280649811054</v>
      </c>
      <c r="Q550" s="11">
        <f>2*'OddsRatio_working_3-way'!K550*'OddsRatio_working_3-way'!L550*'OddsRatio_working_3-way'!M550</f>
        <v>7.608886205150181E-2</v>
      </c>
      <c r="R550" s="11">
        <f t="shared" si="127"/>
        <v>0</v>
      </c>
      <c r="S550" s="11">
        <f t="shared" si="128"/>
        <v>-0.84869273673827739</v>
      </c>
      <c r="T550" s="11">
        <f t="shared" si="129"/>
        <v>-0.27644714551735422</v>
      </c>
      <c r="U550" s="11">
        <f>'OddsRatio_working_3-way'!S550-'OddsRatio_working_3-way'!R550^2/3</f>
        <v>-0.84869273673827739</v>
      </c>
      <c r="V550" s="11">
        <f>'OddsRatio_working_3-way'!S550*'OddsRatio_working_3-way'!R550/3-2*'OddsRatio_working_3-way'!R550^3/27-'OddsRatio_working_3-way'!T550</f>
        <v>0.27644714551735422</v>
      </c>
      <c r="W550" s="11">
        <f>'OddsRatio_working_3-way'!V550^2+4*'OddsRatio_working_3-way'!U550^3/27</f>
        <v>-1.413932572584542E-2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0.15046789523893347</v>
      </c>
      <c r="Y550" s="11">
        <f>IF('OddsRatio_working_3-way'!W550&gt;=0,IF('OddsRatio_working_3-way'!V550+SQRT('OddsRatio_working_3-way'!W550)&gt;0,0,PI()),ACOS('OddsRatio_working_3-way'!V550/(2*'OddsRatio_working_3-way'!X550)))</f>
        <v>0.40620986124300562</v>
      </c>
      <c r="Z550" s="11">
        <f>'OddsRatio_working_3-way'!X550^(1/3)*COS('OddsRatio_working_3-way'!Y550/3)</f>
        <v>0.52701284672547755</v>
      </c>
      <c r="AA550" s="11">
        <f>'OddsRatio_working_3-way'!X550^(1/3)*COS(('OddsRatio_working_3-way'!Y550+2*PI())/3)</f>
        <v>-0.32568583092103365</v>
      </c>
      <c r="AB550" s="11">
        <f>'OddsRatio_working_3-way'!X550^(1/3)*COS(('OddsRatio_working_3-way'!Y550+4*PI())/3)</f>
        <v>-0.20132701580444365</v>
      </c>
      <c r="AC550" s="11">
        <f>'OddsRatio_working_3-way'!X550^(1/3)*SIN('OddsRatio_working_3-way'!Y550/3)</f>
        <v>7.1798595383666133E-2</v>
      </c>
      <c r="AD550" s="11">
        <f>'OddsRatio_working_3-way'!X550^(1/3)*SIN(('OddsRatio_working_3-way'!Y550+2*PI())/3)</f>
        <v>0.42050721569318522</v>
      </c>
      <c r="AE550" s="11">
        <f>'OddsRatio_working_3-way'!X550^(1/3)*SIN(('OddsRatio_working_3-way'!Y550+4*PI())/3)</f>
        <v>-0.49230581107685134</v>
      </c>
      <c r="AF550" s="11">
        <f>-'OddsRatio_working_3-way'!U550/(3*'OddsRatio_working_3-way'!X550^(1/3))*COS(('OddsRatio_working_3-way'!Y550)/3)</f>
        <v>0.52701284672547755</v>
      </c>
      <c r="AG550" s="11">
        <f>-'OddsRatio_working_3-way'!U550/(3*'OddsRatio_working_3-way'!X550^(1/3))*COS(('OddsRatio_working_3-way'!Y550+2*PI())/3)</f>
        <v>-0.32568583092103365</v>
      </c>
      <c r="AH550" s="11">
        <f>-'OddsRatio_working_3-way'!U550/(3*'OddsRatio_working_3-way'!X550^(1/3))*COS(('OddsRatio_working_3-way'!Y550+4*PI())/3)</f>
        <v>-0.20132701580444365</v>
      </c>
      <c r="AI550" s="11">
        <f>'OddsRatio_working_3-way'!U550/(3*'OddsRatio_working_3-way'!X550^(1/3))*SIN(('OddsRatio_working_3-way'!Y550)/3)</f>
        <v>-7.1798595383666133E-2</v>
      </c>
      <c r="AJ550" s="11">
        <f>'OddsRatio_working_3-way'!U550/(3*'OddsRatio_working_3-way'!X550^(1/3))*SIN(('OddsRatio_working_3-way'!Y550+2*PI())/3)</f>
        <v>-0.42050721569318522</v>
      </c>
      <c r="AK550" s="11">
        <f>'OddsRatio_working_3-way'!U550/(3*'OddsRatio_working_3-way'!X550^(1/3))*SIN(('OddsRatio_working_3-way'!Y550+4*PI())/3)</f>
        <v>0.49230581107685134</v>
      </c>
      <c r="AL550" s="11">
        <f>'OddsRatio_working_3-way'!Z550+'OddsRatio_working_3-way'!AF550</f>
        <v>1.0540256934509551</v>
      </c>
      <c r="AM550" s="11">
        <f>'OddsRatio_working_3-way'!AA550+'OddsRatio_working_3-way'!AG550</f>
        <v>-0.6513716618420673</v>
      </c>
      <c r="AN550" s="11">
        <f>'OddsRatio_working_3-way'!AB550+'OddsRatio_working_3-way'!AH550</f>
        <v>-0.4026540316088873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1.0540256934509551</v>
      </c>
      <c r="AS550" s="11">
        <f>IF(('OddsRatio_working_3-way'!X550=0),IF(Q550&gt;0,-Q550^(1/3),(-Q550)^(1/3)),'OddsRatio_working_3-way'!AM550-'OddsRatio_working_3-way'!R550/3)</f>
        <v>-0.6513716618420673</v>
      </c>
      <c r="AT550" s="11">
        <f>IF(('OddsRatio_working_3-way'!X550=0),IF(Q550&gt;0,-Q550^(1/3),(-Q550)^(1/3)),'OddsRatio_working_3-way'!AN550-'OddsRatio_working_3-way'!R550/3)</f>
        <v>-0.4026540316088873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3.55</v>
      </c>
      <c r="B551" s="4">
        <f>IF('True_Odds_Calculator_3-way'!B552="","",'True_Odds_Calculator_3-way'!B552)</f>
        <v>3.16</v>
      </c>
      <c r="C551" s="4">
        <f>IF('True_Odds_Calculator_3-way'!C552="","",'True_Odds_Calculator_3-way'!C552)</f>
        <v>2.2999999999999998</v>
      </c>
      <c r="D551" s="9">
        <f t="shared" si="117"/>
        <v>0.27169564198464485</v>
      </c>
      <c r="E551" s="9">
        <f t="shared" si="118"/>
        <v>0.30575274473861902</v>
      </c>
      <c r="F551" s="9">
        <f t="shared" si="119"/>
        <v>0.4225516132767359</v>
      </c>
      <c r="G551" s="9">
        <f t="shared" si="120"/>
        <v>1.0512113851978011</v>
      </c>
      <c r="H551" s="9">
        <f t="shared" si="121"/>
        <v>3.6805890322543928</v>
      </c>
      <c r="I551" s="9">
        <f t="shared" si="122"/>
        <v>3.2706165920272507</v>
      </c>
      <c r="J551" s="9">
        <f t="shared" si="123"/>
        <v>2.3665748007571414</v>
      </c>
      <c r="K551" s="11">
        <f t="shared" si="124"/>
        <v>0.28169014084507044</v>
      </c>
      <c r="L551" s="11">
        <f t="shared" si="125"/>
        <v>0.31645569620253161</v>
      </c>
      <c r="M551" s="11">
        <f t="shared" si="126"/>
        <v>0.43478260869565222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-0.27751982450564683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0.23293309665366996</v>
      </c>
      <c r="Q551" s="11">
        <f>2*'OddsRatio_working_3-way'!K551*'OddsRatio_working_3-way'!L551*'OddsRatio_working_3-way'!M551</f>
        <v>7.7515173595231274E-2</v>
      </c>
      <c r="R551" s="11">
        <f t="shared" si="127"/>
        <v>0</v>
      </c>
      <c r="S551" s="11">
        <f t="shared" si="128"/>
        <v>-0.83933858443662412</v>
      </c>
      <c r="T551" s="11">
        <f t="shared" si="129"/>
        <v>-0.27931400480420104</v>
      </c>
      <c r="U551" s="11">
        <f>'OddsRatio_working_3-way'!S551-'OddsRatio_working_3-way'!R551^2/3</f>
        <v>-0.83933858443662412</v>
      </c>
      <c r="V551" s="11">
        <f>'OddsRatio_working_3-way'!S551*'OddsRatio_working_3-way'!R551/3-2*'OddsRatio_working_3-way'!R551^3/27-'OddsRatio_working_3-way'!T551</f>
        <v>0.27931400480420104</v>
      </c>
      <c r="W551" s="11">
        <f>'OddsRatio_working_3-way'!V551^2+4*'OddsRatio_working_3-way'!U551^3/27</f>
        <v>-9.5844300790351722E-3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0.14798711376231075</v>
      </c>
      <c r="Y551" s="11">
        <f>IF('OddsRatio_working_3-way'!W551&gt;=0,IF('OddsRatio_working_3-way'!V551+SQRT('OddsRatio_working_3-way'!W551)&gt;0,0,PI()),ACOS('OddsRatio_working_3-way'!V551/(2*'OddsRatio_working_3-way'!X551)))</f>
        <v>0.33712191833033378</v>
      </c>
      <c r="Z551" s="11">
        <f>'OddsRatio_working_3-way'!X551^(1/3)*COS('OddsRatio_working_3-way'!Y551/3)</f>
        <v>0.52560569259890055</v>
      </c>
      <c r="AA551" s="11">
        <f>'OddsRatio_working_3-way'!X551^(1/3)*COS(('OddsRatio_working_3-way'!Y551+2*PI())/3)</f>
        <v>-0.31417052134785578</v>
      </c>
      <c r="AB551" s="11">
        <f>'OddsRatio_working_3-way'!X551^(1/3)*COS(('OddsRatio_working_3-way'!Y551+4*PI())/3)</f>
        <v>-0.21143517125104491</v>
      </c>
      <c r="AC551" s="11">
        <f>'OddsRatio_working_3-way'!X551^(1/3)*SIN('OddsRatio_working_3-way'!Y551/3)</f>
        <v>5.9314282033684294E-2</v>
      </c>
      <c r="AD551" s="11">
        <f>'OddsRatio_working_3-way'!X551^(1/3)*SIN(('OddsRatio_working_3-way'!Y551+2*PI())/3)</f>
        <v>0.42553074114752026</v>
      </c>
      <c r="AE551" s="11">
        <f>'OddsRatio_working_3-way'!X551^(1/3)*SIN(('OddsRatio_working_3-way'!Y551+4*PI())/3)</f>
        <v>-0.48484502318120448</v>
      </c>
      <c r="AF551" s="11">
        <f>-'OddsRatio_working_3-way'!U551/(3*'OddsRatio_working_3-way'!X551^(1/3))*COS(('OddsRatio_working_3-way'!Y551)/3)</f>
        <v>0.52560569259890055</v>
      </c>
      <c r="AG551" s="11">
        <f>-'OddsRatio_working_3-way'!U551/(3*'OddsRatio_working_3-way'!X551^(1/3))*COS(('OddsRatio_working_3-way'!Y551+2*PI())/3)</f>
        <v>-0.31417052134785578</v>
      </c>
      <c r="AH551" s="11">
        <f>-'OddsRatio_working_3-way'!U551/(3*'OddsRatio_working_3-way'!X551^(1/3))*COS(('OddsRatio_working_3-way'!Y551+4*PI())/3)</f>
        <v>-0.21143517125104491</v>
      </c>
      <c r="AI551" s="11">
        <f>'OddsRatio_working_3-way'!U551/(3*'OddsRatio_working_3-way'!X551^(1/3))*SIN(('OddsRatio_working_3-way'!Y551)/3)</f>
        <v>-5.9314282033684294E-2</v>
      </c>
      <c r="AJ551" s="11">
        <f>'OddsRatio_working_3-way'!U551/(3*'OddsRatio_working_3-way'!X551^(1/3))*SIN(('OddsRatio_working_3-way'!Y551+2*PI())/3)</f>
        <v>-0.42553074114752026</v>
      </c>
      <c r="AK551" s="11">
        <f>'OddsRatio_working_3-way'!U551/(3*'OddsRatio_working_3-way'!X551^(1/3))*SIN(('OddsRatio_working_3-way'!Y551+4*PI())/3)</f>
        <v>0.48484502318120448</v>
      </c>
      <c r="AL551" s="11">
        <f>'OddsRatio_working_3-way'!Z551+'OddsRatio_working_3-way'!AF551</f>
        <v>1.0512113851978011</v>
      </c>
      <c r="AM551" s="11">
        <f>'OddsRatio_working_3-way'!AA551+'OddsRatio_working_3-way'!AG551</f>
        <v>-0.62834104269571156</v>
      </c>
      <c r="AN551" s="11">
        <f>'OddsRatio_working_3-way'!AB551+'OddsRatio_working_3-way'!AH551</f>
        <v>-0.42287034250208982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1.0512113851978011</v>
      </c>
      <c r="AS551" s="11">
        <f>IF(('OddsRatio_working_3-way'!X551=0),IF(Q551&gt;0,-Q551^(1/3),(-Q551)^(1/3)),'OddsRatio_working_3-way'!AM551-'OddsRatio_working_3-way'!R551/3)</f>
        <v>-0.62834104269571156</v>
      </c>
      <c r="AT551" s="11">
        <f>IF(('OddsRatio_working_3-way'!X551=0),IF(Q551&gt;0,-Q551^(1/3),(-Q551)^(1/3)),'OddsRatio_working_3-way'!AN551-'OddsRatio_working_3-way'!R551/3)</f>
        <v>-0.42287034250208982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2.46</v>
      </c>
      <c r="B552" s="4">
        <f>IF('True_Odds_Calculator_3-way'!B553="","",'True_Odds_Calculator_3-way'!B553)</f>
        <v>3.29</v>
      </c>
      <c r="C552" s="4">
        <f>IF('True_Odds_Calculator_3-way'!C553="","",'True_Odds_Calculator_3-way'!C553)</f>
        <v>3.16</v>
      </c>
      <c r="D552" s="9">
        <f t="shared" si="117"/>
        <v>0.39677714255615204</v>
      </c>
      <c r="E552" s="9">
        <f t="shared" si="118"/>
        <v>0.29545673632794384</v>
      </c>
      <c r="F552" s="9">
        <f t="shared" si="119"/>
        <v>0.30776612111590429</v>
      </c>
      <c r="G552" s="9">
        <f t="shared" si="120"/>
        <v>1.0413058021770822</v>
      </c>
      <c r="H552" s="9">
        <f t="shared" si="121"/>
        <v>2.5203064711785399</v>
      </c>
      <c r="I552" s="9">
        <f t="shared" si="122"/>
        <v>3.3845902869855182</v>
      </c>
      <c r="J552" s="9">
        <f t="shared" si="123"/>
        <v>3.2492205327024979</v>
      </c>
      <c r="K552" s="11">
        <f t="shared" si="124"/>
        <v>0.4065040650406504</v>
      </c>
      <c r="L552" s="11">
        <f t="shared" si="125"/>
        <v>0.303951367781155</v>
      </c>
      <c r="M552" s="11">
        <f t="shared" si="126"/>
        <v>0.31645569620253161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-0.28237354206099496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0.23108374287159439</v>
      </c>
      <c r="Q552" s="11">
        <f>2*'OddsRatio_working_3-way'!K552*'OddsRatio_working_3-way'!L552*'OddsRatio_working_3-way'!M552</f>
        <v>7.8200928213737503E-2</v>
      </c>
      <c r="R552" s="11">
        <f t="shared" si="127"/>
        <v>0</v>
      </c>
      <c r="S552" s="11">
        <f t="shared" si="128"/>
        <v>-0.81836188045436087</v>
      </c>
      <c r="T552" s="11">
        <f t="shared" si="129"/>
        <v>-0.27694141470536737</v>
      </c>
      <c r="U552" s="11">
        <f>'OddsRatio_working_3-way'!S552-'OddsRatio_working_3-way'!R552^2/3</f>
        <v>-0.81836188045436087</v>
      </c>
      <c r="V552" s="11">
        <f>'OddsRatio_working_3-way'!S552*'OddsRatio_working_3-way'!R552/3-2*'OddsRatio_working_3-way'!R552^3/27-'OddsRatio_working_3-way'!T552</f>
        <v>0.27694141470536737</v>
      </c>
      <c r="W552" s="11">
        <f>'OddsRatio_working_3-way'!V552^2+4*'OddsRatio_working_3-way'!U552^3/27</f>
        <v>-4.4990353555730001E-3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0.14247419286890456</v>
      </c>
      <c r="Y552" s="11">
        <f>IF('OddsRatio_working_3-way'!W552&gt;=0,IF('OddsRatio_working_3-way'!V552+SQRT('OddsRatio_working_3-way'!W552)&gt;0,0,PI()),ACOS('OddsRatio_working_3-way'!V552/(2*'OddsRatio_working_3-way'!X552)))</f>
        <v>0.23762288745876203</v>
      </c>
      <c r="Z552" s="11">
        <f>'OddsRatio_working_3-way'!X552^(1/3)*COS('OddsRatio_working_3-way'!Y552/3)</f>
        <v>0.52065290108854112</v>
      </c>
      <c r="AA552" s="11">
        <f>'OddsRatio_working_3-way'!X552^(1/3)*COS(('OddsRatio_working_3-way'!Y552+2*PI())/3)</f>
        <v>-0.29611593998816432</v>
      </c>
      <c r="AB552" s="11">
        <f>'OddsRatio_working_3-way'!X552^(1/3)*COS(('OddsRatio_working_3-way'!Y552+4*PI())/3)</f>
        <v>-0.22453696110037691</v>
      </c>
      <c r="AC552" s="11">
        <f>'OddsRatio_working_3-way'!X552^(1/3)*SIN('OddsRatio_working_3-way'!Y552/3)</f>
        <v>4.1326142729182551E-2</v>
      </c>
      <c r="AD552" s="11">
        <f>'OddsRatio_working_3-way'!X552^(1/3)*SIN(('OddsRatio_working_3-way'!Y552+2*PI())/3)</f>
        <v>0.43023556753215186</v>
      </c>
      <c r="AE552" s="11">
        <f>'OddsRatio_working_3-way'!X552^(1/3)*SIN(('OddsRatio_working_3-way'!Y552+4*PI())/3)</f>
        <v>-0.47156171026133448</v>
      </c>
      <c r="AF552" s="11">
        <f>-'OddsRatio_working_3-way'!U552/(3*'OddsRatio_working_3-way'!X552^(1/3))*COS(('OddsRatio_working_3-way'!Y552)/3)</f>
        <v>0.52065290108854112</v>
      </c>
      <c r="AG552" s="11">
        <f>-'OddsRatio_working_3-way'!U552/(3*'OddsRatio_working_3-way'!X552^(1/3))*COS(('OddsRatio_working_3-way'!Y552+2*PI())/3)</f>
        <v>-0.29611593998816432</v>
      </c>
      <c r="AH552" s="11">
        <f>-'OddsRatio_working_3-way'!U552/(3*'OddsRatio_working_3-way'!X552^(1/3))*COS(('OddsRatio_working_3-way'!Y552+4*PI())/3)</f>
        <v>-0.22453696110037691</v>
      </c>
      <c r="AI552" s="11">
        <f>'OddsRatio_working_3-way'!U552/(3*'OddsRatio_working_3-way'!X552^(1/3))*SIN(('OddsRatio_working_3-way'!Y552)/3)</f>
        <v>-4.1326142729182551E-2</v>
      </c>
      <c r="AJ552" s="11">
        <f>'OddsRatio_working_3-way'!U552/(3*'OddsRatio_working_3-way'!X552^(1/3))*SIN(('OddsRatio_working_3-way'!Y552+2*PI())/3)</f>
        <v>-0.43023556753215186</v>
      </c>
      <c r="AK552" s="11">
        <f>'OddsRatio_working_3-way'!U552/(3*'OddsRatio_working_3-way'!X552^(1/3))*SIN(('OddsRatio_working_3-way'!Y552+4*PI())/3)</f>
        <v>0.47156171026133448</v>
      </c>
      <c r="AL552" s="11">
        <f>'OddsRatio_working_3-way'!Z552+'OddsRatio_working_3-way'!AF552</f>
        <v>1.0413058021770822</v>
      </c>
      <c r="AM552" s="11">
        <f>'OddsRatio_working_3-way'!AA552+'OddsRatio_working_3-way'!AG552</f>
        <v>-0.59223187997632865</v>
      </c>
      <c r="AN552" s="11">
        <f>'OddsRatio_working_3-way'!AB552+'OddsRatio_working_3-way'!AH552</f>
        <v>-0.44907392220075382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1.0413058021770822</v>
      </c>
      <c r="AS552" s="11">
        <f>IF(('OddsRatio_working_3-way'!X552=0),IF(Q552&gt;0,-Q552^(1/3),(-Q552)^(1/3)),'OddsRatio_working_3-way'!AM552-'OddsRatio_working_3-way'!R552/3)</f>
        <v>-0.59223187997632865</v>
      </c>
      <c r="AT552" s="11">
        <f>IF(('OddsRatio_working_3-way'!X552=0),IF(Q552&gt;0,-Q552^(1/3),(-Q552)^(1/3)),'OddsRatio_working_3-way'!AN552-'OddsRatio_working_3-way'!R552/3)</f>
        <v>-0.44907392220075382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3.5</v>
      </c>
      <c r="B553" s="4">
        <f>IF('True_Odds_Calculator_3-way'!B554="","",'True_Odds_Calculator_3-way'!B554)</f>
        <v>3.43</v>
      </c>
      <c r="C553" s="4">
        <f>IF('True_Odds_Calculator_3-way'!C554="","",'True_Odds_Calculator_3-way'!C554)</f>
        <v>2.2200000000000002</v>
      </c>
      <c r="D553" s="9">
        <f t="shared" si="117"/>
        <v>0.27714529492368178</v>
      </c>
      <c r="E553" s="9">
        <f t="shared" si="118"/>
        <v>0.2828705760753048</v>
      </c>
      <c r="F553" s="9">
        <f t="shared" si="119"/>
        <v>0.4399841290010133</v>
      </c>
      <c r="G553" s="9">
        <f t="shared" si="120"/>
        <v>1.043286273758135</v>
      </c>
      <c r="H553" s="9">
        <f t="shared" si="121"/>
        <v>3.6082156843953372</v>
      </c>
      <c r="I553" s="9">
        <f t="shared" si="122"/>
        <v>3.5351856452322687</v>
      </c>
      <c r="J553" s="9">
        <f t="shared" si="123"/>
        <v>2.2728092539849247</v>
      </c>
      <c r="K553" s="11">
        <f t="shared" si="124"/>
        <v>0.2857142857142857</v>
      </c>
      <c r="L553" s="11">
        <f t="shared" si="125"/>
        <v>0.29154518950437314</v>
      </c>
      <c r="M553" s="11">
        <f t="shared" si="126"/>
        <v>0.4504504504504504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-0.27809358713148802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0.23075970597836487</v>
      </c>
      <c r="Q553" s="11">
        <f>2*'OddsRatio_working_3-way'!K553*'OddsRatio_working_3-way'!L553*'OddsRatio_working_3-way'!M553</f>
        <v>7.5043806822232453E-2</v>
      </c>
      <c r="R553" s="11">
        <f t="shared" si="127"/>
        <v>0</v>
      </c>
      <c r="S553" s="11">
        <f t="shared" si="128"/>
        <v>-0.82979154017405377</v>
      </c>
      <c r="T553" s="11">
        <f t="shared" si="129"/>
        <v>-0.26985090737367595</v>
      </c>
      <c r="U553" s="11">
        <f>'OddsRatio_working_3-way'!S553-'OddsRatio_working_3-way'!R553^2/3</f>
        <v>-0.82979154017405377</v>
      </c>
      <c r="V553" s="11">
        <f>'OddsRatio_working_3-way'!S553*'OddsRatio_working_3-way'!R553/3-2*'OddsRatio_working_3-way'!R553^3/27-'OddsRatio_working_3-way'!T553</f>
        <v>0.26985090737367595</v>
      </c>
      <c r="W553" s="11">
        <f>'OddsRatio_working_3-way'!V553^2+4*'OddsRatio_working_3-way'!U553^3/27</f>
        <v>-1.1825863237433495E-2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0.14546939149510948</v>
      </c>
      <c r="Y553" s="11">
        <f>IF('OddsRatio_working_3-way'!W553&gt;=0,IF('OddsRatio_working_3-way'!V553+SQRT('OddsRatio_working_3-way'!W553)&gt;0,0,PI()),ACOS('OddsRatio_working_3-way'!V553/(2*'OddsRatio_working_3-way'!X553)))</f>
        <v>0.38307992489219611</v>
      </c>
      <c r="Z553" s="11">
        <f>'OddsRatio_working_3-way'!X553^(1/3)*COS('OddsRatio_working_3-way'!Y553/3)</f>
        <v>0.52164313687906749</v>
      </c>
      <c r="AA553" s="11">
        <f>'OddsRatio_working_3-way'!X553^(1/3)*COS(('OddsRatio_working_3-way'!Y553+2*PI())/3)</f>
        <v>-0.31882340766673695</v>
      </c>
      <c r="AB553" s="11">
        <f>'OddsRatio_working_3-way'!X553^(1/3)*COS(('OddsRatio_working_3-way'!Y553+4*PI())/3)</f>
        <v>-0.2028197292123306</v>
      </c>
      <c r="AC553" s="11">
        <f>'OddsRatio_working_3-way'!X553^(1/3)*SIN('OddsRatio_working_3-way'!Y553/3)</f>
        <v>6.6974754982638315E-2</v>
      </c>
      <c r="AD553" s="11">
        <f>'OddsRatio_working_3-way'!X553^(1/3)*SIN(('OddsRatio_working_3-way'!Y553+2*PI())/3)</f>
        <v>0.41826883075575644</v>
      </c>
      <c r="AE553" s="11">
        <f>'OddsRatio_working_3-way'!X553^(1/3)*SIN(('OddsRatio_working_3-way'!Y553+4*PI())/3)</f>
        <v>-0.48524358573839477</v>
      </c>
      <c r="AF553" s="11">
        <f>-'OddsRatio_working_3-way'!U553/(3*'OddsRatio_working_3-way'!X553^(1/3))*COS(('OddsRatio_working_3-way'!Y553)/3)</f>
        <v>0.52164313687906749</v>
      </c>
      <c r="AG553" s="11">
        <f>-'OddsRatio_working_3-way'!U553/(3*'OddsRatio_working_3-way'!X553^(1/3))*COS(('OddsRatio_working_3-way'!Y553+2*PI())/3)</f>
        <v>-0.31882340766673695</v>
      </c>
      <c r="AH553" s="11">
        <f>-'OddsRatio_working_3-way'!U553/(3*'OddsRatio_working_3-way'!X553^(1/3))*COS(('OddsRatio_working_3-way'!Y553+4*PI())/3)</f>
        <v>-0.2028197292123306</v>
      </c>
      <c r="AI553" s="11">
        <f>'OddsRatio_working_3-way'!U553/(3*'OddsRatio_working_3-way'!X553^(1/3))*SIN(('OddsRatio_working_3-way'!Y553)/3)</f>
        <v>-6.6974754982638315E-2</v>
      </c>
      <c r="AJ553" s="11">
        <f>'OddsRatio_working_3-way'!U553/(3*'OddsRatio_working_3-way'!X553^(1/3))*SIN(('OddsRatio_working_3-way'!Y553+2*PI())/3)</f>
        <v>-0.41826883075575644</v>
      </c>
      <c r="AK553" s="11">
        <f>'OddsRatio_working_3-way'!U553/(3*'OddsRatio_working_3-way'!X553^(1/3))*SIN(('OddsRatio_working_3-way'!Y553+4*PI())/3)</f>
        <v>0.48524358573839477</v>
      </c>
      <c r="AL553" s="11">
        <f>'OddsRatio_working_3-way'!Z553+'OddsRatio_working_3-way'!AF553</f>
        <v>1.043286273758135</v>
      </c>
      <c r="AM553" s="11">
        <f>'OddsRatio_working_3-way'!AA553+'OddsRatio_working_3-way'!AG553</f>
        <v>-0.63764681533347389</v>
      </c>
      <c r="AN553" s="11">
        <f>'OddsRatio_working_3-way'!AB553+'OddsRatio_working_3-way'!AH553</f>
        <v>-0.4056394584246612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1.043286273758135</v>
      </c>
      <c r="AS553" s="11">
        <f>IF(('OddsRatio_working_3-way'!X553=0),IF(Q553&gt;0,-Q553^(1/3),(-Q553)^(1/3)),'OddsRatio_working_3-way'!AM553-'OddsRatio_working_3-way'!R553/3)</f>
        <v>-0.63764681533347389</v>
      </c>
      <c r="AT553" s="11">
        <f>IF(('OddsRatio_working_3-way'!X553=0),IF(Q553&gt;0,-Q553^(1/3),(-Q553)^(1/3)),'OddsRatio_working_3-way'!AN553-'OddsRatio_working_3-way'!R553/3)</f>
        <v>-0.4056394584246612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3.67</v>
      </c>
      <c r="B554" s="4">
        <f>IF('True_Odds_Calculator_3-way'!B555="","",'True_Odds_Calculator_3-way'!B555)</f>
        <v>3.42</v>
      </c>
      <c r="C554" s="4">
        <f>IF('True_Odds_Calculator_3-way'!C555="","",'True_Odds_Calculator_3-way'!C555)</f>
        <v>2.16</v>
      </c>
      <c r="D554" s="9">
        <f t="shared" si="117"/>
        <v>0.26406618714516428</v>
      </c>
      <c r="E554" s="9">
        <f t="shared" si="118"/>
        <v>0.28360902126296189</v>
      </c>
      <c r="F554" s="9">
        <f t="shared" si="119"/>
        <v>0.45232479159187378</v>
      </c>
      <c r="G554" s="9">
        <f t="shared" si="120"/>
        <v>1.0437937719271251</v>
      </c>
      <c r="H554" s="9">
        <f t="shared" si="121"/>
        <v>3.7869293710454235</v>
      </c>
      <c r="I554" s="9">
        <f t="shared" si="122"/>
        <v>3.5259809280636434</v>
      </c>
      <c r="J554" s="9">
        <f t="shared" si="123"/>
        <v>2.2108007754354659</v>
      </c>
      <c r="K554" s="11">
        <f t="shared" si="124"/>
        <v>0.27247956403269757</v>
      </c>
      <c r="L554" s="11">
        <f t="shared" si="125"/>
        <v>0.29239766081871343</v>
      </c>
      <c r="M554" s="11">
        <f t="shared" si="126"/>
        <v>0.46296296296296291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-0.27646406863864692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0.23053352761592477</v>
      </c>
      <c r="Q554" s="11">
        <f>2*'OddsRatio_working_3-way'!K554*'OddsRatio_working_3-way'!L554*'OddsRatio_working_3-way'!M554</f>
        <v>7.3770728837095942E-2</v>
      </c>
      <c r="R554" s="11">
        <f t="shared" si="127"/>
        <v>0</v>
      </c>
      <c r="S554" s="11">
        <f t="shared" si="128"/>
        <v>-0.83386433814386285</v>
      </c>
      <c r="T554" s="11">
        <f t="shared" si="129"/>
        <v>-0.26683658820603617</v>
      </c>
      <c r="U554" s="11">
        <f>'OddsRatio_working_3-way'!S554-'OddsRatio_working_3-way'!R554^2/3</f>
        <v>-0.83386433814386285</v>
      </c>
      <c r="V554" s="11">
        <f>'OddsRatio_working_3-way'!S554*'OddsRatio_working_3-way'!R554/3-2*'OddsRatio_working_3-way'!R554^3/27-'OddsRatio_working_3-way'!T554</f>
        <v>0.26683658820603617</v>
      </c>
      <c r="W554" s="11">
        <f>'OddsRatio_working_3-way'!V554^2+4*'OddsRatio_working_3-way'!U554^3/27</f>
        <v>-1.4696112052434512E-2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0.14654169786947352</v>
      </c>
      <c r="Y554" s="11">
        <f>IF('OddsRatio_working_3-way'!W554&gt;=0,IF('OddsRatio_working_3-way'!V554+SQRT('OddsRatio_working_3-way'!W554)&gt;0,0,PI()),ACOS('OddsRatio_working_3-way'!V554/(2*'OddsRatio_working_3-way'!X554)))</f>
        <v>0.42643541873619784</v>
      </c>
      <c r="Z554" s="11">
        <f>'OddsRatio_working_3-way'!X554^(1/3)*COS('OddsRatio_working_3-way'!Y554/3)</f>
        <v>0.52189688596356254</v>
      </c>
      <c r="AA554" s="11">
        <f>'OddsRatio_working_3-way'!X554^(1/3)*COS(('OddsRatio_working_3-way'!Y554+2*PI())/3)</f>
        <v>-0.3256308583055606</v>
      </c>
      <c r="AB554" s="11">
        <f>'OddsRatio_working_3-way'!X554^(1/3)*COS(('OddsRatio_working_3-way'!Y554+4*PI())/3)</f>
        <v>-0.19626602765800205</v>
      </c>
      <c r="AC554" s="11">
        <f>'OddsRatio_working_3-way'!X554^(1/3)*SIN('OddsRatio_working_3-way'!Y554/3)</f>
        <v>7.4688819798038375E-2</v>
      </c>
      <c r="AD554" s="11">
        <f>'OddsRatio_working_3-way'!X554^(1/3)*SIN(('OddsRatio_working_3-way'!Y554+2*PI())/3)</f>
        <v>0.41463155150141617</v>
      </c>
      <c r="AE554" s="11">
        <f>'OddsRatio_working_3-way'!X554^(1/3)*SIN(('OddsRatio_working_3-way'!Y554+4*PI())/3)</f>
        <v>-0.48932037129945449</v>
      </c>
      <c r="AF554" s="11">
        <f>-'OddsRatio_working_3-way'!U554/(3*'OddsRatio_working_3-way'!X554^(1/3))*COS(('OddsRatio_working_3-way'!Y554)/3)</f>
        <v>0.52189688596356254</v>
      </c>
      <c r="AG554" s="11">
        <f>-'OddsRatio_working_3-way'!U554/(3*'OddsRatio_working_3-way'!X554^(1/3))*COS(('OddsRatio_working_3-way'!Y554+2*PI())/3)</f>
        <v>-0.3256308583055606</v>
      </c>
      <c r="AH554" s="11">
        <f>-'OddsRatio_working_3-way'!U554/(3*'OddsRatio_working_3-way'!X554^(1/3))*COS(('OddsRatio_working_3-way'!Y554+4*PI())/3)</f>
        <v>-0.19626602765800205</v>
      </c>
      <c r="AI554" s="11">
        <f>'OddsRatio_working_3-way'!U554/(3*'OddsRatio_working_3-way'!X554^(1/3))*SIN(('OddsRatio_working_3-way'!Y554)/3)</f>
        <v>-7.4688819798038375E-2</v>
      </c>
      <c r="AJ554" s="11">
        <f>'OddsRatio_working_3-way'!U554/(3*'OddsRatio_working_3-way'!X554^(1/3))*SIN(('OddsRatio_working_3-way'!Y554+2*PI())/3)</f>
        <v>-0.41463155150141617</v>
      </c>
      <c r="AK554" s="11">
        <f>'OddsRatio_working_3-way'!U554/(3*'OddsRatio_working_3-way'!X554^(1/3))*SIN(('OddsRatio_working_3-way'!Y554+4*PI())/3)</f>
        <v>0.48932037129945449</v>
      </c>
      <c r="AL554" s="11">
        <f>'OddsRatio_working_3-way'!Z554+'OddsRatio_working_3-way'!AF554</f>
        <v>1.0437937719271251</v>
      </c>
      <c r="AM554" s="11">
        <f>'OddsRatio_working_3-way'!AA554+'OddsRatio_working_3-way'!AG554</f>
        <v>-0.6512617166111212</v>
      </c>
      <c r="AN554" s="11">
        <f>'OddsRatio_working_3-way'!AB554+'OddsRatio_working_3-way'!AH554</f>
        <v>-0.3925320553160041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1.0437937719271251</v>
      </c>
      <c r="AS554" s="11">
        <f>IF(('OddsRatio_working_3-way'!X554=0),IF(Q554&gt;0,-Q554^(1/3),(-Q554)^(1/3)),'OddsRatio_working_3-way'!AM554-'OddsRatio_working_3-way'!R554/3)</f>
        <v>-0.6512617166111212</v>
      </c>
      <c r="AT554" s="11">
        <f>IF(('OddsRatio_working_3-way'!X554=0),IF(Q554&gt;0,-Q554^(1/3),(-Q554)^(1/3)),'OddsRatio_working_3-way'!AN554-'OddsRatio_working_3-way'!R554/3)</f>
        <v>-0.3925320553160041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2.2000000000000002</v>
      </c>
      <c r="B555" s="4">
        <f>IF('True_Odds_Calculator_3-way'!B556="","",'True_Odds_Calculator_3-way'!B556)</f>
        <v>3.62</v>
      </c>
      <c r="C555" s="4">
        <f>IF('True_Odds_Calculator_3-way'!C556="","",'True_Odds_Calculator_3-way'!C556)</f>
        <v>3.36</v>
      </c>
      <c r="D555" s="9">
        <f t="shared" si="117"/>
        <v>0.44377531349065114</v>
      </c>
      <c r="E555" s="9">
        <f t="shared" si="118"/>
        <v>0.26762484880000753</v>
      </c>
      <c r="F555" s="9">
        <f t="shared" si="119"/>
        <v>0.28859983770934133</v>
      </c>
      <c r="G555" s="9">
        <f t="shared" si="120"/>
        <v>1.0444938192824664</v>
      </c>
      <c r="H555" s="9">
        <f t="shared" si="121"/>
        <v>2.2533925831389596</v>
      </c>
      <c r="I555" s="9">
        <f t="shared" si="122"/>
        <v>3.7365738065200613</v>
      </c>
      <c r="J555" s="9">
        <f t="shared" si="123"/>
        <v>3.4650054135066211</v>
      </c>
      <c r="K555" s="11">
        <f t="shared" si="124"/>
        <v>0.45454545454545453</v>
      </c>
      <c r="L555" s="11">
        <f t="shared" si="125"/>
        <v>0.27624309392265195</v>
      </c>
      <c r="M555" s="11">
        <f t="shared" si="126"/>
        <v>0.29761904761904762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-0.27728348999067232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0.23094998923728205</v>
      </c>
      <c r="Q555" s="11">
        <f>2*'OddsRatio_working_3-way'!K555*'OddsRatio_working_3-way'!L555*'OddsRatio_working_3-way'!M555</f>
        <v>7.4741096840544363E-2</v>
      </c>
      <c r="R555" s="11">
        <f t="shared" si="127"/>
        <v>0</v>
      </c>
      <c r="S555" s="11">
        <f t="shared" si="128"/>
        <v>-0.83290205718721699</v>
      </c>
      <c r="T555" s="11">
        <f t="shared" si="129"/>
        <v>-0.26954759132272399</v>
      </c>
      <c r="U555" s="11">
        <f>'OddsRatio_working_3-way'!S555-'OddsRatio_working_3-way'!R555^2/3</f>
        <v>-0.83290205718721699</v>
      </c>
      <c r="V555" s="11">
        <f>'OddsRatio_working_3-way'!S555*'OddsRatio_working_3-way'!R555/3-2*'OddsRatio_working_3-way'!R555^3/27-'OddsRatio_working_3-way'!T555</f>
        <v>0.26954759132272399</v>
      </c>
      <c r="W555" s="11">
        <f>'OddsRatio_working_3-way'!V555^2+4*'OddsRatio_working_3-way'!U555^3/27</f>
        <v>-1.2944936997332082E-2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0.1462881069885846</v>
      </c>
      <c r="Y555" s="11">
        <f>IF('OddsRatio_working_3-way'!W555&gt;=0,IF('OddsRatio_working_3-way'!V555+SQRT('OddsRatio_working_3-way'!W555)&gt;0,0,PI()),ACOS('OddsRatio_working_3-way'!V555/(2*'OddsRatio_working_3-way'!X555)))</f>
        <v>0.39941106893505229</v>
      </c>
      <c r="Z555" s="11">
        <f>'OddsRatio_working_3-way'!X555^(1/3)*COS('OddsRatio_working_3-way'!Y555/3)</f>
        <v>0.52224690964123321</v>
      </c>
      <c r="AA555" s="11">
        <f>'OddsRatio_working_3-way'!X555^(1/3)*COS(('OddsRatio_working_3-way'!Y555+2*PI())/3)</f>
        <v>-0.32169686750671544</v>
      </c>
      <c r="AB555" s="11">
        <f>'OddsRatio_working_3-way'!X555^(1/3)*COS(('OddsRatio_working_3-way'!Y555+4*PI())/3)</f>
        <v>-0.20055004213451766</v>
      </c>
      <c r="AC555" s="11">
        <f>'OddsRatio_working_3-way'!X555^(1/3)*SIN('OddsRatio_working_3-way'!Y555/3)</f>
        <v>6.9944152240107013E-2</v>
      </c>
      <c r="AD555" s="11">
        <f>'OddsRatio_working_3-way'!X555^(1/3)*SIN(('OddsRatio_working_3-way'!Y555+2*PI())/3)</f>
        <v>0.4173070146771708</v>
      </c>
      <c r="AE555" s="11">
        <f>'OddsRatio_working_3-way'!X555^(1/3)*SIN(('OddsRatio_working_3-way'!Y555+4*PI())/3)</f>
        <v>-0.48725116691727777</v>
      </c>
      <c r="AF555" s="11">
        <f>-'OddsRatio_working_3-way'!U555/(3*'OddsRatio_working_3-way'!X555^(1/3))*COS(('OddsRatio_working_3-way'!Y555)/3)</f>
        <v>0.52224690964123321</v>
      </c>
      <c r="AG555" s="11">
        <f>-'OddsRatio_working_3-way'!U555/(3*'OddsRatio_working_3-way'!X555^(1/3))*COS(('OddsRatio_working_3-way'!Y555+2*PI())/3)</f>
        <v>-0.32169686750671544</v>
      </c>
      <c r="AH555" s="11">
        <f>-'OddsRatio_working_3-way'!U555/(3*'OddsRatio_working_3-way'!X555^(1/3))*COS(('OddsRatio_working_3-way'!Y555+4*PI())/3)</f>
        <v>-0.20055004213451766</v>
      </c>
      <c r="AI555" s="11">
        <f>'OddsRatio_working_3-way'!U555/(3*'OddsRatio_working_3-way'!X555^(1/3))*SIN(('OddsRatio_working_3-way'!Y555)/3)</f>
        <v>-6.9944152240107013E-2</v>
      </c>
      <c r="AJ555" s="11">
        <f>'OddsRatio_working_3-way'!U555/(3*'OddsRatio_working_3-way'!X555^(1/3))*SIN(('OddsRatio_working_3-way'!Y555+2*PI())/3)</f>
        <v>-0.4173070146771708</v>
      </c>
      <c r="AK555" s="11">
        <f>'OddsRatio_working_3-way'!U555/(3*'OddsRatio_working_3-way'!X555^(1/3))*SIN(('OddsRatio_working_3-way'!Y555+4*PI())/3)</f>
        <v>0.48725116691727777</v>
      </c>
      <c r="AL555" s="11">
        <f>'OddsRatio_working_3-way'!Z555+'OddsRatio_working_3-way'!AF555</f>
        <v>1.0444938192824664</v>
      </c>
      <c r="AM555" s="11">
        <f>'OddsRatio_working_3-way'!AA555+'OddsRatio_working_3-way'!AG555</f>
        <v>-0.64339373501343089</v>
      </c>
      <c r="AN555" s="11">
        <f>'OddsRatio_working_3-way'!AB555+'OddsRatio_working_3-way'!AH555</f>
        <v>-0.40110008426903532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1.0444938192824664</v>
      </c>
      <c r="AS555" s="11">
        <f>IF(('OddsRatio_working_3-way'!X555=0),IF(Q555&gt;0,-Q555^(1/3),(-Q555)^(1/3)),'OddsRatio_working_3-way'!AM555-'OddsRatio_working_3-way'!R555/3)</f>
        <v>-0.64339373501343089</v>
      </c>
      <c r="AT555" s="11">
        <f>IF(('OddsRatio_working_3-way'!X555=0),IF(Q555&gt;0,-Q555^(1/3),(-Q555)^(1/3)),'OddsRatio_working_3-way'!AN555-'OddsRatio_working_3-way'!R555/3)</f>
        <v>-0.40110008426903532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2.57</v>
      </c>
      <c r="B556" s="4">
        <f>IF('True_Odds_Calculator_3-way'!B557="","",'True_Odds_Calculator_3-way'!B557)</f>
        <v>3.27</v>
      </c>
      <c r="C556" s="4">
        <f>IF('True_Odds_Calculator_3-way'!C557="","",'True_Odds_Calculator_3-way'!C557)</f>
        <v>2.95</v>
      </c>
      <c r="D556" s="9">
        <f t="shared" si="117"/>
        <v>0.37712530336378619</v>
      </c>
      <c r="E556" s="9">
        <f t="shared" si="118"/>
        <v>0.29515608150941763</v>
      </c>
      <c r="F556" s="9">
        <f t="shared" si="119"/>
        <v>0.32771861512679606</v>
      </c>
      <c r="G556" s="9">
        <f t="shared" si="120"/>
        <v>1.0519990889653053</v>
      </c>
      <c r="H556" s="9">
        <f t="shared" si="121"/>
        <v>2.6516385696755291</v>
      </c>
      <c r="I556" s="9">
        <f t="shared" si="122"/>
        <v>3.3880379319512435</v>
      </c>
      <c r="J556" s="9">
        <f t="shared" si="123"/>
        <v>3.0513982234823454</v>
      </c>
      <c r="K556" s="11">
        <f t="shared" si="124"/>
        <v>0.38910505836575876</v>
      </c>
      <c r="L556" s="11">
        <f t="shared" si="125"/>
        <v>0.3058103975535168</v>
      </c>
      <c r="M556" s="11">
        <f t="shared" si="126"/>
        <v>0.33898305084745761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-0.28032202966298325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0.23354774145417956</v>
      </c>
      <c r="Q556" s="11">
        <f>2*'OddsRatio_working_3-way'!K556*'OddsRatio_working_3-way'!L556*'OddsRatio_working_3-way'!M556</f>
        <v>8.0672794975536977E-2</v>
      </c>
      <c r="R556" s="11">
        <f t="shared" si="127"/>
        <v>0</v>
      </c>
      <c r="S556" s="11">
        <f t="shared" si="128"/>
        <v>-0.83314087635196554</v>
      </c>
      <c r="T556" s="11">
        <f t="shared" si="129"/>
        <v>-0.28778614036337324</v>
      </c>
      <c r="U556" s="11">
        <f>'OddsRatio_working_3-way'!S556-'OddsRatio_working_3-way'!R556^2/3</f>
        <v>-0.83314087635196554</v>
      </c>
      <c r="V556" s="11">
        <f>'OddsRatio_working_3-way'!S556*'OddsRatio_working_3-way'!R556/3-2*'OddsRatio_working_3-way'!R556^3/27-'OddsRatio_working_3-way'!T556</f>
        <v>0.28778614036337324</v>
      </c>
      <c r="W556" s="11">
        <f>'OddsRatio_working_3-way'!V556^2+4*'OddsRatio_working_3-way'!U556^3/27</f>
        <v>-2.8536328593873894E-3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0.14635102958694426</v>
      </c>
      <c r="Y556" s="11">
        <f>IF('OddsRatio_working_3-way'!W556&gt;=0,IF('OddsRatio_working_3-way'!V556+SQRT('OddsRatio_working_3-way'!W556)&gt;0,0,PI()),ACOS('OddsRatio_working_3-way'!V556/(2*'OddsRatio_working_3-way'!X556)))</f>
        <v>0.18353300265254835</v>
      </c>
      <c r="Z556" s="11">
        <f>'OddsRatio_working_3-way'!X556^(1/3)*COS('OddsRatio_working_3-way'!Y556/3)</f>
        <v>0.52599954448265263</v>
      </c>
      <c r="AA556" s="11">
        <f>'OddsRatio_working_3-way'!X556^(1/3)*COS(('OddsRatio_working_3-way'!Y556+2*PI())/3)</f>
        <v>-0.29090279163032501</v>
      </c>
      <c r="AB556" s="11">
        <f>'OddsRatio_working_3-way'!X556^(1/3)*COS(('OddsRatio_working_3-way'!Y556+4*PI())/3)</f>
        <v>-0.23509675285232762</v>
      </c>
      <c r="AC556" s="11">
        <f>'OddsRatio_working_3-way'!X556^(1/3)*SIN('OddsRatio_working_3-way'!Y556/3)</f>
        <v>3.2219631510883494E-2</v>
      </c>
      <c r="AD556" s="11">
        <f>'OddsRatio_working_3-way'!X556^(1/3)*SIN(('OddsRatio_working_3-way'!Y556+2*PI())/3)</f>
        <v>0.43941915214557842</v>
      </c>
      <c r="AE556" s="11">
        <f>'OddsRatio_working_3-way'!X556^(1/3)*SIN(('OddsRatio_working_3-way'!Y556+4*PI())/3)</f>
        <v>-0.47163878365646184</v>
      </c>
      <c r="AF556" s="11">
        <f>-'OddsRatio_working_3-way'!U556/(3*'OddsRatio_working_3-way'!X556^(1/3))*COS(('OddsRatio_working_3-way'!Y556)/3)</f>
        <v>0.52599954448265251</v>
      </c>
      <c r="AG556" s="11">
        <f>-'OddsRatio_working_3-way'!U556/(3*'OddsRatio_working_3-way'!X556^(1/3))*COS(('OddsRatio_working_3-way'!Y556+2*PI())/3)</f>
        <v>-0.2909027916303249</v>
      </c>
      <c r="AH556" s="11">
        <f>-'OddsRatio_working_3-way'!U556/(3*'OddsRatio_working_3-way'!X556^(1/3))*COS(('OddsRatio_working_3-way'!Y556+4*PI())/3)</f>
        <v>-0.23509675285232756</v>
      </c>
      <c r="AI556" s="11">
        <f>'OddsRatio_working_3-way'!U556/(3*'OddsRatio_working_3-way'!X556^(1/3))*SIN(('OddsRatio_working_3-way'!Y556)/3)</f>
        <v>-3.2219631510883487E-2</v>
      </c>
      <c r="AJ556" s="11">
        <f>'OddsRatio_working_3-way'!U556/(3*'OddsRatio_working_3-way'!X556^(1/3))*SIN(('OddsRatio_working_3-way'!Y556+2*PI())/3)</f>
        <v>-0.43941915214557831</v>
      </c>
      <c r="AK556" s="11">
        <f>'OddsRatio_working_3-way'!U556/(3*'OddsRatio_working_3-way'!X556^(1/3))*SIN(('OddsRatio_working_3-way'!Y556+4*PI())/3)</f>
        <v>0.47163878365646178</v>
      </c>
      <c r="AL556" s="11">
        <f>'OddsRatio_working_3-way'!Z556+'OddsRatio_working_3-way'!AF556</f>
        <v>1.0519990889653053</v>
      </c>
      <c r="AM556" s="11">
        <f>'OddsRatio_working_3-way'!AA556+'OddsRatio_working_3-way'!AG556</f>
        <v>-0.58180558326064991</v>
      </c>
      <c r="AN556" s="11">
        <f>'OddsRatio_working_3-way'!AB556+'OddsRatio_working_3-way'!AH556</f>
        <v>-0.47019350570465518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1.0519990889653053</v>
      </c>
      <c r="AS556" s="11">
        <f>IF(('OddsRatio_working_3-way'!X556=0),IF(Q556&gt;0,-Q556^(1/3),(-Q556)^(1/3)),'OddsRatio_working_3-way'!AM556-'OddsRatio_working_3-way'!R556/3)</f>
        <v>-0.58180558326064991</v>
      </c>
      <c r="AT556" s="11">
        <f>IF(('OddsRatio_working_3-way'!X556=0),IF(Q556&gt;0,-Q556^(1/3),(-Q556)^(1/3)),'OddsRatio_working_3-way'!AN556-'OddsRatio_working_3-way'!R556/3)</f>
        <v>-0.47019350570465518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2.82</v>
      </c>
      <c r="B557" s="4">
        <f>IF('True_Odds_Calculator_3-way'!B558="","",'True_Odds_Calculator_3-way'!B558)</f>
        <v>2.91</v>
      </c>
      <c r="C557" s="4">
        <f>IF('True_Odds_Calculator_3-way'!C558="","",'True_Odds_Calculator_3-way'!C558)</f>
        <v>2.98</v>
      </c>
      <c r="D557" s="9">
        <f t="shared" si="117"/>
        <v>0.34317666982059686</v>
      </c>
      <c r="E557" s="9">
        <f t="shared" si="118"/>
        <v>0.33238084859659861</v>
      </c>
      <c r="F557" s="9">
        <f t="shared" si="119"/>
        <v>0.32444248158280453</v>
      </c>
      <c r="G557" s="9">
        <f t="shared" si="120"/>
        <v>1.0516214282505771</v>
      </c>
      <c r="H557" s="9">
        <f t="shared" si="121"/>
        <v>2.9139509994160497</v>
      </c>
      <c r="I557" s="9">
        <f t="shared" si="122"/>
        <v>3.0085969279586027</v>
      </c>
      <c r="J557" s="9">
        <f t="shared" si="123"/>
        <v>3.0822104279361424</v>
      </c>
      <c r="K557" s="11">
        <f t="shared" si="124"/>
        <v>0.3546099290780142</v>
      </c>
      <c r="L557" s="11">
        <f t="shared" si="125"/>
        <v>0.3436426116838488</v>
      </c>
      <c r="M557" s="11">
        <f t="shared" si="126"/>
        <v>0.33557046979865773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-0.28145669528964767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0.233495086952589</v>
      </c>
      <c r="Q557" s="11">
        <f>2*'OddsRatio_working_3-way'!K557*'OddsRatio_working_3-way'!L557*'OddsRatio_working_3-way'!M557</f>
        <v>8.178461889757932E-2</v>
      </c>
      <c r="R557" s="11">
        <f t="shared" si="127"/>
        <v>0</v>
      </c>
      <c r="S557" s="11">
        <f t="shared" si="128"/>
        <v>-0.82959507043276659</v>
      </c>
      <c r="T557" s="11">
        <f t="shared" si="129"/>
        <v>-0.2905762068065732</v>
      </c>
      <c r="U557" s="11">
        <f>'OddsRatio_working_3-way'!S557-'OddsRatio_working_3-way'!R557^2/3</f>
        <v>-0.82959507043276659</v>
      </c>
      <c r="V557" s="11">
        <f>'OddsRatio_working_3-way'!S557*'OddsRatio_working_3-way'!R557/3-2*'OddsRatio_working_3-way'!R557^3/27-'OddsRatio_working_3-way'!T557</f>
        <v>0.2905762068065732</v>
      </c>
      <c r="W557" s="11">
        <f>'OddsRatio_working_3-way'!V557^2+4*'OddsRatio_working_3-way'!U557^3/27</f>
        <v>-1.5073326415689092E-4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0.14541773037206748</v>
      </c>
      <c r="Y557" s="11">
        <f>IF('OddsRatio_working_3-way'!W557&gt;=0,IF('OddsRatio_working_3-way'!V557+SQRT('OddsRatio_working_3-way'!W557)&gt;0,0,PI()),ACOS('OddsRatio_working_3-way'!V557/(2*'OddsRatio_working_3-way'!X557)))</f>
        <v>4.2226614756230019E-2</v>
      </c>
      <c r="Z557" s="11">
        <f>'OddsRatio_working_3-way'!X557^(1/3)*COS('OddsRatio_working_3-way'!Y557/3)</f>
        <v>0.52581071412528857</v>
      </c>
      <c r="AA557" s="11">
        <f>'OddsRatio_working_3-way'!X557^(1/3)*COS(('OddsRatio_working_3-way'!Y557+2*PI())/3)</f>
        <v>-0.26931529399542703</v>
      </c>
      <c r="AB557" s="11">
        <f>'OddsRatio_working_3-way'!X557^(1/3)*COS(('OddsRatio_working_3-way'!Y557+4*PI())/3)</f>
        <v>-0.2564954201298616</v>
      </c>
      <c r="AC557" s="11">
        <f>'OddsRatio_working_3-way'!X557^(1/3)*SIN('OddsRatio_working_3-way'!Y557/3)</f>
        <v>7.4015576272613969E-3</v>
      </c>
      <c r="AD557" s="11">
        <f>'OddsRatio_working_3-way'!X557^(1/3)*SIN(('OddsRatio_working_3-way'!Y557+2*PI())/3)</f>
        <v>0.45166465720090637</v>
      </c>
      <c r="AE557" s="11">
        <f>'OddsRatio_working_3-way'!X557^(1/3)*SIN(('OddsRatio_working_3-way'!Y557+4*PI())/3)</f>
        <v>-0.45906621482816762</v>
      </c>
      <c r="AF557" s="11">
        <f>-'OddsRatio_working_3-way'!U557/(3*'OddsRatio_working_3-way'!X557^(1/3))*COS(('OddsRatio_working_3-way'!Y557)/3)</f>
        <v>0.52581071412528846</v>
      </c>
      <c r="AG557" s="11">
        <f>-'OddsRatio_working_3-way'!U557/(3*'OddsRatio_working_3-way'!X557^(1/3))*COS(('OddsRatio_working_3-way'!Y557+2*PI())/3)</f>
        <v>-0.26931529399542697</v>
      </c>
      <c r="AH557" s="11">
        <f>-'OddsRatio_working_3-way'!U557/(3*'OddsRatio_working_3-way'!X557^(1/3))*COS(('OddsRatio_working_3-way'!Y557+4*PI())/3)</f>
        <v>-0.25649542012986154</v>
      </c>
      <c r="AI557" s="11">
        <f>'OddsRatio_working_3-way'!U557/(3*'OddsRatio_working_3-way'!X557^(1/3))*SIN(('OddsRatio_working_3-way'!Y557)/3)</f>
        <v>-7.4015576272613952E-3</v>
      </c>
      <c r="AJ557" s="11">
        <f>'OddsRatio_working_3-way'!U557/(3*'OddsRatio_working_3-way'!X557^(1/3))*SIN(('OddsRatio_working_3-way'!Y557+2*PI())/3)</f>
        <v>-0.45166465720090626</v>
      </c>
      <c r="AK557" s="11">
        <f>'OddsRatio_working_3-way'!U557/(3*'OddsRatio_working_3-way'!X557^(1/3))*SIN(('OddsRatio_working_3-way'!Y557+4*PI())/3)</f>
        <v>0.45906621482816751</v>
      </c>
      <c r="AL557" s="11">
        <f>'OddsRatio_working_3-way'!Z557+'OddsRatio_working_3-way'!AF557</f>
        <v>1.0516214282505771</v>
      </c>
      <c r="AM557" s="11">
        <f>'OddsRatio_working_3-way'!AA557+'OddsRatio_working_3-way'!AG557</f>
        <v>-0.53863058799085395</v>
      </c>
      <c r="AN557" s="11">
        <f>'OddsRatio_working_3-way'!AB557+'OddsRatio_working_3-way'!AH557</f>
        <v>-0.51299084025972319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1.0516214282505771</v>
      </c>
      <c r="AS557" s="11">
        <f>IF(('OddsRatio_working_3-way'!X557=0),IF(Q557&gt;0,-Q557^(1/3),(-Q557)^(1/3)),'OddsRatio_working_3-way'!AM557-'OddsRatio_working_3-way'!R557/3)</f>
        <v>-0.53863058799085395</v>
      </c>
      <c r="AT557" s="11">
        <f>IF(('OddsRatio_working_3-way'!X557=0),IF(Q557&gt;0,-Q557^(1/3),(-Q557)^(1/3)),'OddsRatio_working_3-way'!AN557-'OddsRatio_working_3-way'!R557/3)</f>
        <v>-0.51299084025972319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2.57</v>
      </c>
      <c r="B558" s="4">
        <f>IF('True_Odds_Calculator_3-way'!B559="","",'True_Odds_Calculator_3-way'!B559)</f>
        <v>2.86</v>
      </c>
      <c r="C558" s="4">
        <f>IF('True_Odds_Calculator_3-way'!C559="","",'True_Odds_Calculator_3-way'!C559)</f>
        <v>3.4</v>
      </c>
      <c r="D558" s="9">
        <f t="shared" si="117"/>
        <v>0.3774651294978929</v>
      </c>
      <c r="E558" s="9">
        <f t="shared" si="118"/>
        <v>0.33853662751372243</v>
      </c>
      <c r="F558" s="9">
        <f t="shared" si="119"/>
        <v>0.28399824298838461</v>
      </c>
      <c r="G558" s="9">
        <f t="shared" si="120"/>
        <v>1.0504785602976709</v>
      </c>
      <c r="H558" s="9">
        <f t="shared" si="121"/>
        <v>2.6492513396673432</v>
      </c>
      <c r="I558" s="9">
        <f t="shared" si="122"/>
        <v>2.9538901221536671</v>
      </c>
      <c r="J558" s="9">
        <f t="shared" si="123"/>
        <v>3.5211485447144106</v>
      </c>
      <c r="K558" s="11">
        <f t="shared" si="124"/>
        <v>0.38910505836575876</v>
      </c>
      <c r="L558" s="11">
        <f t="shared" si="125"/>
        <v>0.34965034965034969</v>
      </c>
      <c r="M558" s="11">
        <f t="shared" si="126"/>
        <v>0.29411764705882354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-0.28044374942978734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0.23328696938218568</v>
      </c>
      <c r="Q558" s="11">
        <f>2*'OddsRatio_working_3-way'!K558*'OddsRatio_working_3-way'!L558*'OddsRatio_working_3-way'!M558</f>
        <v>8.0029835122533685E-2</v>
      </c>
      <c r="R558" s="11">
        <f t="shared" si="127"/>
        <v>0</v>
      </c>
      <c r="S558" s="11">
        <f t="shared" si="128"/>
        <v>-0.83184941670661849</v>
      </c>
      <c r="T558" s="11">
        <f t="shared" si="129"/>
        <v>-0.28536858206058957</v>
      </c>
      <c r="U558" s="11">
        <f>'OddsRatio_working_3-way'!S558-'OddsRatio_working_3-way'!R558^2/3</f>
        <v>-0.83184941670661849</v>
      </c>
      <c r="V558" s="11">
        <f>'OddsRatio_working_3-way'!S558*'OddsRatio_working_3-way'!R558/3-2*'OddsRatio_working_3-way'!R558^3/27-'OddsRatio_working_3-way'!T558</f>
        <v>0.28536858206058957</v>
      </c>
      <c r="W558" s="11">
        <f>'OddsRatio_working_3-way'!V558^2+4*'OddsRatio_working_3-way'!U558^3/27</f>
        <v>-3.8414705186799042E-3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0.14601087129555743</v>
      </c>
      <c r="Y558" s="11">
        <f>IF('OddsRatio_working_3-way'!W558&gt;=0,IF('OddsRatio_working_3-way'!V558+SQRT('OddsRatio_working_3-way'!W558)&gt;0,0,PI()),ACOS('OddsRatio_working_3-way'!V558/(2*'OddsRatio_working_3-way'!X558)))</f>
        <v>0.21386977801723561</v>
      </c>
      <c r="Z558" s="11">
        <f>'OddsRatio_working_3-way'!X558^(1/3)*COS('OddsRatio_working_3-way'!Y558/3)</f>
        <v>0.52523928014883547</v>
      </c>
      <c r="AA558" s="11">
        <f>'OddsRatio_working_3-way'!X558^(1/3)*COS(('OddsRatio_working_3-way'!Y558+2*PI())/3)</f>
        <v>-0.29510237576900644</v>
      </c>
      <c r="AB558" s="11">
        <f>'OddsRatio_working_3-way'!X558^(1/3)*COS(('OddsRatio_working_3-way'!Y558+4*PI())/3)</f>
        <v>-0.23013690437982914</v>
      </c>
      <c r="AC558" s="11">
        <f>'OddsRatio_working_3-way'!X558^(1/3)*SIN('OddsRatio_working_3-way'!Y558/3)</f>
        <v>3.7507832394572643E-2</v>
      </c>
      <c r="AD558" s="11">
        <f>'OddsRatio_working_3-way'!X558^(1/3)*SIN(('OddsRatio_working_3-way'!Y558+2*PI())/3)</f>
        <v>0.43611664347705692</v>
      </c>
      <c r="AE558" s="11">
        <f>'OddsRatio_working_3-way'!X558^(1/3)*SIN(('OddsRatio_working_3-way'!Y558+4*PI())/3)</f>
        <v>-0.47362447587162931</v>
      </c>
      <c r="AF558" s="11">
        <f>-'OddsRatio_working_3-way'!U558/(3*'OddsRatio_working_3-way'!X558^(1/3))*COS(('OddsRatio_working_3-way'!Y558)/3)</f>
        <v>0.52523928014883536</v>
      </c>
      <c r="AG558" s="11">
        <f>-'OddsRatio_working_3-way'!U558/(3*'OddsRatio_working_3-way'!X558^(1/3))*COS(('OddsRatio_working_3-way'!Y558+2*PI())/3)</f>
        <v>-0.29510237576900639</v>
      </c>
      <c r="AH558" s="11">
        <f>-'OddsRatio_working_3-way'!U558/(3*'OddsRatio_working_3-way'!X558^(1/3))*COS(('OddsRatio_working_3-way'!Y558+4*PI())/3)</f>
        <v>-0.23013690437982912</v>
      </c>
      <c r="AI558" s="11">
        <f>'OddsRatio_working_3-way'!U558/(3*'OddsRatio_working_3-way'!X558^(1/3))*SIN(('OddsRatio_working_3-way'!Y558)/3)</f>
        <v>-3.7507832394572636E-2</v>
      </c>
      <c r="AJ558" s="11">
        <f>'OddsRatio_working_3-way'!U558/(3*'OddsRatio_working_3-way'!X558^(1/3))*SIN(('OddsRatio_working_3-way'!Y558+2*PI())/3)</f>
        <v>-0.43611664347705681</v>
      </c>
      <c r="AK558" s="11">
        <f>'OddsRatio_working_3-way'!U558/(3*'OddsRatio_working_3-way'!X558^(1/3))*SIN(('OddsRatio_working_3-way'!Y558+4*PI())/3)</f>
        <v>0.4736244758716292</v>
      </c>
      <c r="AL558" s="11">
        <f>'OddsRatio_working_3-way'!Z558+'OddsRatio_working_3-way'!AF558</f>
        <v>1.0504785602976709</v>
      </c>
      <c r="AM558" s="11">
        <f>'OddsRatio_working_3-way'!AA558+'OddsRatio_working_3-way'!AG558</f>
        <v>-0.59020475153801288</v>
      </c>
      <c r="AN558" s="11">
        <f>'OddsRatio_working_3-way'!AB558+'OddsRatio_working_3-way'!AH558</f>
        <v>-0.46027380875965829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1.0504785602976709</v>
      </c>
      <c r="AS558" s="11">
        <f>IF(('OddsRatio_working_3-way'!X558=0),IF(Q558&gt;0,-Q558^(1/3),(-Q558)^(1/3)),'OddsRatio_working_3-way'!AM558-'OddsRatio_working_3-way'!R558/3)</f>
        <v>-0.59020475153801288</v>
      </c>
      <c r="AT558" s="11">
        <f>IF(('OddsRatio_working_3-way'!X558=0),IF(Q558&gt;0,-Q558^(1/3),(-Q558)^(1/3)),'OddsRatio_working_3-way'!AN558-'OddsRatio_working_3-way'!R558/3)</f>
        <v>-0.46027380875965829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IF('True_Odds_Calculator_3-way'!A560="","",'True_Odds_Calculator_3-way'!A560)</f>
        <v>3.04</v>
      </c>
      <c r="B559" s="4">
        <f>IF('True_Odds_Calculator_3-way'!B560="","",'True_Odds_Calculator_3-way'!B560)</f>
        <v>3.25</v>
      </c>
      <c r="C559" s="4">
        <f>IF('True_Odds_Calculator_3-way'!C560="","",'True_Odds_Calculator_3-way'!C560)</f>
        <v>2.52</v>
      </c>
      <c r="D559" s="9">
        <f t="shared" si="117"/>
        <v>0.31798236006483899</v>
      </c>
      <c r="E559" s="9">
        <f t="shared" si="118"/>
        <v>0.29712210124367006</v>
      </c>
      <c r="F559" s="9">
        <f t="shared" si="119"/>
        <v>0.38489553869149112</v>
      </c>
      <c r="G559" s="9">
        <f t="shared" si="120"/>
        <v>1.0513865374452376</v>
      </c>
      <c r="H559" s="9">
        <f t="shared" si="121"/>
        <v>3.1448285363882844</v>
      </c>
      <c r="I559" s="9">
        <f t="shared" si="122"/>
        <v>3.3656197092517841</v>
      </c>
      <c r="J559" s="9">
        <f t="shared" si="123"/>
        <v>2.5981075369167614</v>
      </c>
      <c r="K559" s="11">
        <f t="shared" si="124"/>
        <v>0.32894736842105265</v>
      </c>
      <c r="L559" s="11">
        <f t="shared" si="125"/>
        <v>0.30769230769230771</v>
      </c>
      <c r="M559" s="11">
        <f t="shared" si="126"/>
        <v>0.3968253968253968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-0.28021978021978033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0.23335582546108863</v>
      </c>
      <c r="Q559" s="11">
        <f>2*'OddsRatio_working_3-way'!K559*'OddsRatio_working_3-way'!L559*'OddsRatio_working_3-way'!M559</f>
        <v>8.0329027697448749E-2</v>
      </c>
      <c r="R559" s="11">
        <f t="shared" si="127"/>
        <v>0</v>
      </c>
      <c r="S559" s="11">
        <f t="shared" si="128"/>
        <v>-0.83276000458662969</v>
      </c>
      <c r="T559" s="11">
        <f t="shared" si="129"/>
        <v>-0.28666437335167971</v>
      </c>
      <c r="U559" s="11">
        <f>'OddsRatio_working_3-way'!S559-'OddsRatio_working_3-way'!R559^2/3</f>
        <v>-0.83276000458662969</v>
      </c>
      <c r="V559" s="11">
        <f>'OddsRatio_working_3-way'!S559*'OddsRatio_working_3-way'!R559/3-2*'OddsRatio_working_3-way'!R559^3/27-'OddsRatio_working_3-way'!T559</f>
        <v>0.28666437335167971</v>
      </c>
      <c r="W559" s="11">
        <f>'OddsRatio_working_3-way'!V559^2+4*'OddsRatio_working_3-way'!U559^3/27</f>
        <v>-3.3805874791718593E-3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0.14625068412513759</v>
      </c>
      <c r="Y559" s="11">
        <f>IF('OddsRatio_working_3-way'!W559&gt;=0,IF('OddsRatio_working_3-way'!V559+SQRT('OddsRatio_working_3-way'!W559)&gt;0,0,PI()),ACOS('OddsRatio_working_3-way'!V559/(2*'OddsRatio_working_3-way'!X559)))</f>
        <v>0.200110820279785</v>
      </c>
      <c r="Z559" s="11">
        <f>'OddsRatio_working_3-way'!X559^(1/3)*COS('OddsRatio_working_3-way'!Y559/3)</f>
        <v>0.52569326872261879</v>
      </c>
      <c r="AA559" s="11">
        <f>'OddsRatio_working_3-way'!X559^(1/3)*COS(('OddsRatio_working_3-way'!Y559+2*PI())/3)</f>
        <v>-0.29325948627384468</v>
      </c>
      <c r="AB559" s="11">
        <f>'OddsRatio_working_3-way'!X559^(1/3)*COS(('OddsRatio_working_3-way'!Y559+4*PI())/3)</f>
        <v>-0.23243378244877408</v>
      </c>
      <c r="AC559" s="11">
        <f>'OddsRatio_working_3-way'!X559^(1/3)*SIN('OddsRatio_working_3-way'!Y559/3)</f>
        <v>3.5117736477052935E-2</v>
      </c>
      <c r="AD559" s="11">
        <f>'OddsRatio_working_3-way'!X559^(1/3)*SIN(('OddsRatio_working_3-way'!Y559+2*PI())/3)</f>
        <v>0.43770485707374096</v>
      </c>
      <c r="AE559" s="11">
        <f>'OddsRatio_working_3-way'!X559^(1/3)*SIN(('OddsRatio_working_3-way'!Y559+4*PI())/3)</f>
        <v>-0.47282259355079387</v>
      </c>
      <c r="AF559" s="11">
        <f>-'OddsRatio_working_3-way'!U559/(3*'OddsRatio_working_3-way'!X559^(1/3))*COS(('OddsRatio_working_3-way'!Y559)/3)</f>
        <v>0.52569326872261879</v>
      </c>
      <c r="AG559" s="11">
        <f>-'OddsRatio_working_3-way'!U559/(3*'OddsRatio_working_3-way'!X559^(1/3))*COS(('OddsRatio_working_3-way'!Y559+2*PI())/3)</f>
        <v>-0.29325948627384468</v>
      </c>
      <c r="AH559" s="11">
        <f>-'OddsRatio_working_3-way'!U559/(3*'OddsRatio_working_3-way'!X559^(1/3))*COS(('OddsRatio_working_3-way'!Y559+4*PI())/3)</f>
        <v>-0.23243378244877408</v>
      </c>
      <c r="AI559" s="11">
        <f>'OddsRatio_working_3-way'!U559/(3*'OddsRatio_working_3-way'!X559^(1/3))*SIN(('OddsRatio_working_3-way'!Y559)/3)</f>
        <v>-3.5117736477052935E-2</v>
      </c>
      <c r="AJ559" s="11">
        <f>'OddsRatio_working_3-way'!U559/(3*'OddsRatio_working_3-way'!X559^(1/3))*SIN(('OddsRatio_working_3-way'!Y559+2*PI())/3)</f>
        <v>-0.43770485707374096</v>
      </c>
      <c r="AK559" s="11">
        <f>'OddsRatio_working_3-way'!U559/(3*'OddsRatio_working_3-way'!X559^(1/3))*SIN(('OddsRatio_working_3-way'!Y559+4*PI())/3)</f>
        <v>0.47282259355079387</v>
      </c>
      <c r="AL559" s="11">
        <f>'OddsRatio_working_3-way'!Z559+'OddsRatio_working_3-way'!AF559</f>
        <v>1.0513865374452376</v>
      </c>
      <c r="AM559" s="11">
        <f>'OddsRatio_working_3-way'!AA559+'OddsRatio_working_3-way'!AG559</f>
        <v>-0.58651897254768937</v>
      </c>
      <c r="AN559" s="11">
        <f>'OddsRatio_working_3-way'!AB559+'OddsRatio_working_3-way'!AH559</f>
        <v>-0.46486756489754816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1.0513865374452376</v>
      </c>
      <c r="AS559" s="11">
        <f>IF(('OddsRatio_working_3-way'!X559=0),IF(Q559&gt;0,-Q559^(1/3),(-Q559)^(1/3)),'OddsRatio_working_3-way'!AM559-'OddsRatio_working_3-way'!R559/3)</f>
        <v>-0.58651897254768937</v>
      </c>
      <c r="AT559" s="11">
        <f>IF(('OddsRatio_working_3-way'!X559=0),IF(Q559&gt;0,-Q559^(1/3),(-Q559)^(1/3)),'OddsRatio_working_3-way'!AN559-'OddsRatio_working_3-way'!R559/3)</f>
        <v>-0.46486756489754816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IF('True_Odds_Calculator_3-way'!A561="","",'True_Odds_Calculator_3-way'!A561)</f>
        <v>2.15</v>
      </c>
      <c r="B560" s="4">
        <f>IF('True_Odds_Calculator_3-way'!B561="","",'True_Odds_Calculator_3-way'!B561)</f>
        <v>3.35</v>
      </c>
      <c r="C560" s="4">
        <f>IF('True_Odds_Calculator_3-way'!C561="","",'True_Odds_Calculator_3-way'!C561)</f>
        <v>3.7</v>
      </c>
      <c r="D560" s="9">
        <f t="shared" si="117"/>
        <v>0.45217602996945561</v>
      </c>
      <c r="E560" s="9">
        <f t="shared" si="118"/>
        <v>0.28770923268522008</v>
      </c>
      <c r="F560" s="9">
        <f t="shared" si="119"/>
        <v>0.26011473734532464</v>
      </c>
      <c r="G560" s="9">
        <f t="shared" si="120"/>
        <v>1.0535027025292705</v>
      </c>
      <c r="H560" s="9">
        <f t="shared" si="121"/>
        <v>2.2115281079086606</v>
      </c>
      <c r="I560" s="9">
        <f t="shared" si="122"/>
        <v>3.4757313509437857</v>
      </c>
      <c r="J560" s="9">
        <f t="shared" si="123"/>
        <v>3.8444572968290305</v>
      </c>
      <c r="K560" s="11">
        <f t="shared" si="124"/>
        <v>0.46511627906976744</v>
      </c>
      <c r="L560" s="11">
        <f t="shared" si="125"/>
        <v>0.29850746268656714</v>
      </c>
      <c r="M560" s="11">
        <f t="shared" si="126"/>
        <v>0.27027027027027023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-0.27380695516759401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0.23265195080536974</v>
      </c>
      <c r="Q560" s="11">
        <f>2*'OddsRatio_working_3-way'!K560*'OddsRatio_working_3-way'!L560*'OddsRatio_working_3-way'!M560</f>
        <v>7.5049016388828937E-2</v>
      </c>
      <c r="R560" s="11">
        <f t="shared" si="127"/>
        <v>0</v>
      </c>
      <c r="S560" s="11">
        <f t="shared" si="128"/>
        <v>-0.84969335663137635</v>
      </c>
      <c r="T560" s="11">
        <f t="shared" si="129"/>
        <v>-0.2740946311714117</v>
      </c>
      <c r="U560" s="11">
        <f>'OddsRatio_working_3-way'!S560-'OddsRatio_working_3-way'!R560^2/3</f>
        <v>-0.84969335663137635</v>
      </c>
      <c r="V560" s="11">
        <f>'OddsRatio_working_3-way'!S560*'OddsRatio_working_3-way'!R560/3-2*'OddsRatio_working_3-way'!R560^3/27-'OddsRatio_working_3-way'!T560</f>
        <v>0.2740946311714117</v>
      </c>
      <c r="W560" s="11">
        <f>'OddsRatio_working_3-way'!V560^2+4*'OddsRatio_working_3-way'!U560^3/27</f>
        <v>-1.5755183569907225E-2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0.15073407909867251</v>
      </c>
      <c r="Y560" s="11">
        <f>IF('OddsRatio_working_3-way'!W560&gt;=0,IF('OddsRatio_working_3-way'!V560+SQRT('OddsRatio_working_3-way'!W560)&gt;0,0,PI()),ACOS('OddsRatio_working_3-way'!V560/(2*'OddsRatio_working_3-way'!X560)))</f>
        <v>0.42943946868715255</v>
      </c>
      <c r="Z560" s="11">
        <f>'OddsRatio_working_3-way'!X560^(1/3)*COS('OddsRatio_working_3-way'!Y560/3)</f>
        <v>0.52675135126463535</v>
      </c>
      <c r="AA560" s="11">
        <f>'OddsRatio_working_3-way'!X560^(1/3)*COS(('OddsRatio_working_3-way'!Y560+2*PI())/3)</f>
        <v>-0.32912595786368681</v>
      </c>
      <c r="AB560" s="11">
        <f>'OddsRatio_working_3-way'!X560^(1/3)*COS(('OddsRatio_working_3-way'!Y560+4*PI())/3)</f>
        <v>-0.19762539340094823</v>
      </c>
      <c r="AC560" s="11">
        <f>'OddsRatio_working_3-way'!X560^(1/3)*SIN('OddsRatio_working_3-way'!Y560/3)</f>
        <v>7.5921886291149807E-2</v>
      </c>
      <c r="AD560" s="11">
        <f>'OddsRatio_working_3-way'!X560^(1/3)*SIN(('OddsRatio_working_3-way'!Y560+2*PI())/3)</f>
        <v>0.4182191085273797</v>
      </c>
      <c r="AE560" s="11">
        <f>'OddsRatio_working_3-way'!X560^(1/3)*SIN(('OddsRatio_working_3-way'!Y560+4*PI())/3)</f>
        <v>-0.49414099481852952</v>
      </c>
      <c r="AF560" s="11">
        <f>-'OddsRatio_working_3-way'!U560/(3*'OddsRatio_working_3-way'!X560^(1/3))*COS(('OddsRatio_working_3-way'!Y560)/3)</f>
        <v>0.52675135126463513</v>
      </c>
      <c r="AG560" s="11">
        <f>-'OddsRatio_working_3-way'!U560/(3*'OddsRatio_working_3-way'!X560^(1/3))*COS(('OddsRatio_working_3-way'!Y560+2*PI())/3)</f>
        <v>-0.32912595786368665</v>
      </c>
      <c r="AH560" s="11">
        <f>-'OddsRatio_working_3-way'!U560/(3*'OddsRatio_working_3-way'!X560^(1/3))*COS(('OddsRatio_working_3-way'!Y560+4*PI())/3)</f>
        <v>-0.19762539340094815</v>
      </c>
      <c r="AI560" s="11">
        <f>'OddsRatio_working_3-way'!U560/(3*'OddsRatio_working_3-way'!X560^(1/3))*SIN(('OddsRatio_working_3-way'!Y560)/3)</f>
        <v>-7.5921886291149765E-2</v>
      </c>
      <c r="AJ560" s="11">
        <f>'OddsRatio_working_3-way'!U560/(3*'OddsRatio_working_3-way'!X560^(1/3))*SIN(('OddsRatio_working_3-way'!Y560+2*PI())/3)</f>
        <v>-0.41821910852737954</v>
      </c>
      <c r="AK560" s="11">
        <f>'OddsRatio_working_3-way'!U560/(3*'OddsRatio_working_3-way'!X560^(1/3))*SIN(('OddsRatio_working_3-way'!Y560+4*PI())/3)</f>
        <v>0.4941409948185293</v>
      </c>
      <c r="AL560" s="11">
        <f>'OddsRatio_working_3-way'!Z560+'OddsRatio_working_3-way'!AF560</f>
        <v>1.0535027025292705</v>
      </c>
      <c r="AM560" s="11">
        <f>'OddsRatio_working_3-way'!AA560+'OddsRatio_working_3-way'!AG560</f>
        <v>-0.6582519157273734</v>
      </c>
      <c r="AN560" s="11">
        <f>'OddsRatio_working_3-way'!AB560+'OddsRatio_working_3-way'!AH560</f>
        <v>-0.3952507868018964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1.0535027025292705</v>
      </c>
      <c r="AS560" s="11">
        <f>IF(('OddsRatio_working_3-way'!X560=0),IF(Q560&gt;0,-Q560^(1/3),(-Q560)^(1/3)),'OddsRatio_working_3-way'!AM560-'OddsRatio_working_3-way'!R560/3)</f>
        <v>-0.6582519157273734</v>
      </c>
      <c r="AT560" s="11">
        <f>IF(('OddsRatio_working_3-way'!X560=0),IF(Q560&gt;0,-Q560^(1/3),(-Q560)^(1/3)),'OddsRatio_working_3-way'!AN560-'OddsRatio_working_3-way'!R560/3)</f>
        <v>-0.3952507868018964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IF('True_Odds_Calculator_3-way'!A562="","",'True_Odds_Calculator_3-way'!A562)</f>
        <v>2.35</v>
      </c>
      <c r="B561" s="4">
        <f>IF('True_Odds_Calculator_3-way'!B562="","",'True_Odds_Calculator_3-way'!B562)</f>
        <v>3.27</v>
      </c>
      <c r="C561" s="4">
        <f>IF('True_Odds_Calculator_3-way'!C562="","",'True_Odds_Calculator_3-way'!C562)</f>
        <v>3.31</v>
      </c>
      <c r="D561" s="9">
        <f t="shared" si="117"/>
        <v>0.4132333174267841</v>
      </c>
      <c r="E561" s="9">
        <f t="shared" si="118"/>
        <v>0.29519393372841662</v>
      </c>
      <c r="F561" s="9">
        <f t="shared" si="119"/>
        <v>0.29157274884479911</v>
      </c>
      <c r="G561" s="9">
        <f t="shared" si="120"/>
        <v>1.0518077046589549</v>
      </c>
      <c r="H561" s="9">
        <f t="shared" si="121"/>
        <v>2.4199404012895891</v>
      </c>
      <c r="I561" s="9">
        <f t="shared" si="122"/>
        <v>3.3876034895758282</v>
      </c>
      <c r="J561" s="9">
        <f t="shared" si="123"/>
        <v>3.4296757977621866</v>
      </c>
      <c r="K561" s="11">
        <f t="shared" si="124"/>
        <v>0.42553191489361702</v>
      </c>
      <c r="L561" s="11">
        <f t="shared" si="125"/>
        <v>0.3058103975535168</v>
      </c>
      <c r="M561" s="11">
        <f t="shared" si="126"/>
        <v>0.30211480362537763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-0.27830947807795303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0.23313693610495015</v>
      </c>
      <c r="Q561" s="11">
        <f>2*'OddsRatio_working_3-way'!K561*'OddsRatio_working_3-way'!L561*'OddsRatio_working_3-way'!M561</f>
        <v>7.8629658045514375E-2</v>
      </c>
      <c r="R561" s="11">
        <f t="shared" si="127"/>
        <v>0</v>
      </c>
      <c r="S561" s="11">
        <f t="shared" si="128"/>
        <v>-0.83768953078791553</v>
      </c>
      <c r="T561" s="11">
        <f t="shared" si="129"/>
        <v>-0.28252598002965107</v>
      </c>
      <c r="U561" s="11">
        <f>'OddsRatio_working_3-way'!S561-'OddsRatio_working_3-way'!R561^2/3</f>
        <v>-0.83768953078791553</v>
      </c>
      <c r="V561" s="11">
        <f>'OddsRatio_working_3-way'!S561*'OddsRatio_working_3-way'!R561/3-2*'OddsRatio_working_3-way'!R561^3/27-'OddsRatio_working_3-way'!T561</f>
        <v>0.28252598002965107</v>
      </c>
      <c r="W561" s="11">
        <f>'OddsRatio_working_3-way'!V561^2+4*'OddsRatio_working_3-way'!U561^3/27</f>
        <v>-7.2644985895096992E-3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0.14755120126690302</v>
      </c>
      <c r="Y561" s="11">
        <f>IF('OddsRatio_working_3-way'!W561&gt;=0,IF('OddsRatio_working_3-way'!V561+SQRT('OddsRatio_working_3-way'!W561)&gt;0,0,PI()),ACOS('OddsRatio_working_3-way'!V561/(2*'OddsRatio_working_3-way'!X561)))</f>
        <v>0.29299603616293979</v>
      </c>
      <c r="Z561" s="11">
        <f>'OddsRatio_working_3-way'!X561^(1/3)*COS('OddsRatio_working_3-way'!Y561/3)</f>
        <v>0.52590385232947745</v>
      </c>
      <c r="AA561" s="11">
        <f>'OddsRatio_working_3-way'!X561^(1/3)*COS(('OddsRatio_working_3-way'!Y561+2*PI())/3)</f>
        <v>-0.30757519672775663</v>
      </c>
      <c r="AB561" s="11">
        <f>'OddsRatio_working_3-way'!X561^(1/3)*COS(('OddsRatio_working_3-way'!Y561+4*PI())/3)</f>
        <v>-0.21832865560172088</v>
      </c>
      <c r="AC561" s="11">
        <f>'OddsRatio_working_3-way'!X561^(1/3)*SIN('OddsRatio_working_3-way'!Y561/3)</f>
        <v>5.1526514543359936E-2</v>
      </c>
      <c r="AD561" s="11">
        <f>'OddsRatio_working_3-way'!X561^(1/3)*SIN(('OddsRatio_working_3-way'!Y561+2*PI())/3)</f>
        <v>0.42968283879374758</v>
      </c>
      <c r="AE561" s="11">
        <f>'OddsRatio_working_3-way'!X561^(1/3)*SIN(('OddsRatio_working_3-way'!Y561+4*PI())/3)</f>
        <v>-0.48120935333710735</v>
      </c>
      <c r="AF561" s="11">
        <f>-'OddsRatio_working_3-way'!U561/(3*'OddsRatio_working_3-way'!X561^(1/3))*COS(('OddsRatio_working_3-way'!Y561)/3)</f>
        <v>0.52590385232947734</v>
      </c>
      <c r="AG561" s="11">
        <f>-'OddsRatio_working_3-way'!U561/(3*'OddsRatio_working_3-way'!X561^(1/3))*COS(('OddsRatio_working_3-way'!Y561+2*PI())/3)</f>
        <v>-0.30757519672775657</v>
      </c>
      <c r="AH561" s="11">
        <f>-'OddsRatio_working_3-way'!U561/(3*'OddsRatio_working_3-way'!X561^(1/3))*COS(('OddsRatio_working_3-way'!Y561+4*PI())/3)</f>
        <v>-0.21832865560172082</v>
      </c>
      <c r="AI561" s="11">
        <f>'OddsRatio_working_3-way'!U561/(3*'OddsRatio_working_3-way'!X561^(1/3))*SIN(('OddsRatio_working_3-way'!Y561)/3)</f>
        <v>-5.1526514543359929E-2</v>
      </c>
      <c r="AJ561" s="11">
        <f>'OddsRatio_working_3-way'!U561/(3*'OddsRatio_working_3-way'!X561^(1/3))*SIN(('OddsRatio_working_3-way'!Y561+2*PI())/3)</f>
        <v>-0.42968283879374752</v>
      </c>
      <c r="AK561" s="11">
        <f>'OddsRatio_working_3-way'!U561/(3*'OddsRatio_working_3-way'!X561^(1/3))*SIN(('OddsRatio_working_3-way'!Y561+4*PI())/3)</f>
        <v>0.48120935333710724</v>
      </c>
      <c r="AL561" s="11">
        <f>'OddsRatio_working_3-way'!Z561+'OddsRatio_working_3-way'!AF561</f>
        <v>1.0518077046589549</v>
      </c>
      <c r="AM561" s="11">
        <f>'OddsRatio_working_3-way'!AA561+'OddsRatio_working_3-way'!AG561</f>
        <v>-0.61515039345551314</v>
      </c>
      <c r="AN561" s="11">
        <f>'OddsRatio_working_3-way'!AB561+'OddsRatio_working_3-way'!AH561</f>
        <v>-0.4366573112034417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1.0518077046589549</v>
      </c>
      <c r="AS561" s="11">
        <f>IF(('OddsRatio_working_3-way'!X561=0),IF(Q561&gt;0,-Q561^(1/3),(-Q561)^(1/3)),'OddsRatio_working_3-way'!AM561-'OddsRatio_working_3-way'!R561/3)</f>
        <v>-0.61515039345551314</v>
      </c>
      <c r="AT561" s="11">
        <f>IF(('OddsRatio_working_3-way'!X561=0),IF(Q561&gt;0,-Q561^(1/3),(-Q561)^(1/3)),'OddsRatio_working_3-way'!AN561-'OddsRatio_working_3-way'!R561/3)</f>
        <v>-0.4366573112034417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IF('True_Odds_Calculator_3-way'!A563="","",'True_Odds_Calculator_3-way'!A563)</f>
        <v>3.95</v>
      </c>
      <c r="B562" s="4">
        <f>IF('True_Odds_Calculator_3-way'!B563="","",'True_Odds_Calculator_3-way'!B563)</f>
        <v>3.37</v>
      </c>
      <c r="C562" s="4">
        <f>IF('True_Odds_Calculator_3-way'!C563="","",'True_Odds_Calculator_3-way'!C563)</f>
        <v>2.06</v>
      </c>
      <c r="D562" s="9">
        <f t="shared" si="117"/>
        <v>0.24290497798734212</v>
      </c>
      <c r="E562" s="9">
        <f t="shared" si="118"/>
        <v>0.28538531921804583</v>
      </c>
      <c r="F562" s="9">
        <f t="shared" si="119"/>
        <v>0.47170970279461211</v>
      </c>
      <c r="G562" s="9">
        <f t="shared" si="120"/>
        <v>1.0565546349430828</v>
      </c>
      <c r="H562" s="9">
        <f t="shared" si="121"/>
        <v>4.1168361730820946</v>
      </c>
      <c r="I562" s="9">
        <f t="shared" si="122"/>
        <v>3.5040344848151066</v>
      </c>
      <c r="J562" s="9">
        <f t="shared" si="123"/>
        <v>2.1199479130396681</v>
      </c>
      <c r="K562" s="11">
        <f t="shared" si="124"/>
        <v>0.25316455696202528</v>
      </c>
      <c r="L562" s="11">
        <f t="shared" si="125"/>
        <v>0.29673590504451036</v>
      </c>
      <c r="M562" s="11">
        <f t="shared" si="126"/>
        <v>0.4854368932038835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-0.27026014807985954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0.23266253830453193</v>
      </c>
      <c r="Q562" s="11">
        <f>2*'OddsRatio_working_3-way'!K562*'OddsRatio_working_3-way'!L562*'OddsRatio_working_3-way'!M562</f>
        <v>7.2934964985746656E-2</v>
      </c>
      <c r="R562" s="11">
        <f t="shared" si="127"/>
        <v>0</v>
      </c>
      <c r="S562" s="11">
        <f t="shared" si="128"/>
        <v>-0.86088363363059417</v>
      </c>
      <c r="T562" s="11">
        <f t="shared" si="129"/>
        <v>-0.26986947762714542</v>
      </c>
      <c r="U562" s="11">
        <f>'OddsRatio_working_3-way'!S562-'OddsRatio_working_3-way'!R562^2/3</f>
        <v>-0.86088363363059417</v>
      </c>
      <c r="V562" s="11">
        <f>'OddsRatio_working_3-way'!S562*'OddsRatio_working_3-way'!R562/3-2*'OddsRatio_working_3-way'!R562^3/27-'OddsRatio_working_3-way'!T562</f>
        <v>0.26986947762714542</v>
      </c>
      <c r="W562" s="11">
        <f>'OddsRatio_working_3-way'!V562^2+4*'OddsRatio_working_3-way'!U562^3/27</f>
        <v>-2.1691742300831679E-2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0.15372156424488728</v>
      </c>
      <c r="Y562" s="11">
        <f>IF('OddsRatio_working_3-way'!W562&gt;=0,IF('OddsRatio_working_3-way'!V562+SQRT('OddsRatio_working_3-way'!W562)&gt;0,0,PI()),ACOS('OddsRatio_working_3-way'!V562/(2*'OddsRatio_working_3-way'!X562)))</f>
        <v>0.4995741151412838</v>
      </c>
      <c r="Z562" s="11">
        <f>'OddsRatio_working_3-way'!X562^(1/3)*COS('OddsRatio_working_3-way'!Y562/3)</f>
        <v>0.52827731747154139</v>
      </c>
      <c r="AA562" s="11">
        <f>'OddsRatio_working_3-way'!X562^(1/3)*COS(('OddsRatio_working_3-way'!Y562+2*PI())/3)</f>
        <v>-0.34103609231747561</v>
      </c>
      <c r="AB562" s="11">
        <f>'OddsRatio_working_3-way'!X562^(1/3)*COS(('OddsRatio_working_3-way'!Y562+4*PI())/3)</f>
        <v>-0.18724122515406574</v>
      </c>
      <c r="AC562" s="11">
        <f>'OddsRatio_working_3-way'!X562^(1/3)*SIN('OddsRatio_working_3-way'!Y562/3)</f>
        <v>8.8793507956777373E-2</v>
      </c>
      <c r="AD562" s="11">
        <f>'OddsRatio_working_3-way'!X562^(1/3)*SIN(('OddsRatio_working_3-way'!Y562+2*PI())/3)</f>
        <v>0.41310482319506303</v>
      </c>
      <c r="AE562" s="11">
        <f>'OddsRatio_working_3-way'!X562^(1/3)*SIN(('OddsRatio_working_3-way'!Y562+4*PI())/3)</f>
        <v>-0.50189833115184046</v>
      </c>
      <c r="AF562" s="11">
        <f>-'OddsRatio_working_3-way'!U562/(3*'OddsRatio_working_3-way'!X562^(1/3))*COS(('OddsRatio_working_3-way'!Y562)/3)</f>
        <v>0.5282773174715415</v>
      </c>
      <c r="AG562" s="11">
        <f>-'OddsRatio_working_3-way'!U562/(3*'OddsRatio_working_3-way'!X562^(1/3))*COS(('OddsRatio_working_3-way'!Y562+2*PI())/3)</f>
        <v>-0.34103609231747567</v>
      </c>
      <c r="AH562" s="11">
        <f>-'OddsRatio_working_3-way'!U562/(3*'OddsRatio_working_3-way'!X562^(1/3))*COS(('OddsRatio_working_3-way'!Y562+4*PI())/3)</f>
        <v>-0.18724122515406577</v>
      </c>
      <c r="AI562" s="11">
        <f>'OddsRatio_working_3-way'!U562/(3*'OddsRatio_working_3-way'!X562^(1/3))*SIN(('OddsRatio_working_3-way'!Y562)/3)</f>
        <v>-8.8793507956777387E-2</v>
      </c>
      <c r="AJ562" s="11">
        <f>'OddsRatio_working_3-way'!U562/(3*'OddsRatio_working_3-way'!X562^(1/3))*SIN(('OddsRatio_working_3-way'!Y562+2*PI())/3)</f>
        <v>-0.41310482319506314</v>
      </c>
      <c r="AK562" s="11">
        <f>'OddsRatio_working_3-way'!U562/(3*'OddsRatio_working_3-way'!X562^(1/3))*SIN(('OddsRatio_working_3-way'!Y562+4*PI())/3)</f>
        <v>0.50189833115184057</v>
      </c>
      <c r="AL562" s="11">
        <f>'OddsRatio_working_3-way'!Z562+'OddsRatio_working_3-way'!AF562</f>
        <v>1.0565546349430828</v>
      </c>
      <c r="AM562" s="11">
        <f>'OddsRatio_working_3-way'!AA562+'OddsRatio_working_3-way'!AG562</f>
        <v>-0.68207218463495134</v>
      </c>
      <c r="AN562" s="11">
        <f>'OddsRatio_working_3-way'!AB562+'OddsRatio_working_3-way'!AH562</f>
        <v>-0.37448245030813154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1.0565546349430828</v>
      </c>
      <c r="AS562" s="11">
        <f>IF(('OddsRatio_working_3-way'!X562=0),IF(Q562&gt;0,-Q562^(1/3),(-Q562)^(1/3)),'OddsRatio_working_3-way'!AM562-'OddsRatio_working_3-way'!R562/3)</f>
        <v>-0.68207218463495134</v>
      </c>
      <c r="AT562" s="11">
        <f>IF(('OddsRatio_working_3-way'!X562=0),IF(Q562&gt;0,-Q562^(1/3),(-Q562)^(1/3)),'OddsRatio_working_3-way'!AN562-'OddsRatio_working_3-way'!R562/3)</f>
        <v>-0.37448245030813154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IF('True_Odds_Calculator_3-way'!A564="","",'True_Odds_Calculator_3-way'!A564)</f>
        <v>2.4300000000000002</v>
      </c>
      <c r="B563" s="4">
        <f>IF('True_Odds_Calculator_3-way'!B564="","",'True_Odds_Calculator_3-way'!B564)</f>
        <v>3.3</v>
      </c>
      <c r="C563" s="4">
        <f>IF('True_Odds_Calculator_3-way'!C564="","",'True_Odds_Calculator_3-way'!C564)</f>
        <v>3.13</v>
      </c>
      <c r="D563" s="9">
        <f t="shared" si="117"/>
        <v>0.39919276221994615</v>
      </c>
      <c r="E563" s="9">
        <f t="shared" si="118"/>
        <v>0.2923362413666083</v>
      </c>
      <c r="F563" s="9">
        <f t="shared" si="119"/>
        <v>0.30847099641344539</v>
      </c>
      <c r="G563" s="9">
        <f t="shared" si="120"/>
        <v>1.052486320613756</v>
      </c>
      <c r="H563" s="9">
        <f t="shared" si="121"/>
        <v>2.5050554384776715</v>
      </c>
      <c r="I563" s="9">
        <f t="shared" si="122"/>
        <v>3.4207185374116382</v>
      </c>
      <c r="J563" s="9">
        <f t="shared" si="123"/>
        <v>3.2417958629073005</v>
      </c>
      <c r="K563" s="11">
        <f t="shared" si="124"/>
        <v>0.41152263374485593</v>
      </c>
      <c r="L563" s="11">
        <f t="shared" si="125"/>
        <v>0.30303030303030304</v>
      </c>
      <c r="M563" s="11">
        <f t="shared" si="126"/>
        <v>0.31948881789137379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-0.27911226810765322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0.23347106532528378</v>
      </c>
      <c r="Q563" s="11">
        <f>2*'OddsRatio_working_3-way'!K563*'OddsRatio_working_3-way'!L563*'OddsRatio_working_3-way'!M563</f>
        <v>7.9682957448902303E-2</v>
      </c>
      <c r="R563" s="11">
        <f t="shared" si="127"/>
        <v>0</v>
      </c>
      <c r="S563" s="11">
        <f t="shared" si="128"/>
        <v>-0.83647726023721147</v>
      </c>
      <c r="T563" s="11">
        <f t="shared" si="129"/>
        <v>-0.28548711953488443</v>
      </c>
      <c r="U563" s="11">
        <f>'OddsRatio_working_3-way'!S563-'OddsRatio_working_3-way'!R563^2/3</f>
        <v>-0.83647726023721147</v>
      </c>
      <c r="V563" s="11">
        <f>'OddsRatio_working_3-way'!S563*'OddsRatio_working_3-way'!R563/3-2*'OddsRatio_working_3-way'!R563^3/27-'OddsRatio_working_3-way'!T563</f>
        <v>0.28548711953488443</v>
      </c>
      <c r="W563" s="11">
        <f>'OddsRatio_working_3-way'!V563^2+4*'OddsRatio_working_3-way'!U563^3/27</f>
        <v>-5.2049998665636837E-3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0.14723102194076582</v>
      </c>
      <c r="Y563" s="11">
        <f>IF('OddsRatio_working_3-way'!W563&gt;=0,IF('OddsRatio_working_3-way'!V563+SQRT('OddsRatio_working_3-way'!W563)&gt;0,0,PI()),ACOS('OddsRatio_working_3-way'!V563/(2*'OddsRatio_working_3-way'!X563)))</f>
        <v>0.24752839437380891</v>
      </c>
      <c r="Z563" s="11">
        <f>'OddsRatio_working_3-way'!X563^(1/3)*COS('OddsRatio_working_3-way'!Y563/3)</f>
        <v>0.52624316030687801</v>
      </c>
      <c r="AA563" s="11">
        <f>'OddsRatio_working_3-way'!X563^(1/3)*COS(('OddsRatio_working_3-way'!Y563+2*PI())/3)</f>
        <v>-0.30081000320316392</v>
      </c>
      <c r="AB563" s="11">
        <f>'OddsRatio_working_3-way'!X563^(1/3)*COS(('OddsRatio_working_3-way'!Y563+4*PI())/3)</f>
        <v>-0.225433157103714</v>
      </c>
      <c r="AC563" s="11">
        <f>'OddsRatio_working_3-way'!X563^(1/3)*SIN('OddsRatio_working_3-way'!Y563/3)</f>
        <v>4.3518842386182338E-2</v>
      </c>
      <c r="AD563" s="11">
        <f>'OddsRatio_working_3-way'!X563^(1/3)*SIN(('OddsRatio_working_3-way'!Y563+2*PI())/3)</f>
        <v>0.43398052420047195</v>
      </c>
      <c r="AE563" s="11">
        <f>'OddsRatio_working_3-way'!X563^(1/3)*SIN(('OddsRatio_working_3-way'!Y563+4*PI())/3)</f>
        <v>-0.47749936658665432</v>
      </c>
      <c r="AF563" s="11">
        <f>-'OddsRatio_working_3-way'!U563/(3*'OddsRatio_working_3-way'!X563^(1/3))*COS(('OddsRatio_working_3-way'!Y563)/3)</f>
        <v>0.5262431603068779</v>
      </c>
      <c r="AG563" s="11">
        <f>-'OddsRatio_working_3-way'!U563/(3*'OddsRatio_working_3-way'!X563^(1/3))*COS(('OddsRatio_working_3-way'!Y563+2*PI())/3)</f>
        <v>-0.30081000320316387</v>
      </c>
      <c r="AH563" s="11">
        <f>-'OddsRatio_working_3-way'!U563/(3*'OddsRatio_working_3-way'!X563^(1/3))*COS(('OddsRatio_working_3-way'!Y563+4*PI())/3)</f>
        <v>-0.22543315710371395</v>
      </c>
      <c r="AI563" s="11">
        <f>'OddsRatio_working_3-way'!U563/(3*'OddsRatio_working_3-way'!X563^(1/3))*SIN(('OddsRatio_working_3-way'!Y563)/3)</f>
        <v>-4.3518842386182331E-2</v>
      </c>
      <c r="AJ563" s="11">
        <f>'OddsRatio_working_3-way'!U563/(3*'OddsRatio_working_3-way'!X563^(1/3))*SIN(('OddsRatio_working_3-way'!Y563+2*PI())/3)</f>
        <v>-0.43398052420047184</v>
      </c>
      <c r="AK563" s="11">
        <f>'OddsRatio_working_3-way'!U563/(3*'OddsRatio_working_3-way'!X563^(1/3))*SIN(('OddsRatio_working_3-way'!Y563+4*PI())/3)</f>
        <v>0.47749936658665421</v>
      </c>
      <c r="AL563" s="11">
        <f>'OddsRatio_working_3-way'!Z563+'OddsRatio_working_3-way'!AF563</f>
        <v>1.052486320613756</v>
      </c>
      <c r="AM563" s="11">
        <f>'OddsRatio_working_3-way'!AA563+'OddsRatio_working_3-way'!AG563</f>
        <v>-0.60162000640632773</v>
      </c>
      <c r="AN563" s="11">
        <f>'OddsRatio_working_3-way'!AB563+'OddsRatio_working_3-way'!AH563</f>
        <v>-0.45086631420742795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1.052486320613756</v>
      </c>
      <c r="AS563" s="11">
        <f>IF(('OddsRatio_working_3-way'!X563=0),IF(Q563&gt;0,-Q563^(1/3),(-Q563)^(1/3)),'OddsRatio_working_3-way'!AM563-'OddsRatio_working_3-way'!R563/3)</f>
        <v>-0.60162000640632773</v>
      </c>
      <c r="AT563" s="11">
        <f>IF(('OddsRatio_working_3-way'!X563=0),IF(Q563&gt;0,-Q563^(1/3),(-Q563)^(1/3)),'OddsRatio_working_3-way'!AN563-'OddsRatio_working_3-way'!R563/3)</f>
        <v>-0.45086631420742795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IF('True_Odds_Calculator_3-way'!A565="","",'True_Odds_Calculator_3-way'!A565)</f>
        <v>2.14</v>
      </c>
      <c r="B564" s="4">
        <f>IF('True_Odds_Calculator_3-way'!B565="","",'True_Odds_Calculator_3-way'!B565)</f>
        <v>3.37</v>
      </c>
      <c r="C564" s="4">
        <f>IF('True_Odds_Calculator_3-way'!C565="","",'True_Odds_Calculator_3-way'!C565)</f>
        <v>3.71</v>
      </c>
      <c r="D564" s="9">
        <f t="shared" si="117"/>
        <v>0.45444815492673174</v>
      </c>
      <c r="E564" s="9">
        <f t="shared" si="118"/>
        <v>0.28606442115032543</v>
      </c>
      <c r="F564" s="9">
        <f t="shared" si="119"/>
        <v>0.25948742392294294</v>
      </c>
      <c r="G564" s="9">
        <f t="shared" si="120"/>
        <v>1.0530447640202767</v>
      </c>
      <c r="H564" s="9">
        <f t="shared" si="121"/>
        <v>2.2004710309831155</v>
      </c>
      <c r="I564" s="9">
        <f t="shared" si="122"/>
        <v>3.4957160907280564</v>
      </c>
      <c r="J564" s="9">
        <f t="shared" si="123"/>
        <v>3.8537513104949501</v>
      </c>
      <c r="K564" s="11">
        <f t="shared" si="124"/>
        <v>0.46728971962616822</v>
      </c>
      <c r="L564" s="11">
        <f t="shared" si="125"/>
        <v>0.29673590504451036</v>
      </c>
      <c r="M564" s="11">
        <f t="shared" si="126"/>
        <v>0.26954177897574122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-0.27365595573412227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0.23247315028551957</v>
      </c>
      <c r="Q564" s="11">
        <f>2*'OddsRatio_working_3-way'!K564*'OddsRatio_working_3-way'!L564*'OddsRatio_working_3-way'!M564</f>
        <v>7.4750209095022391E-2</v>
      </c>
      <c r="R564" s="11">
        <f t="shared" si="127"/>
        <v>0</v>
      </c>
      <c r="S564" s="11">
        <f t="shared" si="128"/>
        <v>-0.84950882819954066</v>
      </c>
      <c r="T564" s="11">
        <f t="shared" si="129"/>
        <v>-0.27315396405129932</v>
      </c>
      <c r="U564" s="11">
        <f>'OddsRatio_working_3-way'!S564-'OddsRatio_working_3-way'!R564^2/3</f>
        <v>-0.84950882819954066</v>
      </c>
      <c r="V564" s="11">
        <f>'OddsRatio_working_3-way'!S564*'OddsRatio_working_3-way'!R564/3-2*'OddsRatio_working_3-way'!R564^3/27-'OddsRatio_working_3-way'!T564</f>
        <v>0.27315396405129932</v>
      </c>
      <c r="W564" s="11">
        <f>'OddsRatio_working_3-way'!V564^2+4*'OddsRatio_working_3-way'!U564^3/27</f>
        <v>-1.6210763803185937E-2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0.15068497924488397</v>
      </c>
      <c r="Y564" s="11">
        <f>IF('OddsRatio_working_3-way'!W564&gt;=0,IF('OddsRatio_working_3-way'!V564+SQRT('OddsRatio_working_3-way'!W564)&gt;0,0,PI()),ACOS('OddsRatio_working_3-way'!V564/(2*'OddsRatio_working_3-way'!X564)))</f>
        <v>0.43617506919774085</v>
      </c>
      <c r="Z564" s="11">
        <f>'OddsRatio_working_3-way'!X564^(1/3)*COS('OddsRatio_working_3-way'!Y564/3)</f>
        <v>0.52652238201013835</v>
      </c>
      <c r="AA564" s="11">
        <f>'OddsRatio_working_3-way'!X564^(1/3)*COS(('OddsRatio_working_3-way'!Y564+2*PI())/3)</f>
        <v>-0.33002827107947846</v>
      </c>
      <c r="AB564" s="11">
        <f>'OddsRatio_working_3-way'!X564^(1/3)*COS(('OddsRatio_working_3-way'!Y564+4*PI())/3)</f>
        <v>-0.1964941109306601</v>
      </c>
      <c r="AC564" s="11">
        <f>'OddsRatio_working_3-way'!X564^(1/3)*SIN('OddsRatio_working_3-way'!Y564/3)</f>
        <v>7.7095983307930993E-2</v>
      </c>
      <c r="AD564" s="11">
        <f>'OddsRatio_working_3-way'!X564^(1/3)*SIN(('OddsRatio_working_3-way'!Y564+2*PI())/3)</f>
        <v>0.41743376682790906</v>
      </c>
      <c r="AE564" s="11">
        <f>'OddsRatio_working_3-way'!X564^(1/3)*SIN(('OddsRatio_working_3-way'!Y564+4*PI())/3)</f>
        <v>-0.49452975013584005</v>
      </c>
      <c r="AF564" s="11">
        <f>-'OddsRatio_working_3-way'!U564/(3*'OddsRatio_working_3-way'!X564^(1/3))*COS(('OddsRatio_working_3-way'!Y564)/3)</f>
        <v>0.52652238201013823</v>
      </c>
      <c r="AG564" s="11">
        <f>-'OddsRatio_working_3-way'!U564/(3*'OddsRatio_working_3-way'!X564^(1/3))*COS(('OddsRatio_working_3-way'!Y564+2*PI())/3)</f>
        <v>-0.33002827107947835</v>
      </c>
      <c r="AH564" s="11">
        <f>-'OddsRatio_working_3-way'!U564/(3*'OddsRatio_working_3-way'!X564^(1/3))*COS(('OddsRatio_working_3-way'!Y564+4*PI())/3)</f>
        <v>-0.19649411093066005</v>
      </c>
      <c r="AI564" s="11">
        <f>'OddsRatio_working_3-way'!U564/(3*'OddsRatio_working_3-way'!X564^(1/3))*SIN(('OddsRatio_working_3-way'!Y564)/3)</f>
        <v>-7.7095983307930979E-2</v>
      </c>
      <c r="AJ564" s="11">
        <f>'OddsRatio_working_3-way'!U564/(3*'OddsRatio_working_3-way'!X564^(1/3))*SIN(('OddsRatio_working_3-way'!Y564+2*PI())/3)</f>
        <v>-0.417433766827909</v>
      </c>
      <c r="AK564" s="11">
        <f>'OddsRatio_working_3-way'!U564/(3*'OddsRatio_working_3-way'!X564^(1/3))*SIN(('OddsRatio_working_3-way'!Y564+4*PI())/3)</f>
        <v>0.49452975013583994</v>
      </c>
      <c r="AL564" s="11">
        <f>'OddsRatio_working_3-way'!Z564+'OddsRatio_working_3-way'!AF564</f>
        <v>1.0530447640202767</v>
      </c>
      <c r="AM564" s="11">
        <f>'OddsRatio_working_3-way'!AA564+'OddsRatio_working_3-way'!AG564</f>
        <v>-0.66005654215895682</v>
      </c>
      <c r="AN564" s="11">
        <f>'OddsRatio_working_3-way'!AB564+'OddsRatio_working_3-way'!AH564</f>
        <v>-0.39298822186132015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1.0530447640202767</v>
      </c>
      <c r="AS564" s="11">
        <f>IF(('OddsRatio_working_3-way'!X564=0),IF(Q564&gt;0,-Q564^(1/3),(-Q564)^(1/3)),'OddsRatio_working_3-way'!AM564-'OddsRatio_working_3-way'!R564/3)</f>
        <v>-0.66005654215895682</v>
      </c>
      <c r="AT564" s="11">
        <f>IF(('OddsRatio_working_3-way'!X564=0),IF(Q564&gt;0,-Q564^(1/3),(-Q564)^(1/3)),'OddsRatio_working_3-way'!AN564-'OddsRatio_working_3-way'!R564/3)</f>
        <v>-0.39298822186132015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IF('True_Odds_Calculator_3-way'!A566="","",'True_Odds_Calculator_3-way'!A566)</f>
        <v>1.87</v>
      </c>
      <c r="B565" s="4">
        <f>IF('True_Odds_Calculator_3-way'!B566="","",'True_Odds_Calculator_3-way'!B566)</f>
        <v>3.45</v>
      </c>
      <c r="C565" s="4">
        <f>IF('True_Odds_Calculator_3-way'!C566="","",'True_Odds_Calculator_3-way'!C566)</f>
        <v>4.74</v>
      </c>
      <c r="D565" s="9">
        <f t="shared" si="117"/>
        <v>0.52036753497596067</v>
      </c>
      <c r="E565" s="9">
        <f t="shared" si="118"/>
        <v>0.27811425807061524</v>
      </c>
      <c r="F565" s="9">
        <f t="shared" si="119"/>
        <v>0.20151820695342387</v>
      </c>
      <c r="G565" s="9">
        <f t="shared" si="120"/>
        <v>1.0594467311669344</v>
      </c>
      <c r="H565" s="9">
        <f t="shared" si="121"/>
        <v>1.9217186561152337</v>
      </c>
      <c r="I565" s="9">
        <f t="shared" si="122"/>
        <v>3.5956444913589891</v>
      </c>
      <c r="J565" s="9">
        <f t="shared" si="123"/>
        <v>4.9623307745643359</v>
      </c>
      <c r="K565" s="11">
        <f t="shared" si="124"/>
        <v>0.53475935828876997</v>
      </c>
      <c r="L565" s="11">
        <f t="shared" si="125"/>
        <v>0.28985507246376813</v>
      </c>
      <c r="M565" s="11">
        <f t="shared" si="126"/>
        <v>0.21097046413502107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-0.26068611263988251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0.23086901911078794</v>
      </c>
      <c r="Q565" s="11">
        <f>2*'OddsRatio_working_3-way'!K565*'OddsRatio_working_3-way'!L565*'OddsRatio_working_3-way'!M565</f>
        <v>6.5401988416653817E-2</v>
      </c>
      <c r="R565" s="11">
        <f t="shared" si="127"/>
        <v>0</v>
      </c>
      <c r="S565" s="11">
        <f t="shared" si="128"/>
        <v>-0.88562070596263576</v>
      </c>
      <c r="T565" s="11">
        <f t="shared" si="129"/>
        <v>-0.25088405268063341</v>
      </c>
      <c r="U565" s="11">
        <f>'OddsRatio_working_3-way'!S565-'OddsRatio_working_3-way'!R565^2/3</f>
        <v>-0.88562070596263576</v>
      </c>
      <c r="V565" s="11">
        <f>'OddsRatio_working_3-way'!S565*'OddsRatio_working_3-way'!R565/3-2*'OddsRatio_working_3-way'!R565^3/27-'OddsRatio_working_3-way'!T565</f>
        <v>0.25088405268063341</v>
      </c>
      <c r="W565" s="11">
        <f>'OddsRatio_working_3-way'!V565^2+4*'OddsRatio_working_3-way'!U565^3/27</f>
        <v>-3.9962911433414128E-2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0.16039460661355867</v>
      </c>
      <c r="Y565" s="11">
        <f>IF('OddsRatio_working_3-way'!W565&gt;=0,IF('OddsRatio_working_3-way'!V565+SQRT('OddsRatio_working_3-way'!W565)&gt;0,0,PI()),ACOS('OddsRatio_working_3-way'!V565/(2*'OddsRatio_working_3-way'!X565)))</f>
        <v>0.67279360810623989</v>
      </c>
      <c r="Z565" s="11">
        <f>'OddsRatio_working_3-way'!X565^(1/3)*COS('OddsRatio_working_3-way'!Y565/3)</f>
        <v>0.52972336558346722</v>
      </c>
      <c r="AA565" s="11">
        <f>'OddsRatio_working_3-way'!X565^(1/3)*COS(('OddsRatio_working_3-way'!Y565+2*PI())/3)</f>
        <v>-0.36950413811868094</v>
      </c>
      <c r="AB565" s="11">
        <f>'OddsRatio_working_3-way'!X565^(1/3)*COS(('OddsRatio_working_3-way'!Y565+4*PI())/3)</f>
        <v>-0.16021922746478648</v>
      </c>
      <c r="AC565" s="11">
        <f>'OddsRatio_working_3-way'!X565^(1/3)*SIN('OddsRatio_working_3-way'!Y565/3)</f>
        <v>0.12083069950335296</v>
      </c>
      <c r="AD565" s="11">
        <f>'OddsRatio_working_3-way'!X565^(1/3)*SIN(('OddsRatio_working_3-way'!Y565+2*PI())/3)</f>
        <v>0.39833854182179762</v>
      </c>
      <c r="AE565" s="11">
        <f>'OddsRatio_working_3-way'!X565^(1/3)*SIN(('OddsRatio_working_3-way'!Y565+4*PI())/3)</f>
        <v>-0.51916924132515041</v>
      </c>
      <c r="AF565" s="11">
        <f>-'OddsRatio_working_3-way'!U565/(3*'OddsRatio_working_3-way'!X565^(1/3))*COS(('OddsRatio_working_3-way'!Y565)/3)</f>
        <v>0.52972336558346733</v>
      </c>
      <c r="AG565" s="11">
        <f>-'OddsRatio_working_3-way'!U565/(3*'OddsRatio_working_3-way'!X565^(1/3))*COS(('OddsRatio_working_3-way'!Y565+2*PI())/3)</f>
        <v>-0.36950413811868099</v>
      </c>
      <c r="AH565" s="11">
        <f>-'OddsRatio_working_3-way'!U565/(3*'OddsRatio_working_3-way'!X565^(1/3))*COS(('OddsRatio_working_3-way'!Y565+4*PI())/3)</f>
        <v>-0.16021922746478651</v>
      </c>
      <c r="AI565" s="11">
        <f>'OddsRatio_working_3-way'!U565/(3*'OddsRatio_working_3-way'!X565^(1/3))*SIN(('OddsRatio_working_3-way'!Y565)/3)</f>
        <v>-0.12083069950335298</v>
      </c>
      <c r="AJ565" s="11">
        <f>'OddsRatio_working_3-way'!U565/(3*'OddsRatio_working_3-way'!X565^(1/3))*SIN(('OddsRatio_working_3-way'!Y565+2*PI())/3)</f>
        <v>-0.39833854182179773</v>
      </c>
      <c r="AK565" s="11">
        <f>'OddsRatio_working_3-way'!U565/(3*'OddsRatio_working_3-way'!X565^(1/3))*SIN(('OddsRatio_working_3-way'!Y565+4*PI())/3)</f>
        <v>0.51916924132515052</v>
      </c>
      <c r="AL565" s="11">
        <f>'OddsRatio_working_3-way'!Z565+'OddsRatio_working_3-way'!AF565</f>
        <v>1.0594467311669344</v>
      </c>
      <c r="AM565" s="11">
        <f>'OddsRatio_working_3-way'!AA565+'OddsRatio_working_3-way'!AG565</f>
        <v>-0.73900827623736198</v>
      </c>
      <c r="AN565" s="11">
        <f>'OddsRatio_working_3-way'!AB565+'OddsRatio_working_3-way'!AH565</f>
        <v>-0.32043845492957301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1.0594467311669344</v>
      </c>
      <c r="AS565" s="11">
        <f>IF(('OddsRatio_working_3-way'!X565=0),IF(Q565&gt;0,-Q565^(1/3),(-Q565)^(1/3)),'OddsRatio_working_3-way'!AM565-'OddsRatio_working_3-way'!R565/3)</f>
        <v>-0.73900827623736198</v>
      </c>
      <c r="AT565" s="11">
        <f>IF(('OddsRatio_working_3-way'!X565=0),IF(Q565&gt;0,-Q565^(1/3),(-Q565)^(1/3)),'OddsRatio_working_3-way'!AN565-'OddsRatio_working_3-way'!R565/3)</f>
        <v>-0.32043845492957301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IF('True_Odds_Calculator_3-way'!A567="","",'True_Odds_Calculator_3-way'!A567)</f>
        <v>3.49</v>
      </c>
      <c r="B566" s="4">
        <f>IF('True_Odds_Calculator_3-way'!B567="","",'True_Odds_Calculator_3-way'!B567)</f>
        <v>3.35</v>
      </c>
      <c r="C566" s="4">
        <f>IF('True_Odds_Calculator_3-way'!C567="","",'True_Odds_Calculator_3-way'!C567)</f>
        <v>2.23</v>
      </c>
      <c r="D566" s="9">
        <f t="shared" si="117"/>
        <v>0.27621765308692814</v>
      </c>
      <c r="E566" s="9">
        <f t="shared" si="118"/>
        <v>0.28793505190947455</v>
      </c>
      <c r="F566" s="9">
        <f t="shared" si="119"/>
        <v>0.43584729500359731</v>
      </c>
      <c r="G566" s="9">
        <f t="shared" si="120"/>
        <v>1.0523427379895693</v>
      </c>
      <c r="H566" s="9">
        <f t="shared" si="121"/>
        <v>3.6203334175940274</v>
      </c>
      <c r="I566" s="9">
        <f t="shared" si="122"/>
        <v>3.4730054342754886</v>
      </c>
      <c r="J566" s="9">
        <f t="shared" si="123"/>
        <v>2.2943815677271702</v>
      </c>
      <c r="K566" s="11">
        <f t="shared" si="124"/>
        <v>0.28653295128939826</v>
      </c>
      <c r="L566" s="11">
        <f t="shared" si="125"/>
        <v>0.29850746268656714</v>
      </c>
      <c r="M566" s="11">
        <f t="shared" si="126"/>
        <v>0.44843049327354262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-0.27605602092202575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0.2328164131352182</v>
      </c>
      <c r="Q566" s="11">
        <f>2*'OddsRatio_working_3-way'!K566*'OddsRatio_working_3-way'!L566*'OddsRatio_working_3-way'!M566</f>
        <v>7.6710515036315707E-2</v>
      </c>
      <c r="R566" s="11">
        <f t="shared" si="127"/>
        <v>0</v>
      </c>
      <c r="S566" s="11">
        <f t="shared" si="128"/>
        <v>-0.843366546969751</v>
      </c>
      <c r="T566" s="11">
        <f t="shared" si="129"/>
        <v>-0.27788024611853407</v>
      </c>
      <c r="U566" s="11">
        <f>'OddsRatio_working_3-way'!S566-'OddsRatio_working_3-way'!R566^2/3</f>
        <v>-0.843366546969751</v>
      </c>
      <c r="V566" s="11">
        <f>'OddsRatio_working_3-way'!S566*'OddsRatio_working_3-way'!R566/3-2*'OddsRatio_working_3-way'!R566^3/27-'OddsRatio_working_3-way'!T566</f>
        <v>0.27788024611853407</v>
      </c>
      <c r="W566" s="11">
        <f>'OddsRatio_working_3-way'!V566^2+4*'OddsRatio_working_3-way'!U566^3/27</f>
        <v>-1.1650554824482809E-2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0.14905366987043617</v>
      </c>
      <c r="Y566" s="11">
        <f>IF('OddsRatio_working_3-way'!W566&gt;=0,IF('OddsRatio_working_3-way'!V566+SQRT('OddsRatio_working_3-way'!W566)&gt;0,0,PI()),ACOS('OddsRatio_working_3-way'!V566/(2*'OddsRatio_working_3-way'!X566)))</f>
        <v>0.37049484707336822</v>
      </c>
      <c r="Z566" s="11">
        <f>'OddsRatio_working_3-way'!X566^(1/3)*COS('OddsRatio_working_3-way'!Y566/3)</f>
        <v>0.52617136899478478</v>
      </c>
      <c r="AA566" s="11">
        <f>'OddsRatio_working_3-way'!X566^(1/3)*COS(('OddsRatio_working_3-way'!Y566+2*PI())/3)</f>
        <v>-0.31964896392895736</v>
      </c>
      <c r="AB566" s="11">
        <f>'OddsRatio_working_3-way'!X566^(1/3)*COS(('OddsRatio_working_3-way'!Y566+4*PI())/3)</f>
        <v>-0.20652240506582728</v>
      </c>
      <c r="AC566" s="11">
        <f>'OddsRatio_working_3-way'!X566^(1/3)*SIN('OddsRatio_working_3-way'!Y566/3)</f>
        <v>6.5313649212124097E-2</v>
      </c>
      <c r="AD566" s="11">
        <f>'OddsRatio_working_3-way'!X566^(1/3)*SIN(('OddsRatio_working_3-way'!Y566+2*PI())/3)</f>
        <v>0.42302094768745729</v>
      </c>
      <c r="AE566" s="11">
        <f>'OddsRatio_working_3-way'!X566^(1/3)*SIN(('OddsRatio_working_3-way'!Y566+4*PI())/3)</f>
        <v>-0.48833459689958142</v>
      </c>
      <c r="AF566" s="11">
        <f>-'OddsRatio_working_3-way'!U566/(3*'OddsRatio_working_3-way'!X566^(1/3))*COS(('OddsRatio_working_3-way'!Y566)/3)</f>
        <v>0.52617136899478467</v>
      </c>
      <c r="AG566" s="11">
        <f>-'OddsRatio_working_3-way'!U566/(3*'OddsRatio_working_3-way'!X566^(1/3))*COS(('OddsRatio_working_3-way'!Y566+2*PI())/3)</f>
        <v>-0.31964896392895731</v>
      </c>
      <c r="AH566" s="11">
        <f>-'OddsRatio_working_3-way'!U566/(3*'OddsRatio_working_3-way'!X566^(1/3))*COS(('OddsRatio_working_3-way'!Y566+4*PI())/3)</f>
        <v>-0.20652240506582725</v>
      </c>
      <c r="AI566" s="11">
        <f>'OddsRatio_working_3-way'!U566/(3*'OddsRatio_working_3-way'!X566^(1/3))*SIN(('OddsRatio_working_3-way'!Y566)/3)</f>
        <v>-6.5313649212124084E-2</v>
      </c>
      <c r="AJ566" s="11">
        <f>'OddsRatio_working_3-way'!U566/(3*'OddsRatio_working_3-way'!X566^(1/3))*SIN(('OddsRatio_working_3-way'!Y566+2*PI())/3)</f>
        <v>-0.42302094768745724</v>
      </c>
      <c r="AK566" s="11">
        <f>'OddsRatio_working_3-way'!U566/(3*'OddsRatio_working_3-way'!X566^(1/3))*SIN(('OddsRatio_working_3-way'!Y566+4*PI())/3)</f>
        <v>0.48833459689958136</v>
      </c>
      <c r="AL566" s="11">
        <f>'OddsRatio_working_3-way'!Z566+'OddsRatio_working_3-way'!AF566</f>
        <v>1.0523427379895693</v>
      </c>
      <c r="AM566" s="11">
        <f>'OddsRatio_working_3-way'!AA566+'OddsRatio_working_3-way'!AG566</f>
        <v>-0.63929792785791473</v>
      </c>
      <c r="AN566" s="11">
        <f>'OddsRatio_working_3-way'!AB566+'OddsRatio_working_3-way'!AH566</f>
        <v>-0.41304481013165451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1.0523427379895693</v>
      </c>
      <c r="AS566" s="11">
        <f>IF(('OddsRatio_working_3-way'!X566=0),IF(Q566&gt;0,-Q566^(1/3),(-Q566)^(1/3)),'OddsRatio_working_3-way'!AM566-'OddsRatio_working_3-way'!R566/3)</f>
        <v>-0.63929792785791473</v>
      </c>
      <c r="AT566" s="11">
        <f>IF(('OddsRatio_working_3-way'!X566=0),IF(Q566&gt;0,-Q566^(1/3),(-Q566)^(1/3)),'OddsRatio_working_3-way'!AN566-'OddsRatio_working_3-way'!R566/3)</f>
        <v>-0.41304481013165451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IF('True_Odds_Calculator_3-way'!A568="","",'True_Odds_Calculator_3-way'!A568)</f>
        <v>4.38</v>
      </c>
      <c r="B567" s="4">
        <f>IF('True_Odds_Calculator_3-way'!B568="","",'True_Odds_Calculator_3-way'!B568)</f>
        <v>3.66</v>
      </c>
      <c r="C567" s="4">
        <f>IF('True_Odds_Calculator_3-way'!C568="","",'True_Odds_Calculator_3-way'!C568)</f>
        <v>1.87</v>
      </c>
      <c r="D567" s="9">
        <f t="shared" si="117"/>
        <v>0.2181371471552917</v>
      </c>
      <c r="E567" s="9">
        <f t="shared" si="118"/>
        <v>0.26172814409511741</v>
      </c>
      <c r="F567" s="9">
        <f t="shared" si="119"/>
        <v>0.52013470874959111</v>
      </c>
      <c r="G567" s="9">
        <f t="shared" si="120"/>
        <v>1.0604354814424983</v>
      </c>
      <c r="H567" s="9">
        <f t="shared" si="121"/>
        <v>4.5842719272756449</v>
      </c>
      <c r="I567" s="9">
        <f t="shared" si="122"/>
        <v>3.8207583806370451</v>
      </c>
      <c r="J567" s="9">
        <f t="shared" si="123"/>
        <v>1.9225788688549736</v>
      </c>
      <c r="K567" s="11">
        <f t="shared" si="124"/>
        <v>0.22831050228310504</v>
      </c>
      <c r="L567" s="11">
        <f t="shared" si="125"/>
        <v>0.27322404371584696</v>
      </c>
      <c r="M567" s="11">
        <f t="shared" si="126"/>
        <v>0.53475935828876997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-0.26092806107601174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0.23050547482193029</v>
      </c>
      <c r="Q567" s="11">
        <f>2*'OddsRatio_working_3-way'!K567*'OddsRatio_working_3-way'!L567*'OddsRatio_working_3-way'!M567</f>
        <v>6.6716490541803272E-2</v>
      </c>
      <c r="R567" s="11">
        <f t="shared" si="127"/>
        <v>0</v>
      </c>
      <c r="S567" s="11">
        <f t="shared" si="128"/>
        <v>-0.88340623032791032</v>
      </c>
      <c r="T567" s="11">
        <f t="shared" si="129"/>
        <v>-0.2556892128300754</v>
      </c>
      <c r="U567" s="11">
        <f>'OddsRatio_working_3-way'!S567-'OddsRatio_working_3-way'!R567^2/3</f>
        <v>-0.88340623032791032</v>
      </c>
      <c r="V567" s="11">
        <f>'OddsRatio_working_3-way'!S567*'OddsRatio_working_3-way'!R567/3-2*'OddsRatio_working_3-way'!R567^3/27-'OddsRatio_working_3-way'!T567</f>
        <v>0.2556892128300754</v>
      </c>
      <c r="W567" s="11">
        <f>'OddsRatio_working_3-way'!V567^2+4*'OddsRatio_working_3-way'!U567^3/27</f>
        <v>-3.6758733726423631E-2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0.15979338791396158</v>
      </c>
      <c r="Y567" s="11">
        <f>IF('OddsRatio_working_3-way'!W567&gt;=0,IF('OddsRatio_working_3-way'!V567+SQRT('OddsRatio_working_3-way'!W567)&gt;0,0,PI()),ACOS('OddsRatio_working_3-way'!V567/(2*'OddsRatio_working_3-way'!X567)))</f>
        <v>0.6433978841952066</v>
      </c>
      <c r="Z567" s="11">
        <f>'OddsRatio_working_3-way'!X567^(1/3)*COS('OddsRatio_working_3-way'!Y567/3)</f>
        <v>0.53021774072124916</v>
      </c>
      <c r="AA567" s="11">
        <f>'OddsRatio_working_3-way'!X567^(1/3)*COS(('OddsRatio_working_3-way'!Y567+2*PI())/3)</f>
        <v>-0.36512595965199646</v>
      </c>
      <c r="AB567" s="11">
        <f>'OddsRatio_working_3-way'!X567^(1/3)*COS(('OddsRatio_working_3-way'!Y567+4*PI())/3)</f>
        <v>-0.16509178106925285</v>
      </c>
      <c r="AC567" s="11">
        <f>'OddsRatio_working_3-way'!X567^(1/3)*SIN('OddsRatio_working_3-way'!Y567/3)</f>
        <v>0.11548978685187278</v>
      </c>
      <c r="AD567" s="11">
        <f>'OddsRatio_working_3-way'!X567^(1/3)*SIN(('OddsRatio_working_3-way'!Y567+2*PI())/3)</f>
        <v>0.40143713957585619</v>
      </c>
      <c r="AE567" s="11">
        <f>'OddsRatio_working_3-way'!X567^(1/3)*SIN(('OddsRatio_working_3-way'!Y567+4*PI())/3)</f>
        <v>-0.51692692642772897</v>
      </c>
      <c r="AF567" s="11">
        <f>-'OddsRatio_working_3-way'!U567/(3*'OddsRatio_working_3-way'!X567^(1/3))*COS(('OddsRatio_working_3-way'!Y567)/3)</f>
        <v>0.53021774072124916</v>
      </c>
      <c r="AG567" s="11">
        <f>-'OddsRatio_working_3-way'!U567/(3*'OddsRatio_working_3-way'!X567^(1/3))*COS(('OddsRatio_working_3-way'!Y567+2*PI())/3)</f>
        <v>-0.36512595965199646</v>
      </c>
      <c r="AH567" s="11">
        <f>-'OddsRatio_working_3-way'!U567/(3*'OddsRatio_working_3-way'!X567^(1/3))*COS(('OddsRatio_working_3-way'!Y567+4*PI())/3)</f>
        <v>-0.16509178106925285</v>
      </c>
      <c r="AI567" s="11">
        <f>'OddsRatio_working_3-way'!U567/(3*'OddsRatio_working_3-way'!X567^(1/3))*SIN(('OddsRatio_working_3-way'!Y567)/3)</f>
        <v>-0.11548978685187278</v>
      </c>
      <c r="AJ567" s="11">
        <f>'OddsRatio_working_3-way'!U567/(3*'OddsRatio_working_3-way'!X567^(1/3))*SIN(('OddsRatio_working_3-way'!Y567+2*PI())/3)</f>
        <v>-0.40143713957585619</v>
      </c>
      <c r="AK567" s="11">
        <f>'OddsRatio_working_3-way'!U567/(3*'OddsRatio_working_3-way'!X567^(1/3))*SIN(('OddsRatio_working_3-way'!Y567+4*PI())/3)</f>
        <v>0.51692692642772897</v>
      </c>
      <c r="AL567" s="11">
        <f>'OddsRatio_working_3-way'!Z567+'OddsRatio_working_3-way'!AF567</f>
        <v>1.0604354814424983</v>
      </c>
      <c r="AM567" s="11">
        <f>'OddsRatio_working_3-way'!AA567+'OddsRatio_working_3-way'!AG567</f>
        <v>-0.73025191930399291</v>
      </c>
      <c r="AN567" s="11">
        <f>'OddsRatio_working_3-way'!AB567+'OddsRatio_working_3-way'!AH567</f>
        <v>-0.33018356213850569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1.0604354814424983</v>
      </c>
      <c r="AS567" s="11">
        <f>IF(('OddsRatio_working_3-way'!X567=0),IF(Q567&gt;0,-Q567^(1/3),(-Q567)^(1/3)),'OddsRatio_working_3-way'!AM567-'OddsRatio_working_3-way'!R567/3)</f>
        <v>-0.73025191930399291</v>
      </c>
      <c r="AT567" s="11">
        <f>IF(('OddsRatio_working_3-way'!X567=0),IF(Q567&gt;0,-Q567^(1/3),(-Q567)^(1/3)),'OddsRatio_working_3-way'!AN567-'OddsRatio_working_3-way'!R567/3)</f>
        <v>-0.33018356213850569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IF('True_Odds_Calculator_3-way'!A569="","",'True_Odds_Calculator_3-way'!A569)</f>
        <v>3.01</v>
      </c>
      <c r="B568" s="4">
        <f>IF('True_Odds_Calculator_3-way'!B569="","",'True_Odds_Calculator_3-way'!B569)</f>
        <v>3.09</v>
      </c>
      <c r="C568" s="4">
        <f>IF('True_Odds_Calculator_3-way'!C569="","",'True_Odds_Calculator_3-way'!C569)</f>
        <v>2.65</v>
      </c>
      <c r="D568" s="9">
        <f t="shared" si="117"/>
        <v>0.32132940812790661</v>
      </c>
      <c r="E568" s="9">
        <f t="shared" si="118"/>
        <v>0.31287802060830433</v>
      </c>
      <c r="F568" s="9">
        <f t="shared" si="119"/>
        <v>0.36579257126378917</v>
      </c>
      <c r="G568" s="9">
        <f t="shared" si="120"/>
        <v>1.0507816965774897</v>
      </c>
      <c r="H568" s="9">
        <f t="shared" si="121"/>
        <v>3.1120712101207539</v>
      </c>
      <c r="I568" s="9">
        <f t="shared" si="122"/>
        <v>3.1961337458469532</v>
      </c>
      <c r="J568" s="9">
        <f t="shared" si="123"/>
        <v>2.7337897993528575</v>
      </c>
      <c r="K568" s="11">
        <f t="shared" si="124"/>
        <v>0.33222591362126247</v>
      </c>
      <c r="L568" s="11">
        <f t="shared" si="125"/>
        <v>0.3236245954692557</v>
      </c>
      <c r="M568" s="11">
        <f t="shared" si="126"/>
        <v>0.37735849056603776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-0.28122597995690013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0.23329046874546733</v>
      </c>
      <c r="Q568" s="11">
        <f>2*'OddsRatio_working_3-way'!K568*'OddsRatio_working_3-way'!L568*'OddsRatio_working_3-way'!M568</f>
        <v>8.1144510867988642E-2</v>
      </c>
      <c r="R568" s="11">
        <f t="shared" si="127"/>
        <v>0</v>
      </c>
      <c r="S568" s="11">
        <f t="shared" si="128"/>
        <v>-0.82954806942523851</v>
      </c>
      <c r="T568" s="11">
        <f t="shared" si="129"/>
        <v>-0.28853845893051777</v>
      </c>
      <c r="U568" s="11">
        <f>'OddsRatio_working_3-way'!S568-'OddsRatio_working_3-way'!R568^2/3</f>
        <v>-0.82954806942523851</v>
      </c>
      <c r="V568" s="11">
        <f>'OddsRatio_working_3-way'!S568*'OddsRatio_working_3-way'!R568/3-2*'OddsRatio_working_3-way'!R568^3/27-'OddsRatio_working_3-way'!T568</f>
        <v>0.28853845893051777</v>
      </c>
      <c r="W568" s="11">
        <f>'OddsRatio_working_3-way'!V568^2+4*'OddsRatio_working_3-way'!U568^3/27</f>
        <v>-1.3164471327480054E-3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0.14540537250626789</v>
      </c>
      <c r="Y568" s="11">
        <f>IF('OddsRatio_working_3-way'!W568&gt;=0,IF('OddsRatio_working_3-way'!V568+SQRT('OddsRatio_working_3-way'!W568)&gt;0,0,PI()),ACOS('OddsRatio_working_3-way'!V568/(2*'OddsRatio_working_3-way'!X568)))</f>
        <v>0.1250905401971607</v>
      </c>
      <c r="Z568" s="11">
        <f>'OddsRatio_working_3-way'!X568^(1/3)*COS('OddsRatio_working_3-way'!Y568/3)</f>
        <v>0.52539084828874483</v>
      </c>
      <c r="AA568" s="11">
        <f>'OddsRatio_working_3-way'!X568^(1/3)*COS(('OddsRatio_working_3-way'!Y568+2*PI())/3)</f>
        <v>-0.28167856817096776</v>
      </c>
      <c r="AB568" s="11">
        <f>'OddsRatio_working_3-way'!X568^(1/3)*COS(('OddsRatio_working_3-way'!Y568+4*PI())/3)</f>
        <v>-0.24371228011777712</v>
      </c>
      <c r="AC568" s="11">
        <f>'OddsRatio_working_3-way'!X568^(1/3)*SIN('OddsRatio_working_3-way'!Y568/3)</f>
        <v>2.1919846627640484E-2</v>
      </c>
      <c r="AD568" s="11">
        <f>'OddsRatio_working_3-way'!X568^(1/3)*SIN(('OddsRatio_working_3-way'!Y568+2*PI())/3)</f>
        <v>0.44404189822008872</v>
      </c>
      <c r="AE568" s="11">
        <f>'OddsRatio_working_3-way'!X568^(1/3)*SIN(('OddsRatio_working_3-way'!Y568+4*PI())/3)</f>
        <v>-0.46596174484772923</v>
      </c>
      <c r="AF568" s="11">
        <f>-'OddsRatio_working_3-way'!U568/(3*'OddsRatio_working_3-way'!X568^(1/3))*COS(('OddsRatio_working_3-way'!Y568)/3)</f>
        <v>0.52539084828874483</v>
      </c>
      <c r="AG568" s="11">
        <f>-'OddsRatio_working_3-way'!U568/(3*'OddsRatio_working_3-way'!X568^(1/3))*COS(('OddsRatio_working_3-way'!Y568+2*PI())/3)</f>
        <v>-0.28167856817096776</v>
      </c>
      <c r="AH568" s="11">
        <f>-'OddsRatio_working_3-way'!U568/(3*'OddsRatio_working_3-way'!X568^(1/3))*COS(('OddsRatio_working_3-way'!Y568+4*PI())/3)</f>
        <v>-0.24371228011777712</v>
      </c>
      <c r="AI568" s="11">
        <f>'OddsRatio_working_3-way'!U568/(3*'OddsRatio_working_3-way'!X568^(1/3))*SIN(('OddsRatio_working_3-way'!Y568)/3)</f>
        <v>-2.1919846627640484E-2</v>
      </c>
      <c r="AJ568" s="11">
        <f>'OddsRatio_working_3-way'!U568/(3*'OddsRatio_working_3-way'!X568^(1/3))*SIN(('OddsRatio_working_3-way'!Y568+2*PI())/3)</f>
        <v>-0.44404189822008872</v>
      </c>
      <c r="AK568" s="11">
        <f>'OddsRatio_working_3-way'!U568/(3*'OddsRatio_working_3-way'!X568^(1/3))*SIN(('OddsRatio_working_3-way'!Y568+4*PI())/3)</f>
        <v>0.46596174484772923</v>
      </c>
      <c r="AL568" s="11">
        <f>'OddsRatio_working_3-way'!Z568+'OddsRatio_working_3-way'!AF568</f>
        <v>1.0507816965774897</v>
      </c>
      <c r="AM568" s="11">
        <f>'OddsRatio_working_3-way'!AA568+'OddsRatio_working_3-way'!AG568</f>
        <v>-0.56335713634193552</v>
      </c>
      <c r="AN568" s="11">
        <f>'OddsRatio_working_3-way'!AB568+'OddsRatio_working_3-way'!AH568</f>
        <v>-0.48742456023555425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1.0507816965774897</v>
      </c>
      <c r="AS568" s="11">
        <f>IF(('OddsRatio_working_3-way'!X568=0),IF(Q568&gt;0,-Q568^(1/3),(-Q568)^(1/3)),'OddsRatio_working_3-way'!AM568-'OddsRatio_working_3-way'!R568/3)</f>
        <v>-0.56335713634193552</v>
      </c>
      <c r="AT568" s="11">
        <f>IF(('OddsRatio_working_3-way'!X568=0),IF(Q568&gt;0,-Q568^(1/3),(-Q568)^(1/3)),'OddsRatio_working_3-way'!AN568-'OddsRatio_working_3-way'!R568/3)</f>
        <v>-0.48742456023555425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IF('True_Odds_Calculator_3-way'!A570="","",'True_Odds_Calculator_3-way'!A570)</f>
        <v>2.87</v>
      </c>
      <c r="B569" s="4">
        <f>IF('True_Odds_Calculator_3-way'!B570="","",'True_Odds_Calculator_3-way'!B570)</f>
        <v>3.15</v>
      </c>
      <c r="C569" s="4">
        <f>IF('True_Odds_Calculator_3-way'!C570="","",'True_Odds_Calculator_3-way'!C570)</f>
        <v>2.72</v>
      </c>
      <c r="D569" s="9">
        <f t="shared" si="117"/>
        <v>0.33716951511671661</v>
      </c>
      <c r="E569" s="9">
        <f t="shared" si="118"/>
        <v>0.30672761371596541</v>
      </c>
      <c r="F569" s="9">
        <f t="shared" si="119"/>
        <v>0.35610287116731792</v>
      </c>
      <c r="G569" s="9">
        <f t="shared" si="120"/>
        <v>1.0512658732736222</v>
      </c>
      <c r="H569" s="9">
        <f t="shared" si="121"/>
        <v>2.9658671830216741</v>
      </c>
      <c r="I569" s="9">
        <f t="shared" si="122"/>
        <v>3.260221627538288</v>
      </c>
      <c r="J569" s="9">
        <f t="shared" si="123"/>
        <v>2.8081773020306304</v>
      </c>
      <c r="K569" s="11">
        <f t="shared" si="124"/>
        <v>0.34843205574912889</v>
      </c>
      <c r="L569" s="11">
        <f t="shared" si="125"/>
        <v>0.31746031746031744</v>
      </c>
      <c r="M569" s="11">
        <f t="shared" si="126"/>
        <v>0.36764705882352938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-0.28122061832863221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0.23342670401493926</v>
      </c>
      <c r="Q569" s="11">
        <f>2*'OddsRatio_working_3-way'!K569*'OddsRatio_working_3-way'!L569*'OddsRatio_working_3-way'!M569</f>
        <v>8.1333346346668722E-2</v>
      </c>
      <c r="R569" s="11">
        <f t="shared" si="127"/>
        <v>0</v>
      </c>
      <c r="S569" s="11">
        <f t="shared" si="128"/>
        <v>-0.83004832790090322</v>
      </c>
      <c r="T569" s="11">
        <f t="shared" si="129"/>
        <v>-0.28921544526163873</v>
      </c>
      <c r="U569" s="11">
        <f>'OddsRatio_working_3-way'!S569-'OddsRatio_working_3-way'!R569^2/3</f>
        <v>-0.83004832790090322</v>
      </c>
      <c r="V569" s="11">
        <f>'OddsRatio_working_3-way'!S569*'OddsRatio_working_3-way'!R569/3-2*'OddsRatio_working_3-way'!R569^3/27-'OddsRatio_working_3-way'!T569</f>
        <v>0.28921544526163873</v>
      </c>
      <c r="W569" s="11">
        <f>'OddsRatio_working_3-way'!V569^2+4*'OddsRatio_working_3-way'!U569^3/27</f>
        <v>-1.0784091981888982E-3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0.14553692227067058</v>
      </c>
      <c r="Y569" s="11">
        <f>IF('OddsRatio_working_3-way'!W569&gt;=0,IF('OddsRatio_working_3-way'!V569+SQRT('OddsRatio_working_3-way'!W569)&gt;0,0,PI()),ACOS('OddsRatio_working_3-way'!V569/(2*'OddsRatio_working_3-way'!X569)))</f>
        <v>0.1130613741196238</v>
      </c>
      <c r="Z569" s="11">
        <f>'OddsRatio_working_3-way'!X569^(1/3)*COS('OddsRatio_working_3-way'!Y569/3)</f>
        <v>0.5256329366368111</v>
      </c>
      <c r="AA569" s="11">
        <f>'OddsRatio_working_3-way'!X569^(1/3)*COS(('OddsRatio_working_3-way'!Y569+2*PI())/3)</f>
        <v>-0.27998020675580282</v>
      </c>
      <c r="AB569" s="11">
        <f>'OddsRatio_working_3-way'!X569^(1/3)*COS(('OddsRatio_working_3-way'!Y569+4*PI())/3)</f>
        <v>-0.2456527298810082</v>
      </c>
      <c r="AC569" s="11">
        <f>'OddsRatio_working_3-way'!X569^(1/3)*SIN('OddsRatio_working_3-way'!Y569/3)</f>
        <v>1.9818978014263244E-2</v>
      </c>
      <c r="AD569" s="11">
        <f>'OddsRatio_working_3-way'!X569^(1/3)*SIN(('OddsRatio_working_3-way'!Y569+2*PI())/3)</f>
        <v>0.44530198718616298</v>
      </c>
      <c r="AE569" s="11">
        <f>'OddsRatio_working_3-way'!X569^(1/3)*SIN(('OddsRatio_working_3-way'!Y569+4*PI())/3)</f>
        <v>-0.46512096520042628</v>
      </c>
      <c r="AF569" s="11">
        <f>-'OddsRatio_working_3-way'!U569/(3*'OddsRatio_working_3-way'!X569^(1/3))*COS(('OddsRatio_working_3-way'!Y569)/3)</f>
        <v>0.5256329366368111</v>
      </c>
      <c r="AG569" s="11">
        <f>-'OddsRatio_working_3-way'!U569/(3*'OddsRatio_working_3-way'!X569^(1/3))*COS(('OddsRatio_working_3-way'!Y569+2*PI())/3)</f>
        <v>-0.27998020675580282</v>
      </c>
      <c r="AH569" s="11">
        <f>-'OddsRatio_working_3-way'!U569/(3*'OddsRatio_working_3-way'!X569^(1/3))*COS(('OddsRatio_working_3-way'!Y569+4*PI())/3)</f>
        <v>-0.2456527298810082</v>
      </c>
      <c r="AI569" s="11">
        <f>'OddsRatio_working_3-way'!U569/(3*'OddsRatio_working_3-way'!X569^(1/3))*SIN(('OddsRatio_working_3-way'!Y569)/3)</f>
        <v>-1.9818978014263244E-2</v>
      </c>
      <c r="AJ569" s="11">
        <f>'OddsRatio_working_3-way'!U569/(3*'OddsRatio_working_3-way'!X569^(1/3))*SIN(('OddsRatio_working_3-way'!Y569+2*PI())/3)</f>
        <v>-0.44530198718616298</v>
      </c>
      <c r="AK569" s="11">
        <f>'OddsRatio_working_3-way'!U569/(3*'OddsRatio_working_3-way'!X569^(1/3))*SIN(('OddsRatio_working_3-way'!Y569+4*PI())/3)</f>
        <v>0.46512096520042628</v>
      </c>
      <c r="AL569" s="11">
        <f>'OddsRatio_working_3-way'!Z569+'OddsRatio_working_3-way'!AF569</f>
        <v>1.0512658732736222</v>
      </c>
      <c r="AM569" s="11">
        <f>'OddsRatio_working_3-way'!AA569+'OddsRatio_working_3-way'!AG569</f>
        <v>-0.55996041351160564</v>
      </c>
      <c r="AN569" s="11">
        <f>'OddsRatio_working_3-way'!AB569+'OddsRatio_working_3-way'!AH569</f>
        <v>-0.49130545976201639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1.0512658732736222</v>
      </c>
      <c r="AS569" s="11">
        <f>IF(('OddsRatio_working_3-way'!X569=0),IF(Q569&gt;0,-Q569^(1/3),(-Q569)^(1/3)),'OddsRatio_working_3-way'!AM569-'OddsRatio_working_3-way'!R569/3)</f>
        <v>-0.55996041351160564</v>
      </c>
      <c r="AT569" s="11">
        <f>IF(('OddsRatio_working_3-way'!X569=0),IF(Q569&gt;0,-Q569^(1/3),(-Q569)^(1/3)),'OddsRatio_working_3-way'!AN569-'OddsRatio_working_3-way'!R569/3)</f>
        <v>-0.49130545976201639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IF('True_Odds_Calculator_3-way'!A571="","",'True_Odds_Calculator_3-way'!A571)</f>
        <v>3.33</v>
      </c>
      <c r="B570" s="4">
        <f>IF('True_Odds_Calculator_3-way'!B571="","",'True_Odds_Calculator_3-way'!B571)</f>
        <v>3.4</v>
      </c>
      <c r="C570" s="4">
        <f>IF('True_Odds_Calculator_3-way'!C571="","",'True_Odds_Calculator_3-way'!C571)</f>
        <v>2.2200000000000002</v>
      </c>
      <c r="D570" s="9">
        <f t="shared" si="117"/>
        <v>0.28618086267527693</v>
      </c>
      <c r="E570" s="9">
        <f t="shared" si="118"/>
        <v>0.28017250444365227</v>
      </c>
      <c r="F570" s="9">
        <f t="shared" si="119"/>
        <v>0.43364663288107086</v>
      </c>
      <c r="G570" s="9">
        <f t="shared" si="120"/>
        <v>1.0705123393319957</v>
      </c>
      <c r="H570" s="9">
        <f t="shared" si="121"/>
        <v>3.4942937506435494</v>
      </c>
      <c r="I570" s="9">
        <f t="shared" si="122"/>
        <v>3.5692296143967903</v>
      </c>
      <c r="J570" s="9">
        <f t="shared" si="123"/>
        <v>2.3060250539850347</v>
      </c>
      <c r="K570" s="11">
        <f t="shared" si="124"/>
        <v>0.3003003003003003</v>
      </c>
      <c r="L570" s="11">
        <f t="shared" si="125"/>
        <v>0.29411764705882354</v>
      </c>
      <c r="M570" s="11">
        <f t="shared" si="126"/>
        <v>0.4504504504504504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-0.27142563867524128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0.23672320969618266</v>
      </c>
      <c r="Q570" s="11">
        <f>2*'OddsRatio_working_3-way'!K570*'OddsRatio_working_3-way'!L570*'OddsRatio_working_3-way'!M570</f>
        <v>7.9570826788632823E-2</v>
      </c>
      <c r="R570" s="11">
        <f t="shared" si="127"/>
        <v>0</v>
      </c>
      <c r="S570" s="11">
        <f t="shared" si="128"/>
        <v>-0.87214756443631392</v>
      </c>
      <c r="T570" s="11">
        <f t="shared" si="129"/>
        <v>-0.29315884518867696</v>
      </c>
      <c r="U570" s="11">
        <f>'OddsRatio_working_3-way'!S570-'OddsRatio_working_3-way'!R570^2/3</f>
        <v>-0.87214756443631392</v>
      </c>
      <c r="V570" s="11">
        <f>'OddsRatio_working_3-way'!S570*'OddsRatio_working_3-way'!R570/3-2*'OddsRatio_working_3-way'!R570^3/27-'OddsRatio_working_3-way'!T570</f>
        <v>0.29315884518867696</v>
      </c>
      <c r="W570" s="11">
        <f>'OddsRatio_working_3-way'!V570^2+4*'OddsRatio_working_3-way'!U570^3/27</f>
        <v>-1.2338116950800934E-2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0.15674838552849565</v>
      </c>
      <c r="Y570" s="11">
        <f>IF('OddsRatio_working_3-way'!W570&gt;=0,IF('OddsRatio_working_3-way'!V570+SQRT('OddsRatio_working_3-way'!W570)&gt;0,0,PI()),ACOS('OddsRatio_working_3-way'!V570/(2*'OddsRatio_working_3-way'!X570)))</f>
        <v>0.36218304105082866</v>
      </c>
      <c r="Z570" s="11">
        <f>'OddsRatio_working_3-way'!X570^(1/3)*COS('OddsRatio_working_3-way'!Y570/3)</f>
        <v>0.53525616966599798</v>
      </c>
      <c r="AA570" s="11">
        <f>'OddsRatio_working_3-way'!X570^(1/3)*COS(('OddsRatio_working_3-way'!Y570+2*PI())/3)</f>
        <v>-0.32386433412953247</v>
      </c>
      <c r="AB570" s="11">
        <f>'OddsRatio_working_3-way'!X570^(1/3)*COS(('OddsRatio_working_3-way'!Y570+4*PI())/3)</f>
        <v>-0.21139183553646559</v>
      </c>
      <c r="AC570" s="11">
        <f>'OddsRatio_working_3-way'!X570^(1/3)*SIN('OddsRatio_working_3-way'!Y570/3)</f>
        <v>6.4936027339137198E-2</v>
      </c>
      <c r="AD570" s="11">
        <f>'OddsRatio_working_3-way'!X570^(1/3)*SIN(('OddsRatio_working_3-way'!Y570+2*PI())/3)</f>
        <v>0.43107742679353933</v>
      </c>
      <c r="AE570" s="11">
        <f>'OddsRatio_working_3-way'!X570^(1/3)*SIN(('OddsRatio_working_3-way'!Y570+4*PI())/3)</f>
        <v>-0.49601345413267633</v>
      </c>
      <c r="AF570" s="11">
        <f>-'OddsRatio_working_3-way'!U570/(3*'OddsRatio_working_3-way'!X570^(1/3))*COS(('OddsRatio_working_3-way'!Y570)/3)</f>
        <v>0.53525616966599776</v>
      </c>
      <c r="AG570" s="11">
        <f>-'OddsRatio_working_3-way'!U570/(3*'OddsRatio_working_3-way'!X570^(1/3))*COS(('OddsRatio_working_3-way'!Y570+2*PI())/3)</f>
        <v>-0.32386433412953231</v>
      </c>
      <c r="AH570" s="11">
        <f>-'OddsRatio_working_3-way'!U570/(3*'OddsRatio_working_3-way'!X570^(1/3))*COS(('OddsRatio_working_3-way'!Y570+4*PI())/3)</f>
        <v>-0.21139183553646551</v>
      </c>
      <c r="AI570" s="11">
        <f>'OddsRatio_working_3-way'!U570/(3*'OddsRatio_working_3-way'!X570^(1/3))*SIN(('OddsRatio_working_3-way'!Y570)/3)</f>
        <v>-6.4936027339137184E-2</v>
      </c>
      <c r="AJ570" s="11">
        <f>'OddsRatio_working_3-way'!U570/(3*'OddsRatio_working_3-way'!X570^(1/3))*SIN(('OddsRatio_working_3-way'!Y570+2*PI())/3)</f>
        <v>-0.43107742679353916</v>
      </c>
      <c r="AK570" s="11">
        <f>'OddsRatio_working_3-way'!U570/(3*'OddsRatio_working_3-way'!X570^(1/3))*SIN(('OddsRatio_working_3-way'!Y570+4*PI())/3)</f>
        <v>0.49601345413267617</v>
      </c>
      <c r="AL570" s="11">
        <f>'OddsRatio_working_3-way'!Z570+'OddsRatio_working_3-way'!AF570</f>
        <v>1.0705123393319957</v>
      </c>
      <c r="AM570" s="11">
        <f>'OddsRatio_working_3-way'!AA570+'OddsRatio_working_3-way'!AG570</f>
        <v>-0.64772866825906483</v>
      </c>
      <c r="AN570" s="11">
        <f>'OddsRatio_working_3-way'!AB570+'OddsRatio_working_3-way'!AH570</f>
        <v>-0.42278367107293113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1.0705123393319957</v>
      </c>
      <c r="AS570" s="11">
        <f>IF(('OddsRatio_working_3-way'!X570=0),IF(Q570&gt;0,-Q570^(1/3),(-Q570)^(1/3)),'OddsRatio_working_3-way'!AM570-'OddsRatio_working_3-way'!R570/3)</f>
        <v>-0.64772866825906483</v>
      </c>
      <c r="AT570" s="11">
        <f>IF(('OddsRatio_working_3-way'!X570=0),IF(Q570&gt;0,-Q570^(1/3),(-Q570)^(1/3)),'OddsRatio_working_3-way'!AN570-'OddsRatio_working_3-way'!R570/3)</f>
        <v>-0.42278367107293113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IF('True_Odds_Calculator_3-way'!A572="","",'True_Odds_Calculator_3-way'!A572)</f>
        <v>2.09</v>
      </c>
      <c r="B571" s="4">
        <f>IF('True_Odds_Calculator_3-way'!B572="","",'True_Odds_Calculator_3-way'!B572)</f>
        <v>3.5</v>
      </c>
      <c r="C571" s="4">
        <f>IF('True_Odds_Calculator_3-way'!C572="","",'True_Odds_Calculator_3-way'!C572)</f>
        <v>3.55</v>
      </c>
      <c r="D571" s="9">
        <f t="shared" si="117"/>
        <v>0.46087027140234454</v>
      </c>
      <c r="E571" s="9">
        <f t="shared" si="118"/>
        <v>0.27151440339721467</v>
      </c>
      <c r="F571" s="9">
        <f t="shared" si="119"/>
        <v>0.26761532520044085</v>
      </c>
      <c r="G571" s="9">
        <f t="shared" si="120"/>
        <v>1.0732183449392041</v>
      </c>
      <c r="H571" s="9">
        <f t="shared" si="121"/>
        <v>2.1698079959837324</v>
      </c>
      <c r="I571" s="9">
        <f t="shared" si="122"/>
        <v>3.6830458623480102</v>
      </c>
      <c r="J571" s="9">
        <f t="shared" si="123"/>
        <v>3.7367067795949702</v>
      </c>
      <c r="K571" s="11">
        <f t="shared" si="124"/>
        <v>0.47846889952153115</v>
      </c>
      <c r="L571" s="11">
        <f t="shared" si="125"/>
        <v>0.2857142857142857</v>
      </c>
      <c r="M571" s="11">
        <f t="shared" si="126"/>
        <v>0.28169014084507044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-0.26758637952114595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0.23644257891848702</v>
      </c>
      <c r="Q571" s="11">
        <f>2*'OddsRatio_working_3-way'!K571*'OddsRatio_working_3-way'!L571*'OddsRatio_working_3-way'!M571</f>
        <v>7.7017126683546266E-2</v>
      </c>
      <c r="R571" s="11">
        <f t="shared" si="127"/>
        <v>0</v>
      </c>
      <c r="S571" s="11">
        <f t="shared" si="128"/>
        <v>-0.88361216046051483</v>
      </c>
      <c r="T571" s="11">
        <f t="shared" si="129"/>
        <v>-0.28782155063860421</v>
      </c>
      <c r="U571" s="11">
        <f>'OddsRatio_working_3-way'!S571-'OddsRatio_working_3-way'!R571^2/3</f>
        <v>-0.88361216046051483</v>
      </c>
      <c r="V571" s="11">
        <f>'OddsRatio_working_3-way'!S571*'OddsRatio_working_3-way'!R571/3-2*'OddsRatio_working_3-way'!R571^3/27-'OddsRatio_working_3-way'!T571</f>
        <v>0.28782155063860421</v>
      </c>
      <c r="W571" s="11">
        <f>'OddsRatio_working_3-way'!V571^2+4*'OddsRatio_working_3-way'!U571^3/27</f>
        <v>-1.9365905247055143E-2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0.15984926513677328</v>
      </c>
      <c r="Y571" s="11">
        <f>IF('OddsRatio_working_3-way'!W571&gt;=0,IF('OddsRatio_working_3-way'!V571+SQRT('OddsRatio_working_3-way'!W571)&gt;0,0,PI()),ACOS('OddsRatio_working_3-way'!V571/(2*'OddsRatio_working_3-way'!X571)))</f>
        <v>0.45035989290504164</v>
      </c>
      <c r="Z571" s="11">
        <f>'OddsRatio_working_3-way'!X571^(1/3)*COS('OddsRatio_working_3-way'!Y571/3)</f>
        <v>0.53660917246960216</v>
      </c>
      <c r="AA571" s="11">
        <f>'OddsRatio_working_3-way'!X571^(1/3)*COS(('OddsRatio_working_3-way'!Y571+2*PI())/3)</f>
        <v>-0.33859674178039001</v>
      </c>
      <c r="AB571" s="11">
        <f>'OddsRatio_working_3-way'!X571^(1/3)*COS(('OddsRatio_working_3-way'!Y571+4*PI())/3)</f>
        <v>-0.19801243068921229</v>
      </c>
      <c r="AC571" s="11">
        <f>'OddsRatio_working_3-way'!X571^(1/3)*SIN('OddsRatio_working_3-way'!Y571/3)</f>
        <v>8.1166389852329823E-2</v>
      </c>
      <c r="AD571" s="11">
        <f>'OddsRatio_working_3-way'!X571^(1/3)*SIN(('OddsRatio_working_3-way'!Y571+2*PI())/3)</f>
        <v>0.42413398033625588</v>
      </c>
      <c r="AE571" s="11">
        <f>'OddsRatio_working_3-way'!X571^(1/3)*SIN(('OddsRatio_working_3-way'!Y571+4*PI())/3)</f>
        <v>-0.50530037018858553</v>
      </c>
      <c r="AF571" s="11">
        <f>-'OddsRatio_working_3-way'!U571/(3*'OddsRatio_working_3-way'!X571^(1/3))*COS(('OddsRatio_working_3-way'!Y571)/3)</f>
        <v>0.53660917246960205</v>
      </c>
      <c r="AG571" s="11">
        <f>-'OddsRatio_working_3-way'!U571/(3*'OddsRatio_working_3-way'!X571^(1/3))*COS(('OddsRatio_working_3-way'!Y571+2*PI())/3)</f>
        <v>-0.33859674178038995</v>
      </c>
      <c r="AH571" s="11">
        <f>-'OddsRatio_working_3-way'!U571/(3*'OddsRatio_working_3-way'!X571^(1/3))*COS(('OddsRatio_working_3-way'!Y571+4*PI())/3)</f>
        <v>-0.19801243068921226</v>
      </c>
      <c r="AI571" s="11">
        <f>'OddsRatio_working_3-way'!U571/(3*'OddsRatio_working_3-way'!X571^(1/3))*SIN(('OddsRatio_working_3-way'!Y571)/3)</f>
        <v>-8.1166389852329809E-2</v>
      </c>
      <c r="AJ571" s="11">
        <f>'OddsRatio_working_3-way'!U571/(3*'OddsRatio_working_3-way'!X571^(1/3))*SIN(('OddsRatio_working_3-way'!Y571+2*PI())/3)</f>
        <v>-0.42413398033625582</v>
      </c>
      <c r="AK571" s="11">
        <f>'OddsRatio_working_3-way'!U571/(3*'OddsRatio_working_3-way'!X571^(1/3))*SIN(('OddsRatio_working_3-way'!Y571+4*PI())/3)</f>
        <v>0.50530037018858542</v>
      </c>
      <c r="AL571" s="11">
        <f>'OddsRatio_working_3-way'!Z571+'OddsRatio_working_3-way'!AF571</f>
        <v>1.0732183449392041</v>
      </c>
      <c r="AM571" s="11">
        <f>'OddsRatio_working_3-way'!AA571+'OddsRatio_working_3-way'!AG571</f>
        <v>-0.67719348356078002</v>
      </c>
      <c r="AN571" s="11">
        <f>'OddsRatio_working_3-way'!AB571+'OddsRatio_working_3-way'!AH571</f>
        <v>-0.39602486137842452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1.0732183449392041</v>
      </c>
      <c r="AS571" s="11">
        <f>IF(('OddsRatio_working_3-way'!X571=0),IF(Q571&gt;0,-Q571^(1/3),(-Q571)^(1/3)),'OddsRatio_working_3-way'!AM571-'OddsRatio_working_3-way'!R571/3)</f>
        <v>-0.67719348356078002</v>
      </c>
      <c r="AT571" s="11">
        <f>IF(('OddsRatio_working_3-way'!X571=0),IF(Q571&gt;0,-Q571^(1/3),(-Q571)^(1/3)),'OddsRatio_working_3-way'!AN571-'OddsRatio_working_3-way'!R571/3)</f>
        <v>-0.39602486137842452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IF('True_Odds_Calculator_3-way'!A573="","",'True_Odds_Calculator_3-way'!A573)</f>
        <v>2.91</v>
      </c>
      <c r="B572" s="4">
        <f>IF('True_Odds_Calculator_3-way'!B573="","",'True_Odds_Calculator_3-way'!B573)</f>
        <v>3.35</v>
      </c>
      <c r="C572" s="4">
        <f>IF('True_Odds_Calculator_3-way'!C573="","",'True_Odds_Calculator_3-way'!C573)</f>
        <v>2.4900000000000002</v>
      </c>
      <c r="D572" s="9">
        <f t="shared" si="117"/>
        <v>0.32903357815446405</v>
      </c>
      <c r="E572" s="9">
        <f t="shared" si="118"/>
        <v>0.28498410365345145</v>
      </c>
      <c r="F572" s="9">
        <f t="shared" si="119"/>
        <v>0.38598231819208439</v>
      </c>
      <c r="G572" s="9">
        <f t="shared" si="120"/>
        <v>1.0676458077876296</v>
      </c>
      <c r="H572" s="9">
        <f t="shared" si="121"/>
        <v>3.0392034928743725</v>
      </c>
      <c r="I572" s="9">
        <f t="shared" si="122"/>
        <v>3.50896764830093</v>
      </c>
      <c r="J572" s="9">
        <f t="shared" si="123"/>
        <v>2.5907922536035684</v>
      </c>
      <c r="K572" s="11">
        <f t="shared" si="124"/>
        <v>0.3436426116838488</v>
      </c>
      <c r="L572" s="11">
        <f t="shared" si="125"/>
        <v>0.29850746268656714</v>
      </c>
      <c r="M572" s="11">
        <f t="shared" si="126"/>
        <v>0.40160642570281119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-0.27551823954792332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0.23688125842859559</v>
      </c>
      <c r="Q572" s="11">
        <f>2*'OddsRatio_working_3-way'!K572*'OddsRatio_working_3-way'!L572*'OddsRatio_working_3-way'!M572</f>
        <v>8.2393481192554976E-2</v>
      </c>
      <c r="R572" s="11">
        <f t="shared" si="127"/>
        <v>0</v>
      </c>
      <c r="S572" s="11">
        <f t="shared" si="128"/>
        <v>-0.85976615855732752</v>
      </c>
      <c r="T572" s="11">
        <f t="shared" si="129"/>
        <v>-0.2990490986286356</v>
      </c>
      <c r="U572" s="11">
        <f>'OddsRatio_working_3-way'!S572-'OddsRatio_working_3-way'!R572^2/3</f>
        <v>-0.85976615855732752</v>
      </c>
      <c r="V572" s="11">
        <f>'OddsRatio_working_3-way'!S572*'OddsRatio_working_3-way'!R572/3-2*'OddsRatio_working_3-way'!R572^3/27-'OddsRatio_working_3-way'!T572</f>
        <v>0.2990490986286356</v>
      </c>
      <c r="W572" s="11">
        <f>'OddsRatio_working_3-way'!V572^2+4*'OddsRatio_working_3-way'!U572^3/27</f>
        <v>-4.7233097461869128E-3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0.1534223526224148</v>
      </c>
      <c r="Y572" s="11">
        <f>IF('OddsRatio_working_3-way'!W572&gt;=0,IF('OddsRatio_working_3-way'!V572+SQRT('OddsRatio_working_3-way'!W572)&gt;0,0,PI()),ACOS('OddsRatio_working_3-way'!V572/(2*'OddsRatio_working_3-way'!X572)))</f>
        <v>0.22589385385941441</v>
      </c>
      <c r="Z572" s="11">
        <f>'OddsRatio_working_3-way'!X572^(1/3)*COS('OddsRatio_working_3-way'!Y572/3)</f>
        <v>0.53382290389381482</v>
      </c>
      <c r="AA572" s="11">
        <f>'OddsRatio_working_3-way'!X572^(1/3)*COS(('OddsRatio_working_3-way'!Y572+2*PI())/3)</f>
        <v>-0.30178794973715406</v>
      </c>
      <c r="AB572" s="11">
        <f>'OddsRatio_working_3-way'!X572^(1/3)*COS(('OddsRatio_working_3-way'!Y572+4*PI())/3)</f>
        <v>-0.23203495415666084</v>
      </c>
      <c r="AC572" s="11">
        <f>'OddsRatio_working_3-way'!X572^(1/3)*SIN('OddsRatio_working_3-way'!Y572/3)</f>
        <v>4.027191077518058E-2</v>
      </c>
      <c r="AD572" s="11">
        <f>'OddsRatio_working_3-way'!X572^(1/3)*SIN(('OddsRatio_working_3-way'!Y572+2*PI())/3)</f>
        <v>0.44216824050643222</v>
      </c>
      <c r="AE572" s="11">
        <f>'OddsRatio_working_3-way'!X572^(1/3)*SIN(('OddsRatio_working_3-way'!Y572+4*PI())/3)</f>
        <v>-0.48244015128161283</v>
      </c>
      <c r="AF572" s="11">
        <f>-'OddsRatio_working_3-way'!U572/(3*'OddsRatio_working_3-way'!X572^(1/3))*COS(('OddsRatio_working_3-way'!Y572)/3)</f>
        <v>0.53382290389381482</v>
      </c>
      <c r="AG572" s="11">
        <f>-'OddsRatio_working_3-way'!U572/(3*'OddsRatio_working_3-way'!X572^(1/3))*COS(('OddsRatio_working_3-way'!Y572+2*PI())/3)</f>
        <v>-0.30178794973715406</v>
      </c>
      <c r="AH572" s="11">
        <f>-'OddsRatio_working_3-way'!U572/(3*'OddsRatio_working_3-way'!X572^(1/3))*COS(('OddsRatio_working_3-way'!Y572+4*PI())/3)</f>
        <v>-0.23203495415666084</v>
      </c>
      <c r="AI572" s="11">
        <f>'OddsRatio_working_3-way'!U572/(3*'OddsRatio_working_3-way'!X572^(1/3))*SIN(('OddsRatio_working_3-way'!Y572)/3)</f>
        <v>-4.027191077518058E-2</v>
      </c>
      <c r="AJ572" s="11">
        <f>'OddsRatio_working_3-way'!U572/(3*'OddsRatio_working_3-way'!X572^(1/3))*SIN(('OddsRatio_working_3-way'!Y572+2*PI())/3)</f>
        <v>-0.44216824050643222</v>
      </c>
      <c r="AK572" s="11">
        <f>'OddsRatio_working_3-way'!U572/(3*'OddsRatio_working_3-way'!X572^(1/3))*SIN(('OddsRatio_working_3-way'!Y572+4*PI())/3)</f>
        <v>0.48244015128161283</v>
      </c>
      <c r="AL572" s="11">
        <f>'OddsRatio_working_3-way'!Z572+'OddsRatio_working_3-way'!AF572</f>
        <v>1.0676458077876296</v>
      </c>
      <c r="AM572" s="11">
        <f>'OddsRatio_working_3-way'!AA572+'OddsRatio_working_3-way'!AG572</f>
        <v>-0.60357589947430812</v>
      </c>
      <c r="AN572" s="11">
        <f>'OddsRatio_working_3-way'!AB572+'OddsRatio_working_3-way'!AH572</f>
        <v>-0.46406990831332168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1.0676458077876296</v>
      </c>
      <c r="AS572" s="11">
        <f>IF(('OddsRatio_working_3-way'!X572=0),IF(Q572&gt;0,-Q572^(1/3),(-Q572)^(1/3)),'OddsRatio_working_3-way'!AM572-'OddsRatio_working_3-way'!R572/3)</f>
        <v>-0.60357589947430812</v>
      </c>
      <c r="AT572" s="11">
        <f>IF(('OddsRatio_working_3-way'!X572=0),IF(Q572&gt;0,-Q572^(1/3),(-Q572)^(1/3)),'OddsRatio_working_3-way'!AN572-'OddsRatio_working_3-way'!R572/3)</f>
        <v>-0.46406990831332168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IF('True_Odds_Calculator_3-way'!A574="","",'True_Odds_Calculator_3-way'!A574)</f>
        <v>3.64</v>
      </c>
      <c r="B573" s="4">
        <f>IF('True_Odds_Calculator_3-way'!B574="","",'True_Odds_Calculator_3-way'!B574)</f>
        <v>3.27</v>
      </c>
      <c r="C573" s="4">
        <f>IF('True_Odds_Calculator_3-way'!C574="","",'True_Odds_Calculator_3-way'!C574)</f>
        <v>2.15</v>
      </c>
      <c r="D573" s="9">
        <f t="shared" si="117"/>
        <v>0.26102778794762055</v>
      </c>
      <c r="E573" s="9">
        <f t="shared" si="118"/>
        <v>0.29118528771528185</v>
      </c>
      <c r="F573" s="9">
        <f t="shared" si="119"/>
        <v>0.44778692433709766</v>
      </c>
      <c r="G573" s="9">
        <f t="shared" si="120"/>
        <v>1.0723521770895772</v>
      </c>
      <c r="H573" s="9">
        <f t="shared" si="121"/>
        <v>3.8310097475164837</v>
      </c>
      <c r="I573" s="9">
        <f t="shared" si="122"/>
        <v>3.4342394419933409</v>
      </c>
      <c r="J573" s="9">
        <f t="shared" si="123"/>
        <v>2.2332050036530138</v>
      </c>
      <c r="K573" s="11">
        <f t="shared" si="124"/>
        <v>0.27472527472527469</v>
      </c>
      <c r="L573" s="11">
        <f t="shared" si="125"/>
        <v>0.3058103975535168</v>
      </c>
      <c r="M573" s="11">
        <f t="shared" si="126"/>
        <v>0.46511627906976744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-0.26930227868994672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0.23680181563689134</v>
      </c>
      <c r="Q573" s="11">
        <f>2*'OddsRatio_working_3-way'!K573*'OddsRatio_working_3-way'!L573*'OddsRatio_working_3-way'!M573</f>
        <v>7.8152414401614301E-2</v>
      </c>
      <c r="R573" s="11">
        <f t="shared" si="127"/>
        <v>0</v>
      </c>
      <c r="S573" s="11">
        <f t="shared" si="128"/>
        <v>-0.87931604882380576</v>
      </c>
      <c r="T573" s="11">
        <f t="shared" si="129"/>
        <v>-0.29020331644350023</v>
      </c>
      <c r="U573" s="11">
        <f>'OddsRatio_working_3-way'!S573-'OddsRatio_working_3-way'!R573^2/3</f>
        <v>-0.87931604882380576</v>
      </c>
      <c r="V573" s="11">
        <f>'OddsRatio_working_3-way'!S573*'OddsRatio_working_3-way'!R573/3-2*'OddsRatio_working_3-way'!R573^3/27-'OddsRatio_working_3-way'!T573</f>
        <v>0.29020331644350023</v>
      </c>
      <c r="W573" s="11">
        <f>'OddsRatio_working_3-way'!V573^2+4*'OddsRatio_working_3-way'!U573^3/27</f>
        <v>-1.6505632054236455E-2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0.15868490549595665</v>
      </c>
      <c r="Y573" s="11">
        <f>IF('OddsRatio_working_3-way'!W573&gt;=0,IF('OddsRatio_working_3-way'!V573+SQRT('OddsRatio_working_3-way'!W573)&gt;0,0,PI()),ACOS('OddsRatio_working_3-way'!V573/(2*'OddsRatio_working_3-way'!X573)))</f>
        <v>0.41677025412962299</v>
      </c>
      <c r="Z573" s="11">
        <f>'OddsRatio_working_3-way'!X573^(1/3)*COS('OddsRatio_working_3-way'!Y573/3)</f>
        <v>0.5361760885447886</v>
      </c>
      <c r="AA573" s="11">
        <f>'OddsRatio_working_3-way'!X573^(1/3)*COS(('OddsRatio_working_3-way'!Y573+2*PI())/3)</f>
        <v>-0.33301426209354623</v>
      </c>
      <c r="AB573" s="11">
        <f>'OddsRatio_working_3-way'!X573^(1/3)*COS(('OddsRatio_working_3-way'!Y573+4*PI())/3)</f>
        <v>-0.20316182645124226</v>
      </c>
      <c r="AC573" s="11">
        <f>'OddsRatio_working_3-way'!X573^(1/3)*SIN('OddsRatio_working_3-way'!Y573/3)</f>
        <v>7.4970338673012768E-2</v>
      </c>
      <c r="AD573" s="11">
        <f>'OddsRatio_working_3-way'!X573^(1/3)*SIN(('OddsRatio_working_3-way'!Y573+2*PI())/3)</f>
        <v>0.42685694424505516</v>
      </c>
      <c r="AE573" s="11">
        <f>'OddsRatio_working_3-way'!X573^(1/3)*SIN(('OddsRatio_working_3-way'!Y573+4*PI())/3)</f>
        <v>-0.50182728291806789</v>
      </c>
      <c r="AF573" s="11">
        <f>-'OddsRatio_working_3-way'!U573/(3*'OddsRatio_working_3-way'!X573^(1/3))*COS(('OddsRatio_working_3-way'!Y573)/3)</f>
        <v>0.5361760885447886</v>
      </c>
      <c r="AG573" s="11">
        <f>-'OddsRatio_working_3-way'!U573/(3*'OddsRatio_working_3-way'!X573^(1/3))*COS(('OddsRatio_working_3-way'!Y573+2*PI())/3)</f>
        <v>-0.33301426209354623</v>
      </c>
      <c r="AH573" s="11">
        <f>-'OddsRatio_working_3-way'!U573/(3*'OddsRatio_working_3-way'!X573^(1/3))*COS(('OddsRatio_working_3-way'!Y573+4*PI())/3)</f>
        <v>-0.20316182645124226</v>
      </c>
      <c r="AI573" s="11">
        <f>'OddsRatio_working_3-way'!U573/(3*'OddsRatio_working_3-way'!X573^(1/3))*SIN(('OddsRatio_working_3-way'!Y573)/3)</f>
        <v>-7.4970338673012768E-2</v>
      </c>
      <c r="AJ573" s="11">
        <f>'OddsRatio_working_3-way'!U573/(3*'OddsRatio_working_3-way'!X573^(1/3))*SIN(('OddsRatio_working_3-way'!Y573+2*PI())/3)</f>
        <v>-0.42685694424505516</v>
      </c>
      <c r="AK573" s="11">
        <f>'OddsRatio_working_3-way'!U573/(3*'OddsRatio_working_3-way'!X573^(1/3))*SIN(('OddsRatio_working_3-way'!Y573+4*PI())/3)</f>
        <v>0.50182728291806789</v>
      </c>
      <c r="AL573" s="11">
        <f>'OddsRatio_working_3-way'!Z573+'OddsRatio_working_3-way'!AF573</f>
        <v>1.0723521770895772</v>
      </c>
      <c r="AM573" s="11">
        <f>'OddsRatio_working_3-way'!AA573+'OddsRatio_working_3-way'!AG573</f>
        <v>-0.66602852418709246</v>
      </c>
      <c r="AN573" s="11">
        <f>'OddsRatio_working_3-way'!AB573+'OddsRatio_working_3-way'!AH573</f>
        <v>-0.40632365290248451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1.0723521770895772</v>
      </c>
      <c r="AS573" s="11">
        <f>IF(('OddsRatio_working_3-way'!X573=0),IF(Q573&gt;0,-Q573^(1/3),(-Q573)^(1/3)),'OddsRatio_working_3-way'!AM573-'OddsRatio_working_3-way'!R573/3)</f>
        <v>-0.66602852418709246</v>
      </c>
      <c r="AT573" s="11">
        <f>IF(('OddsRatio_working_3-way'!X573=0),IF(Q573&gt;0,-Q573^(1/3),(-Q573)^(1/3)),'OddsRatio_working_3-way'!AN573-'OddsRatio_working_3-way'!R573/3)</f>
        <v>-0.40632365290248451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IF('True_Odds_Calculator_3-way'!A575="","",'True_Odds_Calculator_3-way'!A575)</f>
        <v>1.53</v>
      </c>
      <c r="B574" s="4">
        <f>IF('True_Odds_Calculator_3-way'!B575="","",'True_Odds_Calculator_3-way'!B575)</f>
        <v>4.07</v>
      </c>
      <c r="C574" s="4">
        <f>IF('True_Odds_Calculator_3-way'!C575="","",'True_Odds_Calculator_3-way'!C575)</f>
        <v>6.59</v>
      </c>
      <c r="D574" s="9">
        <f t="shared" si="117"/>
        <v>0.63168616517804521</v>
      </c>
      <c r="E574" s="9">
        <f t="shared" si="118"/>
        <v>0.22844745946954478</v>
      </c>
      <c r="F574" s="9">
        <f t="shared" si="119"/>
        <v>0.13986637535240992</v>
      </c>
      <c r="G574" s="9">
        <f t="shared" si="120"/>
        <v>1.1001218676668933</v>
      </c>
      <c r="H574" s="9">
        <f t="shared" si="121"/>
        <v>1.5830645898634537</v>
      </c>
      <c r="I574" s="9">
        <f t="shared" si="122"/>
        <v>4.3773741337373631</v>
      </c>
      <c r="J574" s="9">
        <f t="shared" si="123"/>
        <v>7.1496812402579346</v>
      </c>
      <c r="K574" s="11">
        <f t="shared" si="124"/>
        <v>0.65359477124183007</v>
      </c>
      <c r="L574" s="11">
        <f t="shared" si="125"/>
        <v>0.24570024570024568</v>
      </c>
      <c r="M574" s="11">
        <f t="shared" si="126"/>
        <v>0.15174506828528073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-0.22164339731062932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0.2239464883399544</v>
      </c>
      <c r="Q574" s="11">
        <f>2*'OddsRatio_working_3-way'!K574*'OddsRatio_working_3-way'!L574*'OddsRatio_working_3-way'!M574</f>
        <v>4.8736994198031416E-2</v>
      </c>
      <c r="R574" s="11">
        <f t="shared" si="127"/>
        <v>0</v>
      </c>
      <c r="S574" s="11">
        <f t="shared" si="128"/>
        <v>-1.010390975130639</v>
      </c>
      <c r="T574" s="11">
        <f t="shared" si="129"/>
        <v>-0.21988922200884414</v>
      </c>
      <c r="U574" s="11">
        <f>'OddsRatio_working_3-way'!S574-'OddsRatio_working_3-way'!R574^2/3</f>
        <v>-1.010390975130639</v>
      </c>
      <c r="V574" s="11">
        <f>'OddsRatio_working_3-way'!S574*'OddsRatio_working_3-way'!R574/3-2*'OddsRatio_working_3-way'!R574^3/27-'OddsRatio_working_3-way'!T574</f>
        <v>0.21988922200884414</v>
      </c>
      <c r="W574" s="11">
        <f>'OddsRatio_working_3-way'!V574^2+4*'OddsRatio_working_3-way'!U574^3/27</f>
        <v>-0.10446324329213261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0.1954574846659673</v>
      </c>
      <c r="Y574" s="11">
        <f>IF('OddsRatio_working_3-way'!W574&gt;=0,IF('OddsRatio_working_3-way'!V574+SQRT('OddsRatio_working_3-way'!W574)&gt;0,0,PI()),ACOS('OddsRatio_working_3-way'!V574/(2*'OddsRatio_working_3-way'!X574)))</f>
        <v>0.9733912969993177</v>
      </c>
      <c r="Z574" s="11">
        <f>'OddsRatio_working_3-way'!X574^(1/3)*COS('OddsRatio_working_3-way'!Y574/3)</f>
        <v>0.55006093383344667</v>
      </c>
      <c r="AA574" s="11">
        <f>'OddsRatio_working_3-way'!X574^(1/3)*COS(('OddsRatio_working_3-way'!Y574+2*PI())/3)</f>
        <v>-0.43525677744457375</v>
      </c>
      <c r="AB574" s="11">
        <f>'OddsRatio_working_3-way'!X574^(1/3)*COS(('OddsRatio_working_3-way'!Y574+4*PI())/3)</f>
        <v>-0.11480415638887317</v>
      </c>
      <c r="AC574" s="11">
        <f>'OddsRatio_working_3-way'!X574^(1/3)*SIN('OddsRatio_working_3-way'!Y574/3)</f>
        <v>0.18501340702903002</v>
      </c>
      <c r="AD574" s="11">
        <f>'OddsRatio_working_3-way'!X574^(1/3)*SIN(('OddsRatio_working_3-way'!Y574+2*PI())/3)</f>
        <v>0.3838600388146412</v>
      </c>
      <c r="AE574" s="11">
        <f>'OddsRatio_working_3-way'!X574^(1/3)*SIN(('OddsRatio_working_3-way'!Y574+4*PI())/3)</f>
        <v>-0.56887344584367106</v>
      </c>
      <c r="AF574" s="11">
        <f>-'OddsRatio_working_3-way'!U574/(3*'OddsRatio_working_3-way'!X574^(1/3))*COS(('OddsRatio_working_3-way'!Y574)/3)</f>
        <v>0.55006093383344667</v>
      </c>
      <c r="AG574" s="11">
        <f>-'OddsRatio_working_3-way'!U574/(3*'OddsRatio_working_3-way'!X574^(1/3))*COS(('OddsRatio_working_3-way'!Y574+2*PI())/3)</f>
        <v>-0.43525677744457375</v>
      </c>
      <c r="AH574" s="11">
        <f>-'OddsRatio_working_3-way'!U574/(3*'OddsRatio_working_3-way'!X574^(1/3))*COS(('OddsRatio_working_3-way'!Y574+4*PI())/3)</f>
        <v>-0.11480415638887317</v>
      </c>
      <c r="AI574" s="11">
        <f>'OddsRatio_working_3-way'!U574/(3*'OddsRatio_working_3-way'!X574^(1/3))*SIN(('OddsRatio_working_3-way'!Y574)/3)</f>
        <v>-0.18501340702903002</v>
      </c>
      <c r="AJ574" s="11">
        <f>'OddsRatio_working_3-way'!U574/(3*'OddsRatio_working_3-way'!X574^(1/3))*SIN(('OddsRatio_working_3-way'!Y574+2*PI())/3)</f>
        <v>-0.3838600388146412</v>
      </c>
      <c r="AK574" s="11">
        <f>'OddsRatio_working_3-way'!U574/(3*'OddsRatio_working_3-way'!X574^(1/3))*SIN(('OddsRatio_working_3-way'!Y574+4*PI())/3)</f>
        <v>0.56887344584367106</v>
      </c>
      <c r="AL574" s="11">
        <f>'OddsRatio_working_3-way'!Z574+'OddsRatio_working_3-way'!AF574</f>
        <v>1.1001218676668933</v>
      </c>
      <c r="AM574" s="11">
        <f>'OddsRatio_working_3-way'!AA574+'OddsRatio_working_3-way'!AG574</f>
        <v>-0.8705135548891475</v>
      </c>
      <c r="AN574" s="11">
        <f>'OddsRatio_working_3-way'!AB574+'OddsRatio_working_3-way'!AH574</f>
        <v>-0.22960831277774635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1.1001218676668933</v>
      </c>
      <c r="AS574" s="11">
        <f>IF(('OddsRatio_working_3-way'!X574=0),IF(Q574&gt;0,-Q574^(1/3),(-Q574)^(1/3)),'OddsRatio_working_3-way'!AM574-'OddsRatio_working_3-way'!R574/3)</f>
        <v>-0.8705135548891475</v>
      </c>
      <c r="AT574" s="11">
        <f>IF(('OddsRatio_working_3-way'!X574=0),IF(Q574&gt;0,-Q574^(1/3),(-Q574)^(1/3)),'OddsRatio_working_3-way'!AN574-'OddsRatio_working_3-way'!R574/3)</f>
        <v>-0.22960831277774635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IF('True_Odds_Calculator_3-way'!A576="","",'True_Odds_Calculator_3-way'!A576)</f>
        <v>2</v>
      </c>
      <c r="B575" s="4">
        <f>IF('True_Odds_Calculator_3-way'!B576="","",'True_Odds_Calculator_3-way'!B576)</f>
        <v>3.68</v>
      </c>
      <c r="C575" s="4">
        <f>IF('True_Odds_Calculator_3-way'!C576="","",'True_Odds_Calculator_3-way'!C576)</f>
        <v>3.65</v>
      </c>
      <c r="D575" s="9">
        <f t="shared" si="117"/>
        <v>0.48215719201406898</v>
      </c>
      <c r="E575" s="9">
        <f t="shared" si="118"/>
        <v>0.25784139117697152</v>
      </c>
      <c r="F575" s="9">
        <f t="shared" si="119"/>
        <v>0.26000141680895977</v>
      </c>
      <c r="G575" s="9">
        <f t="shared" si="120"/>
        <v>1.0740124103983515</v>
      </c>
      <c r="H575" s="9">
        <f t="shared" si="121"/>
        <v>2.0740124103983515</v>
      </c>
      <c r="I575" s="9">
        <f t="shared" si="122"/>
        <v>3.8783532598675823</v>
      </c>
      <c r="J575" s="9">
        <f t="shared" si="123"/>
        <v>3.8461328875556324</v>
      </c>
      <c r="K575" s="11">
        <f t="shared" si="124"/>
        <v>0.5</v>
      </c>
      <c r="L575" s="11">
        <f t="shared" si="125"/>
        <v>0.27173913043478259</v>
      </c>
      <c r="M575" s="11">
        <f t="shared" si="126"/>
        <v>0.27397260273972601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-0.26436867182846957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0.23563132817153062</v>
      </c>
      <c r="Q575" s="11">
        <f>2*'OddsRatio_working_3-way'!K575*'OddsRatio_working_3-way'!L575*'OddsRatio_working_3-way'!M575</f>
        <v>7.4449076831447275E-2</v>
      </c>
      <c r="R575" s="11">
        <f t="shared" si="127"/>
        <v>0</v>
      </c>
      <c r="S575" s="11">
        <f t="shared" si="128"/>
        <v>-0.89129822585187168</v>
      </c>
      <c r="T575" s="11">
        <f t="shared" si="129"/>
        <v>-0.28161081385525172</v>
      </c>
      <c r="U575" s="11">
        <f>'OddsRatio_working_3-way'!S575-'OddsRatio_working_3-way'!R575^2/3</f>
        <v>-0.89129822585187168</v>
      </c>
      <c r="V575" s="11">
        <f>'OddsRatio_working_3-way'!S575*'OddsRatio_working_3-way'!R575/3-2*'OddsRatio_working_3-way'!R575^3/27-'OddsRatio_working_3-way'!T575</f>
        <v>0.28161081385525172</v>
      </c>
      <c r="W575" s="11">
        <f>'OddsRatio_working_3-way'!V575^2+4*'OddsRatio_working_3-way'!U575^3/27</f>
        <v>-2.5592901560092085E-2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0.16193945785409228</v>
      </c>
      <c r="Y575" s="11">
        <f>IF('OddsRatio_working_3-way'!W575&gt;=0,IF('OddsRatio_working_3-way'!V575+SQRT('OddsRatio_working_3-way'!W575)&gt;0,0,PI()),ACOS('OddsRatio_working_3-way'!V575/(2*'OddsRatio_working_3-way'!X575)))</f>
        <v>0.51661909086062585</v>
      </c>
      <c r="Z575" s="11">
        <f>'OddsRatio_working_3-way'!X575^(1/3)*COS('OddsRatio_working_3-way'!Y575/3)</f>
        <v>0.53700620519917586</v>
      </c>
      <c r="AA575" s="11">
        <f>'OddsRatio_working_3-way'!X575^(1/3)*COS(('OddsRatio_working_3-way'!Y575+2*PI())/3)</f>
        <v>-0.34939072925628645</v>
      </c>
      <c r="AB575" s="11">
        <f>'OddsRatio_working_3-way'!X575^(1/3)*COS(('OddsRatio_working_3-way'!Y575+4*PI())/3)</f>
        <v>-0.18761547594288952</v>
      </c>
      <c r="AC575" s="11">
        <f>'OddsRatio_working_3-way'!X575^(1/3)*SIN('OddsRatio_working_3-way'!Y575/3)</f>
        <v>9.3400986048709791E-2</v>
      </c>
      <c r="AD575" s="11">
        <f>'OddsRatio_working_3-way'!X575^(1/3)*SIN(('OddsRatio_working_3-way'!Y575+2*PI())/3)</f>
        <v>0.41836052266801055</v>
      </c>
      <c r="AE575" s="11">
        <f>'OddsRatio_working_3-way'!X575^(1/3)*SIN(('OddsRatio_working_3-way'!Y575+4*PI())/3)</f>
        <v>-0.51176150871672021</v>
      </c>
      <c r="AF575" s="11">
        <f>-'OddsRatio_working_3-way'!U575/(3*'OddsRatio_working_3-way'!X575^(1/3))*COS(('OddsRatio_working_3-way'!Y575)/3)</f>
        <v>0.53700620519917575</v>
      </c>
      <c r="AG575" s="11">
        <f>-'OddsRatio_working_3-way'!U575/(3*'OddsRatio_working_3-way'!X575^(1/3))*COS(('OddsRatio_working_3-way'!Y575+2*PI())/3)</f>
        <v>-0.34939072925628639</v>
      </c>
      <c r="AH575" s="11">
        <f>-'OddsRatio_working_3-way'!U575/(3*'OddsRatio_working_3-way'!X575^(1/3))*COS(('OddsRatio_working_3-way'!Y575+4*PI())/3)</f>
        <v>-0.18761547594288946</v>
      </c>
      <c r="AI575" s="11">
        <f>'OddsRatio_working_3-way'!U575/(3*'OddsRatio_working_3-way'!X575^(1/3))*SIN(('OddsRatio_working_3-way'!Y575)/3)</f>
        <v>-9.3400986048709778E-2</v>
      </c>
      <c r="AJ575" s="11">
        <f>'OddsRatio_working_3-way'!U575/(3*'OddsRatio_working_3-way'!X575^(1/3))*SIN(('OddsRatio_working_3-way'!Y575+2*PI())/3)</f>
        <v>-0.41836052266801044</v>
      </c>
      <c r="AK575" s="11">
        <f>'OddsRatio_working_3-way'!U575/(3*'OddsRatio_working_3-way'!X575^(1/3))*SIN(('OddsRatio_working_3-way'!Y575+4*PI())/3)</f>
        <v>0.5117615087167201</v>
      </c>
      <c r="AL575" s="11">
        <f>'OddsRatio_working_3-way'!Z575+'OddsRatio_working_3-way'!AF575</f>
        <v>1.0740124103983515</v>
      </c>
      <c r="AM575" s="11">
        <f>'OddsRatio_working_3-way'!AA575+'OddsRatio_working_3-way'!AG575</f>
        <v>-0.6987814585125729</v>
      </c>
      <c r="AN575" s="11">
        <f>'OddsRatio_working_3-way'!AB575+'OddsRatio_working_3-way'!AH575</f>
        <v>-0.37523095188577898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1.0740124103983515</v>
      </c>
      <c r="AS575" s="11">
        <f>IF(('OddsRatio_working_3-way'!X575=0),IF(Q575&gt;0,-Q575^(1/3),(-Q575)^(1/3)),'OddsRatio_working_3-way'!AM575-'OddsRatio_working_3-way'!R575/3)</f>
        <v>-0.6987814585125729</v>
      </c>
      <c r="AT575" s="11">
        <f>IF(('OddsRatio_working_3-way'!X575=0),IF(Q575&gt;0,-Q575^(1/3),(-Q575)^(1/3)),'OddsRatio_working_3-way'!AN575-'OddsRatio_working_3-way'!R575/3)</f>
        <v>-0.37523095188577898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IF('True_Odds_Calculator_3-way'!A577="","",'True_Odds_Calculator_3-way'!A577)</f>
        <v>3.42</v>
      </c>
      <c r="B576" s="4">
        <f>IF('True_Odds_Calculator_3-way'!B577="","",'True_Odds_Calculator_3-way'!B577)</f>
        <v>3.73</v>
      </c>
      <c r="C576" s="4">
        <f>IF('True_Odds_Calculator_3-way'!C577="","",'True_Odds_Calculator_3-way'!C577)</f>
        <v>2.06</v>
      </c>
      <c r="D576" s="9">
        <f t="shared" si="117"/>
        <v>0.27791106003289789</v>
      </c>
      <c r="E576" s="9">
        <f t="shared" si="118"/>
        <v>0.25438106665357935</v>
      </c>
      <c r="F576" s="9">
        <f t="shared" si="119"/>
        <v>0.46770787331352259</v>
      </c>
      <c r="G576" s="9">
        <f t="shared" si="120"/>
        <v>1.0736667315623087</v>
      </c>
      <c r="H576" s="9">
        <f t="shared" si="121"/>
        <v>3.5982734903807874</v>
      </c>
      <c r="I576" s="9">
        <f t="shared" si="122"/>
        <v>3.9311101771651025</v>
      </c>
      <c r="J576" s="9">
        <f t="shared" si="123"/>
        <v>2.1380867354560471</v>
      </c>
      <c r="K576" s="11">
        <f t="shared" si="124"/>
        <v>0.29239766081871343</v>
      </c>
      <c r="L576" s="11">
        <f t="shared" si="125"/>
        <v>0.26809651474530832</v>
      </c>
      <c r="M576" s="11">
        <f t="shared" si="126"/>
        <v>0.4854368932038835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-0.26649049287108018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0.23631399485725949</v>
      </c>
      <c r="Q576" s="11">
        <f>2*'OddsRatio_working_3-way'!K576*'OddsRatio_working_3-way'!L576*'OddsRatio_working_3-way'!M576</f>
        <v>7.6107566781726088E-2</v>
      </c>
      <c r="R576" s="11">
        <f t="shared" si="127"/>
        <v>0</v>
      </c>
      <c r="S576" s="11">
        <f t="shared" si="128"/>
        <v>-0.88676332244085287</v>
      </c>
      <c r="T576" s="11">
        <f t="shared" si="129"/>
        <v>-0.28559205231589468</v>
      </c>
      <c r="U576" s="11">
        <f>'OddsRatio_working_3-way'!S576-'OddsRatio_working_3-way'!R576^2/3</f>
        <v>-0.88676332244085287</v>
      </c>
      <c r="V576" s="11">
        <f>'OddsRatio_working_3-way'!S576*'OddsRatio_working_3-way'!R576/3-2*'OddsRatio_working_3-way'!R576^3/27-'OddsRatio_working_3-way'!T576</f>
        <v>0.28559205231589468</v>
      </c>
      <c r="W576" s="11">
        <f>'OddsRatio_working_3-way'!V576^2+4*'OddsRatio_working_3-way'!U576^3/27</f>
        <v>-2.1741716001614647E-2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0.16070511531032497</v>
      </c>
      <c r="Y576" s="11">
        <f>IF('OddsRatio_working_3-way'!W576&gt;=0,IF('OddsRatio_working_3-way'!V576+SQRT('OddsRatio_working_3-way'!W576)&gt;0,0,PI()),ACOS('OddsRatio_working_3-way'!V576/(2*'OddsRatio_working_3-way'!X576)))</f>
        <v>0.47660116284330933</v>
      </c>
      <c r="Z576" s="11">
        <f>'OddsRatio_working_3-way'!X576^(1/3)*COS('OddsRatio_working_3-way'!Y576/3)</f>
        <v>0.53683336578115437</v>
      </c>
      <c r="AA576" s="11">
        <f>'OddsRatio_working_3-way'!X576^(1/3)*COS(('OddsRatio_working_3-way'!Y576+2*PI())/3)</f>
        <v>-0.3429034847300389</v>
      </c>
      <c r="AB576" s="11">
        <f>'OddsRatio_working_3-way'!X576^(1/3)*COS(('OddsRatio_working_3-way'!Y576+4*PI())/3)</f>
        <v>-0.19392988105111555</v>
      </c>
      <c r="AC576" s="11">
        <f>'OddsRatio_working_3-way'!X576^(1/3)*SIN('OddsRatio_working_3-way'!Y576/3)</f>
        <v>8.6009950186175257E-2</v>
      </c>
      <c r="AD576" s="11">
        <f>'OddsRatio_working_3-way'!X576^(1/3)*SIN(('OddsRatio_working_3-way'!Y576+2*PI())/3)</f>
        <v>0.42190635727249592</v>
      </c>
      <c r="AE576" s="11">
        <f>'OddsRatio_working_3-way'!X576^(1/3)*SIN(('OddsRatio_working_3-way'!Y576+4*PI())/3)</f>
        <v>-0.507916307458671</v>
      </c>
      <c r="AF576" s="11">
        <f>-'OddsRatio_working_3-way'!U576/(3*'OddsRatio_working_3-way'!X576^(1/3))*COS(('OddsRatio_working_3-way'!Y576)/3)</f>
        <v>0.53683336578115437</v>
      </c>
      <c r="AG576" s="11">
        <f>-'OddsRatio_working_3-way'!U576/(3*'OddsRatio_working_3-way'!X576^(1/3))*COS(('OddsRatio_working_3-way'!Y576+2*PI())/3)</f>
        <v>-0.3429034847300389</v>
      </c>
      <c r="AH576" s="11">
        <f>-'OddsRatio_working_3-way'!U576/(3*'OddsRatio_working_3-way'!X576^(1/3))*COS(('OddsRatio_working_3-way'!Y576+4*PI())/3)</f>
        <v>-0.19392988105111555</v>
      </c>
      <c r="AI576" s="11">
        <f>'OddsRatio_working_3-way'!U576/(3*'OddsRatio_working_3-way'!X576^(1/3))*SIN(('OddsRatio_working_3-way'!Y576)/3)</f>
        <v>-8.6009950186175257E-2</v>
      </c>
      <c r="AJ576" s="11">
        <f>'OddsRatio_working_3-way'!U576/(3*'OddsRatio_working_3-way'!X576^(1/3))*SIN(('OddsRatio_working_3-way'!Y576+2*PI())/3)</f>
        <v>-0.42190635727249592</v>
      </c>
      <c r="AK576" s="11">
        <f>'OddsRatio_working_3-way'!U576/(3*'OddsRatio_working_3-way'!X576^(1/3))*SIN(('OddsRatio_working_3-way'!Y576+4*PI())/3)</f>
        <v>0.507916307458671</v>
      </c>
      <c r="AL576" s="11">
        <f>'OddsRatio_working_3-way'!Z576+'OddsRatio_working_3-way'!AF576</f>
        <v>1.0736667315623087</v>
      </c>
      <c r="AM576" s="11">
        <f>'OddsRatio_working_3-way'!AA576+'OddsRatio_working_3-way'!AG576</f>
        <v>-0.6858069694600778</v>
      </c>
      <c r="AN576" s="11">
        <f>'OddsRatio_working_3-way'!AB576+'OddsRatio_working_3-way'!AH576</f>
        <v>-0.38785976210223111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1.0736667315623087</v>
      </c>
      <c r="AS576" s="11">
        <f>IF(('OddsRatio_working_3-way'!X576=0),IF(Q576&gt;0,-Q576^(1/3),(-Q576)^(1/3)),'OddsRatio_working_3-way'!AM576-'OddsRatio_working_3-way'!R576/3)</f>
        <v>-0.6858069694600778</v>
      </c>
      <c r="AT576" s="11">
        <f>IF(('OddsRatio_working_3-way'!X576=0),IF(Q576&gt;0,-Q576^(1/3),(-Q576)^(1/3)),'OddsRatio_working_3-way'!AN576-'OddsRatio_working_3-way'!R576/3)</f>
        <v>-0.38785976210223111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>
        <f>IF('True_Odds_Calculator_3-way'!A578="","",'True_Odds_Calculator_3-way'!A578)</f>
        <v>2.88</v>
      </c>
      <c r="B577" s="4">
        <f>IF('True_Odds_Calculator_3-way'!B578="","",'True_Odds_Calculator_3-way'!B578)</f>
        <v>2.98</v>
      </c>
      <c r="C577" s="4">
        <f>IF('True_Odds_Calculator_3-way'!C578="","",'True_Odds_Calculator_3-way'!C578)</f>
        <v>2.73</v>
      </c>
      <c r="D577" s="9">
        <f t="shared" si="117"/>
        <v>0.33090351128047502</v>
      </c>
      <c r="E577" s="9">
        <f t="shared" si="118"/>
        <v>0.31953131547102842</v>
      </c>
      <c r="F577" s="9">
        <f t="shared" si="119"/>
        <v>0.34956517324849629</v>
      </c>
      <c r="G577" s="9">
        <f t="shared" si="120"/>
        <v>1.0755473287048456</v>
      </c>
      <c r="H577" s="9">
        <f t="shared" si="121"/>
        <v>3.0220289779651095</v>
      </c>
      <c r="I577" s="9">
        <f t="shared" si="122"/>
        <v>3.1295837108355942</v>
      </c>
      <c r="J577" s="9">
        <f t="shared" si="123"/>
        <v>2.8606968786593838</v>
      </c>
      <c r="K577" s="11">
        <f t="shared" si="124"/>
        <v>0.34722222222222221</v>
      </c>
      <c r="L577" s="11">
        <f t="shared" si="125"/>
        <v>0.33557046979865773</v>
      </c>
      <c r="M577" s="11">
        <f t="shared" si="126"/>
        <v>0.36630036630036628</v>
      </c>
      <c r="N577" s="11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-0.27485126730093157</v>
      </c>
      <c r="O577" s="11">
        <f>0</f>
        <v>0</v>
      </c>
      <c r="P577" s="11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0.23858350200632081</v>
      </c>
      <c r="Q577" s="11">
        <f>2*'OddsRatio_working_3-way'!K577*'OddsRatio_working_3-way'!L577*'OddsRatio_working_3-way'!M577</f>
        <v>8.5360823615857173E-2</v>
      </c>
      <c r="R577" s="11">
        <f t="shared" si="127"/>
        <v>0</v>
      </c>
      <c r="S577" s="11">
        <f t="shared" si="128"/>
        <v>-0.86804585021286584</v>
      </c>
      <c r="T577" s="11">
        <f t="shared" si="129"/>
        <v>-0.310570966086893</v>
      </c>
      <c r="U577" s="11">
        <f>'OddsRatio_working_3-way'!S577-'OddsRatio_working_3-way'!R577^2/3</f>
        <v>-0.86804585021286584</v>
      </c>
      <c r="V577" s="11">
        <f>'OddsRatio_working_3-way'!S577*'OddsRatio_working_3-way'!R577/3-2*'OddsRatio_working_3-way'!R577^3/27-'OddsRatio_working_3-way'!T577</f>
        <v>0.310570966086893</v>
      </c>
      <c r="W577" s="11">
        <f>'OddsRatio_working_3-way'!V577^2+4*'OddsRatio_working_3-way'!U577^3/27</f>
        <v>-4.4577449447164019E-4</v>
      </c>
      <c r="X577" s="11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0.15564390404912881</v>
      </c>
      <c r="Y577" s="11">
        <f>IF('OddsRatio_working_3-way'!W577&gt;=0,IF('OddsRatio_working_3-way'!V577+SQRT('OddsRatio_working_3-way'!W577)&gt;0,0,PI()),ACOS('OddsRatio_working_3-way'!V577/(2*'OddsRatio_working_3-way'!X577)))</f>
        <v>6.7878001059023196E-2</v>
      </c>
      <c r="Z577" s="11">
        <f>'OddsRatio_working_3-way'!X577^(1/3)*COS('OddsRatio_working_3-way'!Y577/3)</f>
        <v>0.5377736643524228</v>
      </c>
      <c r="AA577" s="11">
        <f>'OddsRatio_working_3-way'!X577^(1/3)*COS(('OddsRatio_working_3-way'!Y577+2*PI())/3)</f>
        <v>-0.27942613955109452</v>
      </c>
      <c r="AB577" s="11">
        <f>'OddsRatio_working_3-way'!X577^(1/3)*COS(('OddsRatio_working_3-way'!Y577+4*PI())/3)</f>
        <v>-0.25834752480132833</v>
      </c>
      <c r="AC577" s="11">
        <f>'OddsRatio_working_3-way'!X577^(1/3)*SIN('OddsRatio_working_3-way'!Y577/3)</f>
        <v>1.2169743899921946E-2</v>
      </c>
      <c r="AD577" s="11">
        <f>'OddsRatio_working_3-way'!X577^(1/3)*SIN(('OddsRatio_working_3-way'!Y577+2*PI())/3)</f>
        <v>0.45964078286548304</v>
      </c>
      <c r="AE577" s="11">
        <f>'OddsRatio_working_3-way'!X577^(1/3)*SIN(('OddsRatio_working_3-way'!Y577+4*PI())/3)</f>
        <v>-0.47181052676540502</v>
      </c>
      <c r="AF577" s="11">
        <f>-'OddsRatio_working_3-way'!U577/(3*'OddsRatio_working_3-way'!X577^(1/3))*COS(('OddsRatio_working_3-way'!Y577)/3)</f>
        <v>0.5377736643524228</v>
      </c>
      <c r="AG577" s="11">
        <f>-'OddsRatio_working_3-way'!U577/(3*'OddsRatio_working_3-way'!X577^(1/3))*COS(('OddsRatio_working_3-way'!Y577+2*PI())/3)</f>
        <v>-0.27942613955109452</v>
      </c>
      <c r="AH577" s="11">
        <f>-'OddsRatio_working_3-way'!U577/(3*'OddsRatio_working_3-way'!X577^(1/3))*COS(('OddsRatio_working_3-way'!Y577+4*PI())/3)</f>
        <v>-0.25834752480132833</v>
      </c>
      <c r="AI577" s="11">
        <f>'OddsRatio_working_3-way'!U577/(3*'OddsRatio_working_3-way'!X577^(1/3))*SIN(('OddsRatio_working_3-way'!Y577)/3)</f>
        <v>-1.2169743899921946E-2</v>
      </c>
      <c r="AJ577" s="11">
        <f>'OddsRatio_working_3-way'!U577/(3*'OddsRatio_working_3-way'!X577^(1/3))*SIN(('OddsRatio_working_3-way'!Y577+2*PI())/3)</f>
        <v>-0.45964078286548304</v>
      </c>
      <c r="AK577" s="11">
        <f>'OddsRatio_working_3-way'!U577/(3*'OddsRatio_working_3-way'!X577^(1/3))*SIN(('OddsRatio_working_3-way'!Y577+4*PI())/3)</f>
        <v>0.47181052676540502</v>
      </c>
      <c r="AL577" s="11">
        <f>'OddsRatio_working_3-way'!Z577+'OddsRatio_working_3-way'!AF577</f>
        <v>1.0755473287048456</v>
      </c>
      <c r="AM577" s="11">
        <f>'OddsRatio_working_3-way'!AA577+'OddsRatio_working_3-way'!AG577</f>
        <v>-0.55885227910218904</v>
      </c>
      <c r="AN577" s="11">
        <f>'OddsRatio_working_3-way'!AB577+'OddsRatio_working_3-way'!AH577</f>
        <v>-0.51669504960265666</v>
      </c>
      <c r="AO577" s="11">
        <f>'OddsRatio_working_3-way'!AC577+'OddsRatio_working_3-way'!AI577</f>
        <v>0</v>
      </c>
      <c r="AP577" s="11">
        <f>'OddsRatio_working_3-way'!AD577+'OddsRatio_working_3-way'!AJ577</f>
        <v>0</v>
      </c>
      <c r="AQ577" s="11">
        <f>'OddsRatio_working_3-way'!AE577+'OddsRatio_working_3-way'!AK577</f>
        <v>0</v>
      </c>
      <c r="AR577" s="10">
        <f>IF(A577="","",IF(('OddsRatio_working_3-way'!X577=0),IF(Q577&gt;0,-Q577^(1/3),(-Q577)^(1/3)),'OddsRatio_working_3-way'!AL577-'OddsRatio_working_3-way'!R577/3))</f>
        <v>1.0755473287048456</v>
      </c>
      <c r="AS577" s="11">
        <f>IF(('OddsRatio_working_3-way'!X577=0),IF(Q577&gt;0,-Q577^(1/3),(-Q577)^(1/3)),'OddsRatio_working_3-way'!AM577-'OddsRatio_working_3-way'!R577/3)</f>
        <v>-0.55885227910218904</v>
      </c>
      <c r="AT577" s="11">
        <f>IF(('OddsRatio_working_3-way'!X577=0),IF(Q577&gt;0,-Q577^(1/3),(-Q577)^(1/3)),'OddsRatio_working_3-way'!AN577-'OddsRatio_working_3-way'!R577/3)</f>
        <v>-0.51669504960265666</v>
      </c>
      <c r="AU577" s="11">
        <f>IF(('OddsRatio_working_3-way'!X577=0),0,'OddsRatio_working_3-way'!AO577)</f>
        <v>0</v>
      </c>
      <c r="AV577" s="11">
        <f>IF(('OddsRatio_working_3-way'!X577=0),0,'OddsRatio_working_3-way'!AP577)</f>
        <v>0</v>
      </c>
      <c r="AW577" s="11">
        <f>IF(('OddsRatio_working_3-way'!X577=0),0,'OddsRatio_working_3-way'!AQ577)</f>
        <v>0</v>
      </c>
    </row>
    <row r="578" spans="1:49" x14ac:dyDescent="0.2">
      <c r="A578" s="4">
        <f>IF('True_Odds_Calculator_3-way'!A579="","",'True_Odds_Calculator_3-way'!A579)</f>
        <v>1.22</v>
      </c>
      <c r="B578" s="4">
        <f>IF('True_Odds_Calculator_3-way'!B579="","",'True_Odds_Calculator_3-way'!B579)</f>
        <v>6.55</v>
      </c>
      <c r="C578" s="4">
        <f>IF('True_Odds_Calculator_3-way'!C579="","",'True_Odds_Calculator_3-way'!C579)</f>
        <v>12.46</v>
      </c>
      <c r="D578" s="9">
        <f t="shared" si="117"/>
        <v>0.79617017336487916</v>
      </c>
      <c r="E578" s="9">
        <f t="shared" si="118"/>
        <v>0.13407509062045636</v>
      </c>
      <c r="F578" s="9">
        <f t="shared" si="119"/>
        <v>6.9754736014664212E-2</v>
      </c>
      <c r="G578" s="9">
        <f t="shared" si="120"/>
        <v>1.1636949523769884</v>
      </c>
      <c r="H578" s="9">
        <f t="shared" si="121"/>
        <v>1.2560128895229374</v>
      </c>
      <c r="I578" s="9">
        <f t="shared" si="122"/>
        <v>7.4585069856922859</v>
      </c>
      <c r="J578" s="9">
        <f t="shared" si="123"/>
        <v>14.335944154240289</v>
      </c>
      <c r="K578" s="11">
        <f t="shared" si="124"/>
        <v>0.81967213114754101</v>
      </c>
      <c r="L578" s="11">
        <f t="shared" si="125"/>
        <v>0.15267175572519084</v>
      </c>
      <c r="M578" s="11">
        <f t="shared" si="126"/>
        <v>8.0256821829855537E-2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-0.14053390320932868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0.17304780880095244</v>
      </c>
      <c r="Q578" s="11">
        <f>2*'OddsRatio_working_3-way'!K578*'OddsRatio_working_3-way'!L578*'OddsRatio_working_3-way'!M578</f>
        <v>2.0086803110963718E-2</v>
      </c>
      <c r="R578" s="11">
        <f t="shared" si="127"/>
        <v>0</v>
      </c>
      <c r="S578" s="11">
        <f t="shared" si="128"/>
        <v>-1.2313598701033266</v>
      </c>
      <c r="T578" s="11">
        <f t="shared" si="129"/>
        <v>-0.14293208010485509</v>
      </c>
      <c r="U578" s="11">
        <f>'OddsRatio_working_3-way'!S578-'OddsRatio_working_3-way'!R578^2/3</f>
        <v>-1.2313598701033266</v>
      </c>
      <c r="V578" s="11">
        <f>'OddsRatio_working_3-way'!S578*'OddsRatio_working_3-way'!R578/3-2*'OddsRatio_working_3-way'!R578^3/27-'OddsRatio_working_3-way'!T578</f>
        <v>0.14293208010485509</v>
      </c>
      <c r="W578" s="11">
        <f>'OddsRatio_working_3-way'!V578^2+4*'OddsRatio_working_3-way'!U578^3/27</f>
        <v>-0.25616980842845766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0.26296358490842336</v>
      </c>
      <c r="Y578" s="11">
        <f>IF('OddsRatio_working_3-way'!W578&gt;=0,IF('OddsRatio_working_3-way'!V578+SQRT('OddsRatio_working_3-way'!W578)&gt;0,0,PI()),ACOS('OddsRatio_working_3-way'!V578/(2*'OddsRatio_working_3-way'!X578)))</f>
        <v>1.2955628617361759</v>
      </c>
      <c r="Z578" s="11">
        <f>'OddsRatio_working_3-way'!X578^(1/3)*COS('OddsRatio_working_3-way'!Y578/3)</f>
        <v>0.58184747618849419</v>
      </c>
      <c r="AA578" s="11">
        <f>'OddsRatio_working_3-way'!X578^(1/3)*COS(('OddsRatio_working_3-way'!Y578+2*PI())/3)</f>
        <v>-0.52315229655689932</v>
      </c>
      <c r="AB578" s="11">
        <f>'OddsRatio_working_3-way'!X578^(1/3)*COS(('OddsRatio_working_3-way'!Y578+4*PI())/3)</f>
        <v>-5.8695179631594881E-2</v>
      </c>
      <c r="AC578" s="11">
        <f>'OddsRatio_working_3-way'!X578^(1/3)*SIN('OddsRatio_working_3-way'!Y578/3)</f>
        <v>0.26815444148386203</v>
      </c>
      <c r="AD578" s="11">
        <f>'OddsRatio_working_3-way'!X578^(1/3)*SIN(('OddsRatio_working_3-way'!Y578+2*PI())/3)</f>
        <v>0.36981747476516608</v>
      </c>
      <c r="AE578" s="11">
        <f>'OddsRatio_working_3-way'!X578^(1/3)*SIN(('OddsRatio_working_3-way'!Y578+4*PI())/3)</f>
        <v>-0.63797191624902827</v>
      </c>
      <c r="AF578" s="11">
        <f>-'OddsRatio_working_3-way'!U578/(3*'OddsRatio_working_3-way'!X578^(1/3))*COS(('OddsRatio_working_3-way'!Y578)/3)</f>
        <v>0.58184747618849408</v>
      </c>
      <c r="AG578" s="11">
        <f>-'OddsRatio_working_3-way'!U578/(3*'OddsRatio_working_3-way'!X578^(1/3))*COS(('OddsRatio_working_3-way'!Y578+2*PI())/3)</f>
        <v>-0.52315229655689921</v>
      </c>
      <c r="AH578" s="11">
        <f>-'OddsRatio_working_3-way'!U578/(3*'OddsRatio_working_3-way'!X578^(1/3))*COS(('OddsRatio_working_3-way'!Y578+4*PI())/3)</f>
        <v>-5.8695179631594867E-2</v>
      </c>
      <c r="AI578" s="11">
        <f>'OddsRatio_working_3-way'!U578/(3*'OddsRatio_working_3-way'!X578^(1/3))*SIN(('OddsRatio_working_3-way'!Y578)/3)</f>
        <v>-0.26815444148386197</v>
      </c>
      <c r="AJ578" s="11">
        <f>'OddsRatio_working_3-way'!U578/(3*'OddsRatio_working_3-way'!X578^(1/3))*SIN(('OddsRatio_working_3-way'!Y578+2*PI())/3)</f>
        <v>-0.36981747476516602</v>
      </c>
      <c r="AK578" s="11">
        <f>'OddsRatio_working_3-way'!U578/(3*'OddsRatio_working_3-way'!X578^(1/3))*SIN(('OddsRatio_working_3-way'!Y578+4*PI())/3)</f>
        <v>0.63797191624902816</v>
      </c>
      <c r="AL578" s="11">
        <f>'OddsRatio_working_3-way'!Z578+'OddsRatio_working_3-way'!AF578</f>
        <v>1.1636949523769884</v>
      </c>
      <c r="AM578" s="11">
        <f>'OddsRatio_working_3-way'!AA578+'OddsRatio_working_3-way'!AG578</f>
        <v>-1.0463045931137986</v>
      </c>
      <c r="AN578" s="11">
        <f>'OddsRatio_working_3-way'!AB578+'OddsRatio_working_3-way'!AH578</f>
        <v>-0.11739035926318975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1.1636949523769884</v>
      </c>
      <c r="AS578" s="11">
        <f>IF(('OddsRatio_working_3-way'!X578=0),IF(Q578&gt;0,-Q578^(1/3),(-Q578)^(1/3)),'OddsRatio_working_3-way'!AM578-'OddsRatio_working_3-way'!R578/3)</f>
        <v>-1.0463045931137986</v>
      </c>
      <c r="AT578" s="11">
        <f>IF(('OddsRatio_working_3-way'!X578=0),IF(Q578&gt;0,-Q578^(1/3),(-Q578)^(1/3)),'OddsRatio_working_3-way'!AN578-'OddsRatio_working_3-way'!R578/3)</f>
        <v>-0.11739035926318975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IF('True_Odds_Calculator_3-way'!A580="","",'True_Odds_Calculator_3-way'!A580)</f>
        <v>6.52</v>
      </c>
      <c r="B579" s="4">
        <f>IF('True_Odds_Calculator_3-way'!B580="","",'True_Odds_Calculator_3-way'!B580)</f>
        <v>4.58</v>
      </c>
      <c r="C579" s="4">
        <f>IF('True_Odds_Calculator_3-way'!C580="","",'True_Odds_Calculator_3-way'!C580)</f>
        <v>1.47</v>
      </c>
      <c r="D579" s="9">
        <f t="shared" si="117"/>
        <v>0.14066003299296198</v>
      </c>
      <c r="E579" s="9">
        <f t="shared" si="118"/>
        <v>0.20152283191100612</v>
      </c>
      <c r="F579" s="9">
        <f t="shared" si="119"/>
        <v>0.65781713509603201</v>
      </c>
      <c r="G579" s="9">
        <f t="shared" si="120"/>
        <v>1.1067644940954025</v>
      </c>
      <c r="H579" s="9">
        <f t="shared" si="121"/>
        <v>7.1093400074066215</v>
      </c>
      <c r="I579" s="9">
        <f t="shared" si="122"/>
        <v>4.9622168888615406</v>
      </c>
      <c r="J579" s="9">
        <f t="shared" si="123"/>
        <v>1.520179312224839</v>
      </c>
      <c r="K579" s="11">
        <f t="shared" si="124"/>
        <v>0.15337423312883436</v>
      </c>
      <c r="L579" s="11">
        <f t="shared" si="125"/>
        <v>0.2183406113537118</v>
      </c>
      <c r="M579" s="11">
        <f t="shared" si="126"/>
        <v>0.68027210884353739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-0.21158727911021358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0.21801256736519986</v>
      </c>
      <c r="Q579" s="11">
        <f>2*'OddsRatio_working_3-way'!K579*'OddsRatio_working_3-way'!L579*'OddsRatio_working_3-way'!M579</f>
        <v>4.5561665071097157E-2</v>
      </c>
      <c r="R579" s="11">
        <f t="shared" si="127"/>
        <v>0</v>
      </c>
      <c r="S579" s="11">
        <f t="shared" si="128"/>
        <v>-1.0303670820004232</v>
      </c>
      <c r="T579" s="11">
        <f t="shared" si="129"/>
        <v>-0.21533272351106025</v>
      </c>
      <c r="U579" s="11">
        <f>'OddsRatio_working_3-way'!S579-'OddsRatio_working_3-way'!R579^2/3</f>
        <v>-1.0303670820004232</v>
      </c>
      <c r="V579" s="11">
        <f>'OddsRatio_working_3-way'!S579*'OddsRatio_working_3-way'!R579/3-2*'OddsRatio_working_3-way'!R579^3/27-'OddsRatio_working_3-way'!T579</f>
        <v>0.21533272351106025</v>
      </c>
      <c r="W579" s="11">
        <f>'OddsRatio_working_3-way'!V579^2+4*'OddsRatio_working_3-way'!U579^3/27</f>
        <v>-0.11569044460119424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0.20128252930637383</v>
      </c>
      <c r="Y579" s="11">
        <f>IF('OddsRatio_working_3-way'!W579&gt;=0,IF('OddsRatio_working_3-way'!V579+SQRT('OddsRatio_working_3-way'!W579)&gt;0,0,PI()),ACOS('OddsRatio_working_3-way'!V579/(2*'OddsRatio_working_3-way'!X579)))</f>
        <v>1.0064049585692243</v>
      </c>
      <c r="Z579" s="11">
        <f>'OddsRatio_working_3-way'!X579^(1/3)*COS('OddsRatio_working_3-way'!Y579/3)</f>
        <v>0.55338224704770111</v>
      </c>
      <c r="AA579" s="11">
        <f>'OddsRatio_working_3-way'!X579^(1/3)*COS(('OddsRatio_working_3-way'!Y579+2*PI())/3)</f>
        <v>-0.44377743950883336</v>
      </c>
      <c r="AB579" s="11">
        <f>'OddsRatio_working_3-way'!X579^(1/3)*COS(('OddsRatio_working_3-way'!Y579+4*PI())/3)</f>
        <v>-0.10960480753886769</v>
      </c>
      <c r="AC579" s="11">
        <f>'OddsRatio_working_3-way'!X579^(1/3)*SIN('OddsRatio_working_3-way'!Y579/3)</f>
        <v>0.19293465902366547</v>
      </c>
      <c r="AD579" s="11">
        <f>'OddsRatio_working_3-way'!X579^(1/3)*SIN(('OddsRatio_working_3-way'!Y579+2*PI())/3)</f>
        <v>0.38277575443479273</v>
      </c>
      <c r="AE579" s="11">
        <f>'OddsRatio_working_3-way'!X579^(1/3)*SIN(('OddsRatio_working_3-way'!Y579+4*PI())/3)</f>
        <v>-0.57571041345845808</v>
      </c>
      <c r="AF579" s="11">
        <f>-'OddsRatio_working_3-way'!U579/(3*'OddsRatio_working_3-way'!X579^(1/3))*COS(('OddsRatio_working_3-way'!Y579)/3)</f>
        <v>0.55338224704770123</v>
      </c>
      <c r="AG579" s="11">
        <f>-'OddsRatio_working_3-way'!U579/(3*'OddsRatio_working_3-way'!X579^(1/3))*COS(('OddsRatio_working_3-way'!Y579+2*PI())/3)</f>
        <v>-0.44377743950883342</v>
      </c>
      <c r="AH579" s="11">
        <f>-'OddsRatio_working_3-way'!U579/(3*'OddsRatio_working_3-way'!X579^(1/3))*COS(('OddsRatio_working_3-way'!Y579+4*PI())/3)</f>
        <v>-0.10960480753886771</v>
      </c>
      <c r="AI579" s="11">
        <f>'OddsRatio_working_3-way'!U579/(3*'OddsRatio_working_3-way'!X579^(1/3))*SIN(('OddsRatio_working_3-way'!Y579)/3)</f>
        <v>-0.19293465902366552</v>
      </c>
      <c r="AJ579" s="11">
        <f>'OddsRatio_working_3-way'!U579/(3*'OddsRatio_working_3-way'!X579^(1/3))*SIN(('OddsRatio_working_3-way'!Y579+2*PI())/3)</f>
        <v>-0.38277575443479278</v>
      </c>
      <c r="AK579" s="11">
        <f>'OddsRatio_working_3-way'!U579/(3*'OddsRatio_working_3-way'!X579^(1/3))*SIN(('OddsRatio_working_3-way'!Y579+4*PI())/3)</f>
        <v>0.57571041345845819</v>
      </c>
      <c r="AL579" s="11">
        <f>'OddsRatio_working_3-way'!Z579+'OddsRatio_working_3-way'!AF579</f>
        <v>1.1067644940954025</v>
      </c>
      <c r="AM579" s="11">
        <f>'OddsRatio_working_3-way'!AA579+'OddsRatio_working_3-way'!AG579</f>
        <v>-0.88755487901766683</v>
      </c>
      <c r="AN579" s="11">
        <f>'OddsRatio_working_3-way'!AB579+'OddsRatio_working_3-way'!AH579</f>
        <v>-0.2192096150777354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1.1067644940954025</v>
      </c>
      <c r="AS579" s="11">
        <f>IF(('OddsRatio_working_3-way'!X579=0),IF(Q579&gt;0,-Q579^(1/3),(-Q579)^(1/3)),'OddsRatio_working_3-way'!AM579-'OddsRatio_working_3-way'!R579/3)</f>
        <v>-0.88755487901766683</v>
      </c>
      <c r="AT579" s="11">
        <f>IF(('OddsRatio_working_3-way'!X579=0),IF(Q579&gt;0,-Q579^(1/3),(-Q579)^(1/3)),'OddsRatio_working_3-way'!AN579-'OddsRatio_working_3-way'!R579/3)</f>
        <v>-0.2192096150777354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1.75</v>
      </c>
      <c r="B186" s="4">
        <f>IF('True_Odds_Calculator_2-way'!B187="","",'True_Odds_Calculator_2-way'!B187)</f>
        <v>2.17</v>
      </c>
      <c r="C186" s="4">
        <f t="shared" si="8"/>
        <v>3.2258064516129004E-2</v>
      </c>
      <c r="D186" s="4">
        <f t="shared" si="10"/>
        <v>1.8008298755186722</v>
      </c>
      <c r="E186" s="4">
        <f t="shared" si="11"/>
        <v>2.2487046632124348</v>
      </c>
      <c r="G186" s="4">
        <f t="shared" si="9"/>
        <v>1.032258064516129</v>
      </c>
    </row>
    <row r="187" spans="1:7" x14ac:dyDescent="0.2">
      <c r="A187" s="4">
        <f>IF('True_Odds_Calculator_2-way'!A188="","",'True_Odds_Calculator_2-way'!A188)</f>
        <v>2.4700000000000002</v>
      </c>
      <c r="B187" s="4">
        <f>IF('True_Odds_Calculator_2-way'!B188="","",'True_Odds_Calculator_2-way'!B188)</f>
        <v>1.59</v>
      </c>
      <c r="C187" s="4">
        <f t="shared" si="8"/>
        <v>3.37891172052045E-2</v>
      </c>
      <c r="D187" s="4">
        <f t="shared" si="10"/>
        <v>2.5775604633610079</v>
      </c>
      <c r="E187" s="4">
        <f t="shared" si="11"/>
        <v>1.6338901254342355</v>
      </c>
      <c r="G187" s="4">
        <f t="shared" si="9"/>
        <v>1.0337891172052045</v>
      </c>
    </row>
    <row r="188" spans="1:7" x14ac:dyDescent="0.2">
      <c r="A188" s="4">
        <f>IF('True_Odds_Calculator_2-way'!A189="","",'True_Odds_Calculator_2-way'!A189)</f>
        <v>2.58</v>
      </c>
      <c r="B188" s="4">
        <f>IF('True_Odds_Calculator_2-way'!B189="","",'True_Odds_Calculator_2-way'!B189)</f>
        <v>1.55</v>
      </c>
      <c r="C188" s="4">
        <f t="shared" si="8"/>
        <v>3.275818954738674E-2</v>
      </c>
      <c r="D188" s="4">
        <f t="shared" si="10"/>
        <v>2.6938363085213872</v>
      </c>
      <c r="E188" s="4">
        <f t="shared" si="11"/>
        <v>1.5903758202425928</v>
      </c>
      <c r="G188" s="4">
        <f t="shared" si="9"/>
        <v>1.0327581895473867</v>
      </c>
    </row>
    <row r="189" spans="1:7" x14ac:dyDescent="0.2">
      <c r="A189" s="4">
        <f>IF('True_Odds_Calculator_2-way'!A190="","",'True_Odds_Calculator_2-way'!A190)</f>
        <v>2.4</v>
      </c>
      <c r="B189" s="4">
        <f>IF('True_Odds_Calculator_2-way'!B190="","",'True_Odds_Calculator_2-way'!B190)</f>
        <v>1.62</v>
      </c>
      <c r="C189" s="4">
        <f t="shared" si="8"/>
        <v>3.3950617283950546E-2</v>
      </c>
      <c r="D189" s="4">
        <f t="shared" si="10"/>
        <v>2.5019305019305014</v>
      </c>
      <c r="E189" s="4">
        <f t="shared" si="11"/>
        <v>1.6658097686375322</v>
      </c>
      <c r="G189" s="4">
        <f t="shared" si="9"/>
        <v>1.0339506172839505</v>
      </c>
    </row>
    <row r="190" spans="1:7" x14ac:dyDescent="0.2">
      <c r="A190" s="4">
        <f>IF('True_Odds_Calculator_2-way'!A191="","",'True_Odds_Calculator_2-way'!A191)</f>
        <v>2.58</v>
      </c>
      <c r="B190" s="4">
        <f>IF('True_Odds_Calculator_2-way'!B191="","",'True_Odds_Calculator_2-way'!B191)</f>
        <v>1.55</v>
      </c>
      <c r="C190" s="4">
        <f t="shared" si="8"/>
        <v>3.275818954738674E-2</v>
      </c>
      <c r="D190" s="4">
        <f t="shared" si="10"/>
        <v>2.6938363085213872</v>
      </c>
      <c r="E190" s="4">
        <f t="shared" si="11"/>
        <v>1.5903758202425928</v>
      </c>
      <c r="G190" s="4">
        <f t="shared" si="9"/>
        <v>1.0327581895473867</v>
      </c>
    </row>
    <row r="191" spans="1:7" x14ac:dyDescent="0.2">
      <c r="A191" s="4">
        <f>IF('True_Odds_Calculator_2-way'!A192="","",'True_Odds_Calculator_2-way'!A192)</f>
        <v>2.46</v>
      </c>
      <c r="B191" s="4">
        <f>IF('True_Odds_Calculator_2-way'!B192="","",'True_Odds_Calculator_2-way'!B192)</f>
        <v>1.59</v>
      </c>
      <c r="C191" s="4">
        <f t="shared" si="8"/>
        <v>3.5434882650713373E-2</v>
      </c>
      <c r="D191" s="4">
        <f t="shared" si="10"/>
        <v>2.5721049516669958</v>
      </c>
      <c r="E191" s="4">
        <f t="shared" si="11"/>
        <v>1.6360898481616264</v>
      </c>
      <c r="G191" s="4">
        <f t="shared" si="9"/>
        <v>1.0354348826507134</v>
      </c>
    </row>
    <row r="192" spans="1:7" x14ac:dyDescent="0.2">
      <c r="A192" s="4">
        <f>IF('True_Odds_Calculator_2-way'!A193="","",'True_Odds_Calculator_2-way'!A193)</f>
        <v>2.1</v>
      </c>
      <c r="B192" s="4">
        <f>IF('True_Odds_Calculator_2-way'!B193="","",'True_Odds_Calculator_2-way'!B193)</f>
        <v>1.79</v>
      </c>
      <c r="C192" s="4">
        <f t="shared" si="8"/>
        <v>3.4849694067571102E-2</v>
      </c>
      <c r="D192" s="4">
        <f t="shared" si="10"/>
        <v>2.1797622499275153</v>
      </c>
      <c r="E192" s="4">
        <f t="shared" si="11"/>
        <v>1.8476284099287292</v>
      </c>
      <c r="G192" s="4">
        <f t="shared" si="9"/>
        <v>1.0348496940675711</v>
      </c>
    </row>
    <row r="193" spans="1:7" x14ac:dyDescent="0.2">
      <c r="A193" s="4">
        <f>IF('True_Odds_Calculator_2-way'!A194="","",'True_Odds_Calculator_2-way'!A194)</f>
        <v>1.93</v>
      </c>
      <c r="B193" s="4">
        <f>IF('True_Odds_Calculator_2-way'!B194="","",'True_Odds_Calculator_2-way'!B194)</f>
        <v>1.93</v>
      </c>
      <c r="C193" s="4">
        <f t="shared" si="8"/>
        <v>3.62694300518136E-2</v>
      </c>
      <c r="D193" s="4">
        <f t="shared" si="10"/>
        <v>2.0000000000000004</v>
      </c>
      <c r="E193" s="4">
        <f t="shared" si="11"/>
        <v>2.0000000000000004</v>
      </c>
      <c r="G193" s="4">
        <f t="shared" si="9"/>
        <v>1.0362694300518136</v>
      </c>
    </row>
    <row r="194" spans="1:7" x14ac:dyDescent="0.2">
      <c r="A194" s="4">
        <f>IF('True_Odds_Calculator_2-way'!A195="","",'True_Odds_Calculator_2-way'!A195)</f>
        <v>1.97</v>
      </c>
      <c r="B194" s="4">
        <f>IF('True_Odds_Calculator_2-way'!B195="","",'True_Odds_Calculator_2-way'!B195)</f>
        <v>1.89</v>
      </c>
      <c r="C194" s="4">
        <f t="shared" ref="C194:C257" si="12">IF(A194="","",((1/A194)+(1/B194))-1)</f>
        <v>3.6714742298498582E-2</v>
      </c>
      <c r="D194" s="4">
        <f t="shared" si="10"/>
        <v>2.0439162297916722</v>
      </c>
      <c r="E194" s="4">
        <f t="shared" si="11"/>
        <v>1.9579312702127099</v>
      </c>
      <c r="G194" s="4">
        <f t="shared" ref="G194:G257" si="13">IF(A194="","",C194+1)</f>
        <v>1.0367147422984986</v>
      </c>
    </row>
    <row r="195" spans="1:7" x14ac:dyDescent="0.2">
      <c r="A195" s="4">
        <f>IF('True_Odds_Calculator_2-way'!A196="","",'True_Odds_Calculator_2-way'!A196)</f>
        <v>2.34</v>
      </c>
      <c r="B195" s="4">
        <f>IF('True_Odds_Calculator_2-way'!B196="","",'True_Odds_Calculator_2-way'!B196)</f>
        <v>1.63</v>
      </c>
      <c r="C195" s="4">
        <f t="shared" si="12"/>
        <v>4.0847359865764821E-2</v>
      </c>
      <c r="D195" s="4">
        <f t="shared" ref="D195:D258" si="14">IF(A195="","",(2*A195)/(2-($C195*A195)))</f>
        <v>2.4574447522711167</v>
      </c>
      <c r="E195" s="4">
        <f t="shared" ref="E195:E258" si="15">IF(B195="","",(2*B195)/(2-($C195*B195)))</f>
        <v>1.6861323548914724</v>
      </c>
      <c r="G195" s="4">
        <f t="shared" si="13"/>
        <v>1.0408473598657648</v>
      </c>
    </row>
    <row r="196" spans="1:7" x14ac:dyDescent="0.2">
      <c r="A196" s="4">
        <f>IF('True_Odds_Calculator_2-way'!A197="","",'True_Odds_Calculator_2-way'!A197)</f>
        <v>2.14</v>
      </c>
      <c r="B196" s="4">
        <f>IF('True_Odds_Calculator_2-way'!B197="","",'True_Odds_Calculator_2-way'!B197)</f>
        <v>1.75</v>
      </c>
      <c r="C196" s="4">
        <f t="shared" si="12"/>
        <v>3.8718291054739673E-2</v>
      </c>
      <c r="D196" s="4">
        <f t="shared" si="14"/>
        <v>2.2324888226527575</v>
      </c>
      <c r="E196" s="4">
        <f t="shared" si="15"/>
        <v>1.81136638452237</v>
      </c>
      <c r="G196" s="4">
        <f t="shared" si="13"/>
        <v>1.0387182910547397</v>
      </c>
    </row>
    <row r="197" spans="1:7" x14ac:dyDescent="0.2">
      <c r="A197" s="4">
        <f>IF('True_Odds_Calculator_2-way'!A198="","",'True_Odds_Calculator_2-way'!A198)</f>
        <v>1.7</v>
      </c>
      <c r="B197" s="4">
        <f>IF('True_Odds_Calculator_2-way'!B198="","",'True_Odds_Calculator_2-way'!B198)</f>
        <v>2.12</v>
      </c>
      <c r="C197" s="4">
        <f t="shared" si="12"/>
        <v>5.9933407325194255E-2</v>
      </c>
      <c r="D197" s="4">
        <f t="shared" si="14"/>
        <v>1.7912524850894631</v>
      </c>
      <c r="E197" s="4">
        <f t="shared" si="15"/>
        <v>2.2638190954773871</v>
      </c>
      <c r="G197" s="4">
        <f t="shared" si="13"/>
        <v>1.0599334073251943</v>
      </c>
    </row>
    <row r="198" spans="1:7" x14ac:dyDescent="0.2">
      <c r="A198" s="4">
        <f>IF('True_Odds_Calculator_2-way'!A199="","",'True_Odds_Calculator_2-way'!A199)</f>
        <v>2.04</v>
      </c>
      <c r="B198" s="4">
        <f>IF('True_Odds_Calculator_2-way'!B199="","",'True_Odds_Calculator_2-way'!B199)</f>
        <v>1.84</v>
      </c>
      <c r="C198" s="4">
        <f t="shared" si="12"/>
        <v>3.3674339300937772E-2</v>
      </c>
      <c r="D198" s="4">
        <f t="shared" si="14"/>
        <v>2.1125619090499774</v>
      </c>
      <c r="E198" s="4">
        <f t="shared" si="15"/>
        <v>1.8988263860785108</v>
      </c>
      <c r="G198" s="4">
        <f t="shared" si="13"/>
        <v>1.0336743393009378</v>
      </c>
    </row>
    <row r="199" spans="1:7" x14ac:dyDescent="0.2">
      <c r="A199" s="4">
        <f>IF('True_Odds_Calculator_2-way'!A200="","",'True_Odds_Calculator_2-way'!A200)</f>
        <v>1.71</v>
      </c>
      <c r="B199" s="4">
        <f>IF('True_Odds_Calculator_2-way'!B200="","",'True_Odds_Calculator_2-way'!B200)</f>
        <v>2.2000000000000002</v>
      </c>
      <c r="C199" s="4">
        <f t="shared" si="12"/>
        <v>3.9340776182881454E-2</v>
      </c>
      <c r="D199" s="4">
        <f t="shared" si="14"/>
        <v>1.7695202257761053</v>
      </c>
      <c r="E199" s="4">
        <f t="shared" si="15"/>
        <v>2.2995110024449881</v>
      </c>
      <c r="G199" s="4">
        <f t="shared" si="13"/>
        <v>1.0393407761828815</v>
      </c>
    </row>
    <row r="200" spans="1:7" x14ac:dyDescent="0.2">
      <c r="A200" s="4">
        <f>IF('True_Odds_Calculator_2-way'!A201="","",'True_Odds_Calculator_2-way'!A201)</f>
        <v>2.2000000000000002</v>
      </c>
      <c r="B200" s="4">
        <f>IF('True_Odds_Calculator_2-way'!B201="","",'True_Odds_Calculator_2-way'!B201)</f>
        <v>1.71</v>
      </c>
      <c r="C200" s="4">
        <f t="shared" si="12"/>
        <v>3.9340776182881454E-2</v>
      </c>
      <c r="D200" s="4">
        <f t="shared" si="14"/>
        <v>2.2995110024449881</v>
      </c>
      <c r="E200" s="4">
        <f t="shared" si="15"/>
        <v>1.7695202257761053</v>
      </c>
      <c r="G200" s="4">
        <f t="shared" si="13"/>
        <v>1.0393407761828815</v>
      </c>
    </row>
    <row r="201" spans="1:7" x14ac:dyDescent="0.2">
      <c r="A201" s="4">
        <f>IF('True_Odds_Calculator_2-way'!A202="","",'True_Odds_Calculator_2-way'!A202)</f>
        <v>2.08</v>
      </c>
      <c r="B201" s="4">
        <f>IF('True_Odds_Calculator_2-way'!B202="","",'True_Odds_Calculator_2-way'!B202)</f>
        <v>1.79</v>
      </c>
      <c r="C201" s="4">
        <f t="shared" si="12"/>
        <v>3.9428448646325664E-2</v>
      </c>
      <c r="D201" s="4">
        <f t="shared" si="14"/>
        <v>2.1689385995572641</v>
      </c>
      <c r="E201" s="4">
        <f t="shared" si="15"/>
        <v>1.8554769261437256</v>
      </c>
      <c r="G201" s="4">
        <f t="shared" si="13"/>
        <v>1.0394284486463257</v>
      </c>
    </row>
    <row r="202" spans="1:7" x14ac:dyDescent="0.2">
      <c r="A202" s="4">
        <f>IF('True_Odds_Calculator_2-way'!A203="","",'True_Odds_Calculator_2-way'!A203)</f>
        <v>2.1800000000000002</v>
      </c>
      <c r="B202" s="4">
        <f>IF('True_Odds_Calculator_2-way'!B203="","",'True_Odds_Calculator_2-way'!B203)</f>
        <v>1.72</v>
      </c>
      <c r="C202" s="4">
        <f t="shared" si="12"/>
        <v>4.0110945167484591E-2</v>
      </c>
      <c r="D202" s="4">
        <f t="shared" si="14"/>
        <v>2.2796692607003894</v>
      </c>
      <c r="E202" s="4">
        <f t="shared" si="15"/>
        <v>1.7814519194222731</v>
      </c>
      <c r="G202" s="4">
        <f t="shared" si="13"/>
        <v>1.0401109451674846</v>
      </c>
    </row>
    <row r="203" spans="1:7" x14ac:dyDescent="0.2">
      <c r="A203" s="4">
        <f>IF('True_Odds_Calculator_2-way'!A204="","",'True_Odds_Calculator_2-way'!A204)</f>
        <v>2.2000000000000002</v>
      </c>
      <c r="B203" s="4">
        <f>IF('True_Odds_Calculator_2-way'!B204="","",'True_Odds_Calculator_2-way'!B204)</f>
        <v>1.71</v>
      </c>
      <c r="C203" s="4">
        <f t="shared" si="12"/>
        <v>3.9340776182881454E-2</v>
      </c>
      <c r="D203" s="4">
        <f t="shared" si="14"/>
        <v>2.2995110024449881</v>
      </c>
      <c r="E203" s="4">
        <f t="shared" si="15"/>
        <v>1.7695202257761053</v>
      </c>
      <c r="G203" s="4">
        <f t="shared" si="13"/>
        <v>1.0393407761828815</v>
      </c>
    </row>
    <row r="204" spans="1:7" x14ac:dyDescent="0.2">
      <c r="A204" s="4">
        <f>IF('True_Odds_Calculator_2-way'!A205="","",'True_Odds_Calculator_2-way'!A205)</f>
        <v>1.83</v>
      </c>
      <c r="B204" s="4">
        <f>IF('True_Odds_Calculator_2-way'!B205="","",'True_Odds_Calculator_2-way'!B205)</f>
        <v>2.0499999999999998</v>
      </c>
      <c r="C204" s="4">
        <f t="shared" si="12"/>
        <v>3.4252965480474407E-2</v>
      </c>
      <c r="D204" s="4">
        <f t="shared" si="14"/>
        <v>1.8892106257081707</v>
      </c>
      <c r="E204" s="4">
        <f t="shared" si="15"/>
        <v>2.1245929491717397</v>
      </c>
      <c r="G204" s="4">
        <f t="shared" si="13"/>
        <v>1.0342529654804744</v>
      </c>
    </row>
    <row r="205" spans="1:7" x14ac:dyDescent="0.2">
      <c r="A205" s="4">
        <f>IF('True_Odds_Calculator_2-way'!A206="","",'True_Odds_Calculator_2-way'!A206)</f>
        <v>1.98</v>
      </c>
      <c r="B205" s="4">
        <f>IF('True_Odds_Calculator_2-way'!B206="","",'True_Odds_Calculator_2-way'!B206)</f>
        <v>1.89</v>
      </c>
      <c r="C205" s="4">
        <f t="shared" si="12"/>
        <v>3.4151034151034265E-2</v>
      </c>
      <c r="D205" s="4">
        <f t="shared" si="14"/>
        <v>2.0492853622474128</v>
      </c>
      <c r="E205" s="4">
        <f t="shared" si="15"/>
        <v>1.9530295913574449</v>
      </c>
      <c r="G205" s="4">
        <f t="shared" si="13"/>
        <v>1.0341510341510343</v>
      </c>
    </row>
    <row r="206" spans="1:7" x14ac:dyDescent="0.2">
      <c r="A206" s="4">
        <f>IF('True_Odds_Calculator_2-way'!A207="","",'True_Odds_Calculator_2-way'!A207)</f>
        <v>2.19</v>
      </c>
      <c r="B206" s="4">
        <f>IF('True_Odds_Calculator_2-way'!B207="","",'True_Odds_Calculator_2-way'!B207)</f>
        <v>1.72</v>
      </c>
      <c r="C206" s="4">
        <f t="shared" si="12"/>
        <v>3.8016353403419467E-2</v>
      </c>
      <c r="D206" s="4">
        <f t="shared" si="14"/>
        <v>2.2851249696675566</v>
      </c>
      <c r="E206" s="4">
        <f t="shared" si="15"/>
        <v>1.7781344410876134</v>
      </c>
      <c r="G206" s="4">
        <f t="shared" si="13"/>
        <v>1.0380163534034195</v>
      </c>
    </row>
    <row r="207" spans="1:7" x14ac:dyDescent="0.2">
      <c r="A207" s="4">
        <f>IF('True_Odds_Calculator_2-way'!A208="","",'True_Odds_Calculator_2-way'!A208)</f>
        <v>2.23</v>
      </c>
      <c r="B207" s="4">
        <f>IF('True_Odds_Calculator_2-way'!B208="","",'True_Odds_Calculator_2-way'!B208)</f>
        <v>1.69</v>
      </c>
      <c r="C207" s="4">
        <f t="shared" si="12"/>
        <v>4.0146469604903645E-2</v>
      </c>
      <c r="D207" s="4">
        <f t="shared" si="14"/>
        <v>2.3344999535416733</v>
      </c>
      <c r="E207" s="4">
        <f t="shared" si="15"/>
        <v>1.7493443498038854</v>
      </c>
      <c r="G207" s="4">
        <f t="shared" si="13"/>
        <v>1.0401464696049036</v>
      </c>
    </row>
    <row r="208" spans="1:7" x14ac:dyDescent="0.2">
      <c r="A208" s="4">
        <f>IF('True_Odds_Calculator_2-way'!A209="","",'True_Odds_Calculator_2-way'!A209)</f>
        <v>2.4900000000000002</v>
      </c>
      <c r="B208" s="4">
        <f>IF('True_Odds_Calculator_2-way'!B209="","",'True_Odds_Calculator_2-way'!B209)</f>
        <v>1.57</v>
      </c>
      <c r="C208" s="4">
        <f t="shared" si="12"/>
        <v>3.8549100862046881E-2</v>
      </c>
      <c r="D208" s="4">
        <f t="shared" si="14"/>
        <v>2.6155287190981165</v>
      </c>
      <c r="E208" s="4">
        <f t="shared" si="15"/>
        <v>1.6189924005549459</v>
      </c>
      <c r="G208" s="4">
        <f t="shared" si="13"/>
        <v>1.0385491008620469</v>
      </c>
    </row>
    <row r="209" spans="1:7" x14ac:dyDescent="0.2">
      <c r="A209" s="4">
        <f>IF('True_Odds_Calculator_2-way'!A210="","",'True_Odds_Calculator_2-way'!A210)</f>
        <v>2.17</v>
      </c>
      <c r="B209" s="4">
        <f>IF('True_Odds_Calculator_2-way'!B210="","",'True_Odds_Calculator_2-way'!B210)</f>
        <v>1.74</v>
      </c>
      <c r="C209" s="4">
        <f t="shared" si="12"/>
        <v>3.5542136765718491E-2</v>
      </c>
      <c r="D209" s="4">
        <f t="shared" si="14"/>
        <v>2.2570386753541753</v>
      </c>
      <c r="E209" s="4">
        <f t="shared" si="15"/>
        <v>1.7955204717295163</v>
      </c>
      <c r="G209" s="4">
        <f t="shared" si="13"/>
        <v>1.0355421367657185</v>
      </c>
    </row>
    <row r="210" spans="1:7" x14ac:dyDescent="0.2">
      <c r="A210" s="4">
        <f>IF('True_Odds_Calculator_2-way'!A211="","",'True_Odds_Calculator_2-way'!A211)</f>
        <v>2.0699999999999998</v>
      </c>
      <c r="B210" s="4">
        <f>IF('True_Odds_Calculator_2-way'!B211="","",'True_Odds_Calculator_2-way'!B211)</f>
        <v>1.8</v>
      </c>
      <c r="C210" s="4">
        <f t="shared" si="12"/>
        <v>3.8647342995169254E-2</v>
      </c>
      <c r="D210" s="4">
        <f t="shared" si="14"/>
        <v>2.15625</v>
      </c>
      <c r="E210" s="4">
        <f t="shared" si="15"/>
        <v>1.8648648648648651</v>
      </c>
      <c r="G210" s="4">
        <f t="shared" si="13"/>
        <v>1.0386473429951693</v>
      </c>
    </row>
    <row r="211" spans="1:7" x14ac:dyDescent="0.2">
      <c r="A211" s="4">
        <f>IF('True_Odds_Calculator_2-way'!A212="","",'True_Odds_Calculator_2-way'!A212)</f>
        <v>1.89</v>
      </c>
      <c r="B211" s="4">
        <f>IF('True_Odds_Calculator_2-way'!B212="","",'True_Odds_Calculator_2-way'!B212)</f>
        <v>1.98</v>
      </c>
      <c r="C211" s="4">
        <f t="shared" si="12"/>
        <v>3.4151034151034265E-2</v>
      </c>
      <c r="D211" s="4">
        <f t="shared" si="14"/>
        <v>1.9530295913574449</v>
      </c>
      <c r="E211" s="4">
        <f t="shared" si="15"/>
        <v>2.0492853622474128</v>
      </c>
      <c r="G211" s="4">
        <f t="shared" si="13"/>
        <v>1.0341510341510343</v>
      </c>
    </row>
    <row r="212" spans="1:7" x14ac:dyDescent="0.2">
      <c r="A212" s="4">
        <f>IF('True_Odds_Calculator_2-way'!A213="","",'True_Odds_Calculator_2-way'!A213)</f>
        <v>2.38</v>
      </c>
      <c r="B212" s="4">
        <f>IF('True_Odds_Calculator_2-way'!B213="","",'True_Odds_Calculator_2-way'!B213)</f>
        <v>1.62</v>
      </c>
      <c r="C212" s="4">
        <f t="shared" si="12"/>
        <v>3.7452017844174623E-2</v>
      </c>
      <c r="D212" s="4">
        <f t="shared" si="14"/>
        <v>2.4910195115648013</v>
      </c>
      <c r="E212" s="4">
        <f t="shared" si="15"/>
        <v>1.6706820348383742</v>
      </c>
      <c r="G212" s="4">
        <f t="shared" si="13"/>
        <v>1.0374520178441746</v>
      </c>
    </row>
    <row r="213" spans="1:7" x14ac:dyDescent="0.2">
      <c r="A213" s="4">
        <f>IF('True_Odds_Calculator_2-way'!A214="","",'True_Odds_Calculator_2-way'!A214)</f>
        <v>1.74</v>
      </c>
      <c r="B213" s="4">
        <f>IF('True_Odds_Calculator_2-way'!B214="","",'True_Odds_Calculator_2-way'!B214)</f>
        <v>2.16</v>
      </c>
      <c r="C213" s="4">
        <f t="shared" si="12"/>
        <v>3.7675606641123682E-2</v>
      </c>
      <c r="D213" s="4">
        <f t="shared" si="14"/>
        <v>1.7989661114302122</v>
      </c>
      <c r="E213" s="4">
        <f t="shared" si="15"/>
        <v>2.2516175413371671</v>
      </c>
      <c r="G213" s="4">
        <f t="shared" si="13"/>
        <v>1.0376756066411237</v>
      </c>
    </row>
    <row r="214" spans="1:7" x14ac:dyDescent="0.2">
      <c r="A214" s="4">
        <f>IF('True_Odds_Calculator_2-way'!A215="","",'True_Odds_Calculator_2-way'!A215)</f>
        <v>2.2799999999999998</v>
      </c>
      <c r="B214" s="4">
        <f>IF('True_Odds_Calculator_2-way'!B215="","",'True_Odds_Calculator_2-way'!B215)</f>
        <v>1.66</v>
      </c>
      <c r="C214" s="4">
        <f t="shared" si="12"/>
        <v>4.1006129782287015E-2</v>
      </c>
      <c r="D214" s="4">
        <f t="shared" si="14"/>
        <v>2.3918099089989888</v>
      </c>
      <c r="E214" s="4">
        <f t="shared" si="15"/>
        <v>1.7184889211768977</v>
      </c>
      <c r="G214" s="4">
        <f t="shared" si="13"/>
        <v>1.041006129782287</v>
      </c>
    </row>
    <row r="215" spans="1:7" x14ac:dyDescent="0.2">
      <c r="A215" s="4">
        <f>IF('True_Odds_Calculator_2-way'!A216="","",'True_Odds_Calculator_2-way'!A216)</f>
        <v>2.33</v>
      </c>
      <c r="B215" s="4">
        <f>IF('True_Odds_Calculator_2-way'!B216="","",'True_Odds_Calculator_2-way'!B216)</f>
        <v>1.64</v>
      </c>
      <c r="C215" s="4">
        <f t="shared" si="12"/>
        <v>3.8940646917198674E-2</v>
      </c>
      <c r="D215" s="4">
        <f t="shared" si="14"/>
        <v>2.4407256004087885</v>
      </c>
      <c r="E215" s="4">
        <f t="shared" si="15"/>
        <v>1.6940946976414255</v>
      </c>
      <c r="G215" s="4">
        <f t="shared" si="13"/>
        <v>1.0389406469171987</v>
      </c>
    </row>
    <row r="216" spans="1:7" x14ac:dyDescent="0.2">
      <c r="A216" s="4">
        <f>IF('True_Odds_Calculator_2-way'!A217="","",'True_Odds_Calculator_2-way'!A217)</f>
        <v>2.35</v>
      </c>
      <c r="B216" s="4">
        <f>IF('True_Odds_Calculator_2-way'!B217="","",'True_Odds_Calculator_2-way'!B217)</f>
        <v>1.63</v>
      </c>
      <c r="C216" s="4">
        <f t="shared" si="12"/>
        <v>3.9028847408954404E-2</v>
      </c>
      <c r="D216" s="4">
        <f t="shared" si="14"/>
        <v>2.4629480790869636</v>
      </c>
      <c r="E216" s="4">
        <f t="shared" si="15"/>
        <v>1.6835512581035048</v>
      </c>
      <c r="G216" s="4">
        <f t="shared" si="13"/>
        <v>1.0390288474089544</v>
      </c>
    </row>
    <row r="217" spans="1:7" x14ac:dyDescent="0.2">
      <c r="A217" s="4">
        <f>IF('True_Odds_Calculator_2-way'!A218="","",'True_Odds_Calculator_2-way'!A218)</f>
        <v>2.06</v>
      </c>
      <c r="B217" s="4">
        <f>IF('True_Odds_Calculator_2-way'!B218="","",'True_Odds_Calculator_2-way'!B218)</f>
        <v>1.76</v>
      </c>
      <c r="C217" s="4">
        <f t="shared" si="12"/>
        <v>5.3618711385701623E-2</v>
      </c>
      <c r="D217" s="4">
        <f t="shared" si="14"/>
        <v>2.1804185710849171</v>
      </c>
      <c r="E217" s="4">
        <f t="shared" si="15"/>
        <v>1.8471571224780923</v>
      </c>
      <c r="G217" s="4">
        <f t="shared" si="13"/>
        <v>1.0536187113857016</v>
      </c>
    </row>
    <row r="218" spans="1:7" x14ac:dyDescent="0.2">
      <c r="A218" s="4">
        <f>IF('True_Odds_Calculator_2-way'!A219="","",'True_Odds_Calculator_2-way'!A219)</f>
        <v>1.91</v>
      </c>
      <c r="B218" s="4">
        <f>IF('True_Odds_Calculator_2-way'!B219="","",'True_Odds_Calculator_2-way'!B219)</f>
        <v>1.93</v>
      </c>
      <c r="C218" s="4">
        <f t="shared" si="12"/>
        <v>4.1694924449990456E-2</v>
      </c>
      <c r="D218" s="4">
        <f t="shared" si="14"/>
        <v>1.9892075654965866</v>
      </c>
      <c r="E218" s="4">
        <f t="shared" si="15"/>
        <v>2.0109101819272834</v>
      </c>
      <c r="G218" s="4">
        <f t="shared" si="13"/>
        <v>1.0416949244499905</v>
      </c>
    </row>
    <row r="219" spans="1:7" x14ac:dyDescent="0.2">
      <c r="A219" s="4">
        <f>IF('True_Odds_Calculator_2-way'!A220="","",'True_Odds_Calculator_2-way'!A220)</f>
        <v>2.12</v>
      </c>
      <c r="B219" s="4">
        <f>IF('True_Odds_Calculator_2-way'!B220="","",'True_Odds_Calculator_2-way'!B220)</f>
        <v>1.72</v>
      </c>
      <c r="C219" s="4">
        <f t="shared" si="12"/>
        <v>5.3093462044756512E-2</v>
      </c>
      <c r="D219" s="4">
        <f t="shared" si="14"/>
        <v>2.2464268112370629</v>
      </c>
      <c r="E219" s="4">
        <f t="shared" si="15"/>
        <v>1.8022933965994465</v>
      </c>
      <c r="G219" s="4">
        <f t="shared" si="13"/>
        <v>1.0530934620447565</v>
      </c>
    </row>
    <row r="220" spans="1:7" x14ac:dyDescent="0.2">
      <c r="A220" s="4">
        <f>IF('True_Odds_Calculator_2-way'!A221="","",'True_Odds_Calculator_2-way'!A221)</f>
        <v>2.08</v>
      </c>
      <c r="B220" s="4">
        <f>IF('True_Odds_Calculator_2-way'!B221="","",'True_Odds_Calculator_2-way'!B221)</f>
        <v>1.76</v>
      </c>
      <c r="C220" s="4">
        <f t="shared" si="12"/>
        <v>4.8951048951048959E-2</v>
      </c>
      <c r="D220" s="4">
        <f t="shared" si="14"/>
        <v>2.1915708812260539</v>
      </c>
      <c r="E220" s="4">
        <f t="shared" si="15"/>
        <v>1.8392282958199357</v>
      </c>
      <c r="G220" s="4">
        <f t="shared" si="13"/>
        <v>1.048951048951049</v>
      </c>
    </row>
    <row r="221" spans="1:7" x14ac:dyDescent="0.2">
      <c r="A221" s="4">
        <f>IF('True_Odds_Calculator_2-way'!A222="","",'True_Odds_Calculator_2-way'!A222)</f>
        <v>1.78</v>
      </c>
      <c r="B221" s="4">
        <f>IF('True_Odds_Calculator_2-way'!B222="","",'True_Odds_Calculator_2-way'!B222)</f>
        <v>2.04</v>
      </c>
      <c r="C221" s="4">
        <f t="shared" si="12"/>
        <v>5.1993831240361388E-2</v>
      </c>
      <c r="D221" s="4">
        <f t="shared" si="14"/>
        <v>1.8663651315789476</v>
      </c>
      <c r="E221" s="4">
        <f t="shared" si="15"/>
        <v>2.1542477456098719</v>
      </c>
      <c r="G221" s="4">
        <f t="shared" si="13"/>
        <v>1.0519938312403614</v>
      </c>
    </row>
    <row r="222" spans="1:7" x14ac:dyDescent="0.2">
      <c r="A222" s="4">
        <f>IF('True_Odds_Calculator_2-way'!A223="","",'True_Odds_Calculator_2-way'!A223)</f>
        <v>1.76</v>
      </c>
      <c r="B222" s="4">
        <f>IF('True_Odds_Calculator_2-way'!B223="","",'True_Odds_Calculator_2-way'!B223)</f>
        <v>2.0699999999999998</v>
      </c>
      <c r="C222" s="4">
        <f t="shared" si="12"/>
        <v>5.1273605621431795E-2</v>
      </c>
      <c r="D222" s="4">
        <f t="shared" si="14"/>
        <v>1.8431650308610747</v>
      </c>
      <c r="E222" s="4">
        <f t="shared" si="15"/>
        <v>2.1860074402976122</v>
      </c>
      <c r="G222" s="4">
        <f t="shared" si="13"/>
        <v>1.0512736056214318</v>
      </c>
    </row>
    <row r="223" spans="1:7" x14ac:dyDescent="0.2">
      <c r="A223" s="4">
        <f>IF('True_Odds_Calculator_2-way'!A224="","",'True_Odds_Calculator_2-way'!A224)</f>
        <v>1.66</v>
      </c>
      <c r="B223" s="4">
        <f>IF('True_Odds_Calculator_2-way'!B224="","",'True_Odds_Calculator_2-way'!B224)</f>
        <v>2.2200000000000002</v>
      </c>
      <c r="C223" s="4">
        <f t="shared" si="12"/>
        <v>5.2860089004667321E-2</v>
      </c>
      <c r="D223" s="4">
        <f t="shared" si="14"/>
        <v>1.7361726184867614</v>
      </c>
      <c r="E223" s="4">
        <f t="shared" si="15"/>
        <v>2.3583770638679127</v>
      </c>
      <c r="G223" s="4">
        <f t="shared" si="13"/>
        <v>1.0528600890046673</v>
      </c>
    </row>
    <row r="224" spans="1:7" x14ac:dyDescent="0.2">
      <c r="A224" s="4">
        <f>IF('True_Odds_Calculator_2-way'!A225="","",'True_Odds_Calculator_2-way'!A225)</f>
        <v>1.81</v>
      </c>
      <c r="B224" s="4">
        <f>IF('True_Odds_Calculator_2-way'!B225="","",'True_Odds_Calculator_2-way'!B225)</f>
        <v>2.02</v>
      </c>
      <c r="C224" s="4">
        <f t="shared" si="12"/>
        <v>4.7535692795798834E-2</v>
      </c>
      <c r="D224" s="4">
        <f t="shared" si="14"/>
        <v>1.8913661993688893</v>
      </c>
      <c r="E224" s="4">
        <f t="shared" si="15"/>
        <v>2.1218733677673955</v>
      </c>
      <c r="G224" s="4">
        <f t="shared" si="13"/>
        <v>1.0475356927957988</v>
      </c>
    </row>
    <row r="225" spans="1:7" x14ac:dyDescent="0.2">
      <c r="A225" s="4">
        <f>IF('True_Odds_Calculator_2-way'!A226="","",'True_Odds_Calculator_2-way'!A226)</f>
        <v>2.75</v>
      </c>
      <c r="B225" s="4">
        <f>IF('True_Odds_Calculator_2-way'!B226="","",'True_Odds_Calculator_2-way'!B226)</f>
        <v>1.48</v>
      </c>
      <c r="C225" s="4">
        <f t="shared" si="12"/>
        <v>3.9312039312039193E-2</v>
      </c>
      <c r="D225" s="4">
        <f t="shared" si="14"/>
        <v>2.907142857142857</v>
      </c>
      <c r="E225" s="4">
        <f t="shared" si="15"/>
        <v>1.5243445692883895</v>
      </c>
      <c r="G225" s="4">
        <f t="shared" si="13"/>
        <v>1.0393120393120392</v>
      </c>
    </row>
    <row r="226" spans="1:7" x14ac:dyDescent="0.2">
      <c r="A226" s="4">
        <f>IF('True_Odds_Calculator_2-way'!A227="","",'True_Odds_Calculator_2-way'!A227)</f>
        <v>2.4300000000000002</v>
      </c>
      <c r="B226" s="4">
        <f>IF('True_Odds_Calculator_2-way'!B227="","",'True_Odds_Calculator_2-way'!B227)</f>
        <v>1.6</v>
      </c>
      <c r="C226" s="4">
        <f t="shared" si="12"/>
        <v>3.652263374485587E-2</v>
      </c>
      <c r="D226" s="4">
        <f t="shared" si="14"/>
        <v>2.5428384565075208</v>
      </c>
      <c r="E226" s="4">
        <f t="shared" si="15"/>
        <v>1.6481559983043661</v>
      </c>
      <c r="G226" s="4">
        <f t="shared" si="13"/>
        <v>1.0365226337448559</v>
      </c>
    </row>
    <row r="227" spans="1:7" x14ac:dyDescent="0.2">
      <c r="A227" s="4">
        <f>IF('True_Odds_Calculator_2-way'!A228="","",'True_Odds_Calculator_2-way'!A228)</f>
        <v>1.91</v>
      </c>
      <c r="B227" s="4">
        <f>IF('True_Odds_Calculator_2-way'!B228="","",'True_Odds_Calculator_2-way'!B228)</f>
        <v>1.96</v>
      </c>
      <c r="C227" s="4">
        <f t="shared" si="12"/>
        <v>3.3764291056736839E-2</v>
      </c>
      <c r="D227" s="4">
        <f t="shared" si="14"/>
        <v>1.9736398144242935</v>
      </c>
      <c r="E227" s="4">
        <f t="shared" si="15"/>
        <v>2.0270738574832143</v>
      </c>
      <c r="G227" s="4">
        <f t="shared" si="13"/>
        <v>1.0337642910567368</v>
      </c>
    </row>
    <row r="228" spans="1:7" x14ac:dyDescent="0.2">
      <c r="A228" s="4">
        <f>IF('True_Odds_Calculator_2-way'!A229="","",'True_Odds_Calculator_2-way'!A229)</f>
        <v>1.96</v>
      </c>
      <c r="B228" s="4">
        <f>IF('True_Odds_Calculator_2-way'!B229="","",'True_Odds_Calculator_2-way'!B229)</f>
        <v>1.91</v>
      </c>
      <c r="C228" s="4">
        <f t="shared" si="12"/>
        <v>3.3764291056736839E-2</v>
      </c>
      <c r="D228" s="4">
        <f t="shared" si="14"/>
        <v>2.0270738574832143</v>
      </c>
      <c r="E228" s="4">
        <f t="shared" si="15"/>
        <v>1.9736398144242935</v>
      </c>
      <c r="G228" s="4">
        <f t="shared" si="13"/>
        <v>1.0337642910567368</v>
      </c>
    </row>
    <row r="229" spans="1:7" x14ac:dyDescent="0.2">
      <c r="A229" s="4">
        <f>IF('True_Odds_Calculator_2-way'!A230="","",'True_Odds_Calculator_2-way'!A230)</f>
        <v>2.61</v>
      </c>
      <c r="B229" s="4">
        <f>IF('True_Odds_Calculator_2-way'!B230="","",'True_Odds_Calculator_2-way'!B230)</f>
        <v>1.53</v>
      </c>
      <c r="C229" s="4">
        <f t="shared" si="12"/>
        <v>3.6736533693937368E-2</v>
      </c>
      <c r="D229" s="4">
        <f t="shared" si="14"/>
        <v>2.7414272474513437</v>
      </c>
      <c r="E229" s="4">
        <f t="shared" si="15"/>
        <v>1.5742416178818521</v>
      </c>
      <c r="G229" s="4">
        <f t="shared" si="13"/>
        <v>1.0367365336939374</v>
      </c>
    </row>
    <row r="230" spans="1:7" x14ac:dyDescent="0.2">
      <c r="A230" s="4">
        <f>IF('True_Odds_Calculator_2-way'!A231="","",'True_Odds_Calculator_2-way'!A231)</f>
        <v>2.4900000000000002</v>
      </c>
      <c r="B230" s="4">
        <f>IF('True_Odds_Calculator_2-way'!B231="","",'True_Odds_Calculator_2-way'!B231)</f>
        <v>1.57</v>
      </c>
      <c r="C230" s="4">
        <f t="shared" si="12"/>
        <v>3.8549100862046881E-2</v>
      </c>
      <c r="D230" s="4">
        <f t="shared" si="14"/>
        <v>2.6155287190981165</v>
      </c>
      <c r="E230" s="4">
        <f t="shared" si="15"/>
        <v>1.6189924005549459</v>
      </c>
      <c r="G230" s="4">
        <f t="shared" si="13"/>
        <v>1.0385491008620469</v>
      </c>
    </row>
    <row r="231" spans="1:7" x14ac:dyDescent="0.2">
      <c r="A231" s="4">
        <f>IF('True_Odds_Calculator_2-way'!A232="","",'True_Odds_Calculator_2-way'!A232)</f>
        <v>2.44</v>
      </c>
      <c r="B231" s="4">
        <f>IF('True_Odds_Calculator_2-way'!B232="","",'True_Odds_Calculator_2-way'!B232)</f>
        <v>1.59</v>
      </c>
      <c r="C231" s="4">
        <f t="shared" si="12"/>
        <v>3.8766883183833478E-2</v>
      </c>
      <c r="D231" s="4">
        <f t="shared" si="14"/>
        <v>2.561130182202271</v>
      </c>
      <c r="E231" s="4">
        <f t="shared" si="15"/>
        <v>1.640561569688769</v>
      </c>
      <c r="G231" s="4">
        <f t="shared" si="13"/>
        <v>1.0387668831838335</v>
      </c>
    </row>
    <row r="232" spans="1:7" x14ac:dyDescent="0.2">
      <c r="A232" s="4">
        <f>IF('True_Odds_Calculator_2-way'!A233="","",'True_Odds_Calculator_2-way'!A233)</f>
        <v>2.16</v>
      </c>
      <c r="B232" s="4">
        <f>IF('True_Odds_Calculator_2-way'!B233="","",'True_Odds_Calculator_2-way'!B233)</f>
        <v>1.74</v>
      </c>
      <c r="C232" s="4">
        <f t="shared" si="12"/>
        <v>3.7675606641123682E-2</v>
      </c>
      <c r="D232" s="4">
        <f t="shared" si="14"/>
        <v>2.2516175413371671</v>
      </c>
      <c r="E232" s="4">
        <f t="shared" si="15"/>
        <v>1.7989661114302122</v>
      </c>
      <c r="G232" s="4">
        <f t="shared" si="13"/>
        <v>1.0376756066411237</v>
      </c>
    </row>
    <row r="233" spans="1:7" x14ac:dyDescent="0.2">
      <c r="A233" s="4">
        <f>IF('True_Odds_Calculator_2-way'!A234="","",'True_Odds_Calculator_2-way'!A234)</f>
        <v>2.36</v>
      </c>
      <c r="B233" s="4">
        <f>IF('True_Odds_Calculator_2-way'!B234="","",'True_Odds_Calculator_2-way'!B234)</f>
        <v>1.63</v>
      </c>
      <c r="C233" s="4">
        <f t="shared" si="12"/>
        <v>3.7225746074659449E-2</v>
      </c>
      <c r="D233" s="4">
        <f t="shared" si="14"/>
        <v>2.4684291581108826</v>
      </c>
      <c r="E233" s="4">
        <f t="shared" si="15"/>
        <v>1.6809998252053835</v>
      </c>
      <c r="G233" s="4">
        <f t="shared" si="13"/>
        <v>1.0372257460746594</v>
      </c>
    </row>
    <row r="234" spans="1:7" x14ac:dyDescent="0.2">
      <c r="A234" s="4">
        <f>IF('True_Odds_Calculator_2-way'!A235="","",'True_Odds_Calculator_2-way'!A235)</f>
        <v>1.78</v>
      </c>
      <c r="B234" s="4">
        <f>IF('True_Odds_Calculator_2-way'!B235="","",'True_Odds_Calculator_2-way'!B235)</f>
        <v>2.1</v>
      </c>
      <c r="C234" s="4">
        <f t="shared" si="12"/>
        <v>3.7988228999465079E-2</v>
      </c>
      <c r="D234" s="4">
        <f t="shared" si="14"/>
        <v>1.8422868408082802</v>
      </c>
      <c r="E234" s="4">
        <f t="shared" si="15"/>
        <v>2.1872440023405506</v>
      </c>
      <c r="G234" s="4">
        <f t="shared" si="13"/>
        <v>1.0379882289994651</v>
      </c>
    </row>
    <row r="235" spans="1:7" x14ac:dyDescent="0.2">
      <c r="A235" s="4">
        <f>IF('True_Odds_Calculator_2-way'!A236="","",'True_Odds_Calculator_2-way'!A236)</f>
        <v>1.83</v>
      </c>
      <c r="B235" s="4">
        <f>IF('True_Odds_Calculator_2-way'!B236="","",'True_Odds_Calculator_2-way'!B236)</f>
        <v>2.0699999999999998</v>
      </c>
      <c r="C235" s="4">
        <f t="shared" si="12"/>
        <v>2.9539874871307603E-2</v>
      </c>
      <c r="D235" s="4">
        <f t="shared" si="14"/>
        <v>1.8808371192373576</v>
      </c>
      <c r="E235" s="4">
        <f t="shared" si="15"/>
        <v>2.1352836729517204</v>
      </c>
      <c r="G235" s="4">
        <f t="shared" si="13"/>
        <v>1.0295398748713076</v>
      </c>
    </row>
    <row r="236" spans="1:7" x14ac:dyDescent="0.2">
      <c r="A236" s="4">
        <f>IF('True_Odds_Calculator_2-way'!A237="","",'True_Odds_Calculator_2-way'!A237)</f>
        <v>1.57</v>
      </c>
      <c r="B236" s="4">
        <f>IF('True_Odds_Calculator_2-way'!B237="","",'True_Odds_Calculator_2-way'!B237)</f>
        <v>2.5299999999999998</v>
      </c>
      <c r="C236" s="4">
        <f t="shared" si="12"/>
        <v>3.2199592155283119E-2</v>
      </c>
      <c r="D236" s="4">
        <f t="shared" si="14"/>
        <v>1.6107134891831068</v>
      </c>
      <c r="E236" s="4">
        <f t="shared" si="15"/>
        <v>2.6374290362205768</v>
      </c>
      <c r="G236" s="4">
        <f t="shared" si="13"/>
        <v>1.0321995921552831</v>
      </c>
    </row>
    <row r="237" spans="1:7" x14ac:dyDescent="0.2">
      <c r="A237" s="4">
        <f>IF('True_Odds_Calculator_2-way'!A238="","",'True_Odds_Calculator_2-way'!A238)</f>
        <v>2.4</v>
      </c>
      <c r="B237" s="4">
        <f>IF('True_Odds_Calculator_2-way'!B238="","",'True_Odds_Calculator_2-way'!B238)</f>
        <v>1.62</v>
      </c>
      <c r="C237" s="4">
        <f t="shared" si="12"/>
        <v>3.3950617283950546E-2</v>
      </c>
      <c r="D237" s="4">
        <f t="shared" si="14"/>
        <v>2.5019305019305014</v>
      </c>
      <c r="E237" s="4">
        <f t="shared" si="15"/>
        <v>1.6658097686375322</v>
      </c>
      <c r="G237" s="4">
        <f t="shared" si="13"/>
        <v>1.0339506172839505</v>
      </c>
    </row>
    <row r="238" spans="1:7" x14ac:dyDescent="0.2">
      <c r="A238" s="4">
        <f>IF('True_Odds_Calculator_2-way'!A239="","",'True_Odds_Calculator_2-way'!A239)</f>
        <v>2.23</v>
      </c>
      <c r="B238" s="4">
        <f>IF('True_Odds_Calculator_2-way'!B239="","",'True_Odds_Calculator_2-way'!B239)</f>
        <v>1.71</v>
      </c>
      <c r="C238" s="4">
        <f t="shared" si="12"/>
        <v>3.3225814910969431E-2</v>
      </c>
      <c r="D238" s="4">
        <f t="shared" si="14"/>
        <v>2.315792669966295</v>
      </c>
      <c r="E238" s="4">
        <f t="shared" si="15"/>
        <v>1.7599981538319522</v>
      </c>
      <c r="G238" s="4">
        <f t="shared" si="13"/>
        <v>1.0332258149109694</v>
      </c>
    </row>
    <row r="239" spans="1:7" x14ac:dyDescent="0.2">
      <c r="A239" s="4">
        <f>IF('True_Odds_Calculator_2-way'!A240="","",'True_Odds_Calculator_2-way'!A240)</f>
        <v>2.0299999999999998</v>
      </c>
      <c r="B239" s="4">
        <f>IF('True_Odds_Calculator_2-way'!B240="","",'True_Odds_Calculator_2-way'!B240)</f>
        <v>1.86</v>
      </c>
      <c r="C239" s="4">
        <f t="shared" si="12"/>
        <v>3.0245246040574214E-2</v>
      </c>
      <c r="D239" s="4">
        <f t="shared" si="14"/>
        <v>2.0942925287037548</v>
      </c>
      <c r="E239" s="4">
        <f t="shared" si="15"/>
        <v>1.9138324294186226</v>
      </c>
      <c r="G239" s="4">
        <f t="shared" si="13"/>
        <v>1.0302452460405742</v>
      </c>
    </row>
    <row r="240" spans="1:7" x14ac:dyDescent="0.2">
      <c r="A240" s="4">
        <f>IF('True_Odds_Calculator_2-way'!A241="","",'True_Odds_Calculator_2-way'!A241)</f>
        <v>2.4500000000000002</v>
      </c>
      <c r="B240" s="4">
        <f>IF('True_Odds_Calculator_2-way'!B241="","",'True_Odds_Calculator_2-way'!B241)</f>
        <v>1.6</v>
      </c>
      <c r="C240" s="4">
        <f t="shared" si="12"/>
        <v>3.3163265306122458E-2</v>
      </c>
      <c r="D240" s="4">
        <f t="shared" si="14"/>
        <v>2.5537459283387625</v>
      </c>
      <c r="E240" s="4">
        <f t="shared" si="15"/>
        <v>1.6436058700209644</v>
      </c>
      <c r="G240" s="4">
        <f t="shared" si="13"/>
        <v>1.0331632653061225</v>
      </c>
    </row>
    <row r="241" spans="1:7" x14ac:dyDescent="0.2">
      <c r="A241" s="4">
        <f>IF('True_Odds_Calculator_2-way'!A242="","",'True_Odds_Calculator_2-way'!A242)</f>
        <v>2.1</v>
      </c>
      <c r="B241" s="4">
        <f>IF('True_Odds_Calculator_2-way'!B242="","",'True_Odds_Calculator_2-way'!B242)</f>
        <v>1.79</v>
      </c>
      <c r="C241" s="4">
        <f t="shared" si="12"/>
        <v>3.4849694067571102E-2</v>
      </c>
      <c r="D241" s="4">
        <f t="shared" si="14"/>
        <v>2.1797622499275153</v>
      </c>
      <c r="E241" s="4">
        <f t="shared" si="15"/>
        <v>1.8476284099287292</v>
      </c>
      <c r="G241" s="4">
        <f t="shared" si="13"/>
        <v>1.0348496940675711</v>
      </c>
    </row>
    <row r="242" spans="1:7" x14ac:dyDescent="0.2">
      <c r="A242" s="4">
        <f>IF('True_Odds_Calculator_2-way'!A243="","",'True_Odds_Calculator_2-way'!A243)</f>
        <v>1.85</v>
      </c>
      <c r="B242" s="4">
        <f>IF('True_Odds_Calculator_2-way'!B243="","",'True_Odds_Calculator_2-way'!B243)</f>
        <v>2.0499999999999998</v>
      </c>
      <c r="C242" s="4">
        <f t="shared" si="12"/>
        <v>2.8345418589321048E-2</v>
      </c>
      <c r="D242" s="4">
        <f t="shared" si="14"/>
        <v>1.8998121477770822</v>
      </c>
      <c r="E242" s="4">
        <f t="shared" si="15"/>
        <v>2.1113430758524703</v>
      </c>
      <c r="G242" s="4">
        <f t="shared" si="13"/>
        <v>1.028345418589321</v>
      </c>
    </row>
    <row r="243" spans="1:7" x14ac:dyDescent="0.2">
      <c r="A243" s="4">
        <f>IF('True_Odds_Calculator_2-way'!A244="","",'True_Odds_Calculator_2-way'!A244)</f>
        <v>2.21</v>
      </c>
      <c r="B243" s="4">
        <f>IF('True_Odds_Calculator_2-way'!B244="","",'True_Odds_Calculator_2-way'!B244)</f>
        <v>1.72</v>
      </c>
      <c r="C243" s="4">
        <f t="shared" si="12"/>
        <v>3.3884036620014824E-2</v>
      </c>
      <c r="D243" s="4">
        <f t="shared" si="14"/>
        <v>2.2959652089876781</v>
      </c>
      <c r="E243" s="4">
        <f t="shared" si="15"/>
        <v>1.7716256524981358</v>
      </c>
      <c r="G243" s="4">
        <f t="shared" si="13"/>
        <v>1.0338840366200148</v>
      </c>
    </row>
    <row r="244" spans="1:7" x14ac:dyDescent="0.2">
      <c r="A244" s="4">
        <f>IF('True_Odds_Calculator_2-way'!A245="","",'True_Odds_Calculator_2-way'!A245)</f>
        <v>2.33</v>
      </c>
      <c r="B244" s="4">
        <f>IF('True_Odds_Calculator_2-way'!B245="","",'True_Odds_Calculator_2-way'!B245)</f>
        <v>1.65</v>
      </c>
      <c r="C244" s="4">
        <f t="shared" si="12"/>
        <v>3.5245155416829377E-2</v>
      </c>
      <c r="D244" s="4">
        <f t="shared" si="14"/>
        <v>2.4297677358192451</v>
      </c>
      <c r="E244" s="4">
        <f t="shared" si="15"/>
        <v>1.6994142999226434</v>
      </c>
      <c r="G244" s="4">
        <f t="shared" si="13"/>
        <v>1.0352451554168294</v>
      </c>
    </row>
    <row r="245" spans="1:7" x14ac:dyDescent="0.2">
      <c r="A245" s="4">
        <f>IF('True_Odds_Calculator_2-way'!A246="","",'True_Odds_Calculator_2-way'!A246)</f>
        <v>2.17</v>
      </c>
      <c r="B245" s="4">
        <f>IF('True_Odds_Calculator_2-way'!B246="","",'True_Odds_Calculator_2-way'!B246)</f>
        <v>1.74</v>
      </c>
      <c r="C245" s="4">
        <f t="shared" si="12"/>
        <v>3.5542136765718491E-2</v>
      </c>
      <c r="D245" s="4">
        <f t="shared" si="14"/>
        <v>2.2570386753541753</v>
      </c>
      <c r="E245" s="4">
        <f t="shared" si="15"/>
        <v>1.7955204717295163</v>
      </c>
      <c r="G245" s="4">
        <f t="shared" si="13"/>
        <v>1.0355421367657185</v>
      </c>
    </row>
    <row r="246" spans="1:7" x14ac:dyDescent="0.2">
      <c r="A246" s="4">
        <f>IF('True_Odds_Calculator_2-way'!A247="","",'True_Odds_Calculator_2-way'!A247)</f>
        <v>1.98</v>
      </c>
      <c r="B246" s="4">
        <f>IF('True_Odds_Calculator_2-way'!B247="","",'True_Odds_Calculator_2-way'!B247)</f>
        <v>1.88</v>
      </c>
      <c r="C246" s="4">
        <f t="shared" si="12"/>
        <v>3.6965398667526461E-2</v>
      </c>
      <c r="D246" s="4">
        <f t="shared" si="14"/>
        <v>2.0552120141342756</v>
      </c>
      <c r="E246" s="4">
        <f t="shared" si="15"/>
        <v>1.9476768522394308</v>
      </c>
      <c r="G246" s="4">
        <f t="shared" si="13"/>
        <v>1.0369653986675265</v>
      </c>
    </row>
    <row r="247" spans="1:7" x14ac:dyDescent="0.2">
      <c r="A247" s="4">
        <f>IF('True_Odds_Calculator_2-way'!A248="","",'True_Odds_Calculator_2-way'!A248)</f>
        <v>2.02</v>
      </c>
      <c r="B247" s="4">
        <f>IF('True_Odds_Calculator_2-way'!B248="","",'True_Odds_Calculator_2-way'!B248)</f>
        <v>1.88</v>
      </c>
      <c r="C247" s="4">
        <f t="shared" si="12"/>
        <v>2.6964398567516312E-2</v>
      </c>
      <c r="D247" s="4">
        <f t="shared" si="14"/>
        <v>2.0765529308836395</v>
      </c>
      <c r="E247" s="4">
        <f t="shared" si="15"/>
        <v>1.9288906948394962</v>
      </c>
      <c r="G247" s="4">
        <f t="shared" si="13"/>
        <v>1.0269643985675163</v>
      </c>
    </row>
    <row r="248" spans="1:7" x14ac:dyDescent="0.2">
      <c r="A248" s="4">
        <f>IF('True_Odds_Calculator_2-way'!A249="","",'True_Odds_Calculator_2-way'!A249)</f>
        <v>1.81</v>
      </c>
      <c r="B248" s="4">
        <f>IF('True_Odds_Calculator_2-way'!B249="","",'True_Odds_Calculator_2-way'!B249)</f>
        <v>2.08</v>
      </c>
      <c r="C248" s="4">
        <f t="shared" si="12"/>
        <v>3.3255418614534626E-2</v>
      </c>
      <c r="D248" s="4">
        <f t="shared" si="14"/>
        <v>1.8661643699811639</v>
      </c>
      <c r="E248" s="4">
        <f t="shared" si="15"/>
        <v>2.1545152798443401</v>
      </c>
      <c r="G248" s="4">
        <f t="shared" si="13"/>
        <v>1.0332554186145346</v>
      </c>
    </row>
    <row r="249" spans="1:7" x14ac:dyDescent="0.2">
      <c r="A249" s="4">
        <f>IF('True_Odds_Calculator_2-way'!A250="","",'True_Odds_Calculator_2-way'!A250)</f>
        <v>2.19</v>
      </c>
      <c r="B249" s="4">
        <f>IF('True_Odds_Calculator_2-way'!B250="","",'True_Odds_Calculator_2-way'!B250)</f>
        <v>1.75</v>
      </c>
      <c r="C249" s="4">
        <f t="shared" si="12"/>
        <v>2.8049575994781417E-2</v>
      </c>
      <c r="D249" s="4">
        <f t="shared" si="14"/>
        <v>2.2593957258658803</v>
      </c>
      <c r="E249" s="4">
        <f t="shared" si="15"/>
        <v>1.7940315974253949</v>
      </c>
      <c r="G249" s="4">
        <f t="shared" si="13"/>
        <v>1.0280495759947814</v>
      </c>
    </row>
    <row r="250" spans="1:7" x14ac:dyDescent="0.2">
      <c r="A250" s="4">
        <f>IF('True_Odds_Calculator_2-way'!A251="","",'True_Odds_Calculator_2-way'!A251)</f>
        <v>2.1800000000000002</v>
      </c>
      <c r="B250" s="4">
        <f>IF('True_Odds_Calculator_2-way'!B251="","",'True_Odds_Calculator_2-way'!B251)</f>
        <v>1.75</v>
      </c>
      <c r="C250" s="4">
        <f t="shared" si="12"/>
        <v>3.0144167758846541E-2</v>
      </c>
      <c r="D250" s="4">
        <f t="shared" si="14"/>
        <v>2.2540620384047267</v>
      </c>
      <c r="E250" s="4">
        <f t="shared" si="15"/>
        <v>1.797408716136631</v>
      </c>
      <c r="G250" s="4">
        <f t="shared" si="13"/>
        <v>1.0301441677588465</v>
      </c>
    </row>
    <row r="251" spans="1:7" x14ac:dyDescent="0.2">
      <c r="A251" s="4">
        <f>IF('True_Odds_Calculator_2-way'!A252="","",'True_Odds_Calculator_2-way'!A252)</f>
        <v>1.81</v>
      </c>
      <c r="B251" s="4">
        <f>IF('True_Odds_Calculator_2-way'!B252="","",'True_Odds_Calculator_2-way'!B252)</f>
        <v>2.09</v>
      </c>
      <c r="C251" s="4">
        <f t="shared" si="12"/>
        <v>3.0955087366835166E-2</v>
      </c>
      <c r="D251" s="4">
        <f t="shared" si="14"/>
        <v>1.8621674173619833</v>
      </c>
      <c r="E251" s="4">
        <f t="shared" si="15"/>
        <v>2.159867538325388</v>
      </c>
      <c r="G251" s="4">
        <f t="shared" si="13"/>
        <v>1.0309550873668352</v>
      </c>
    </row>
    <row r="252" spans="1:7" x14ac:dyDescent="0.2">
      <c r="A252" s="4">
        <f>IF('True_Odds_Calculator_2-way'!A253="","",'True_Odds_Calculator_2-way'!A253)</f>
        <v>1.9</v>
      </c>
      <c r="B252" s="4">
        <f>IF('True_Odds_Calculator_2-way'!B253="","",'True_Odds_Calculator_2-way'!B253)</f>
        <v>1.98</v>
      </c>
      <c r="C252" s="4">
        <f t="shared" si="12"/>
        <v>3.1366294524189264E-2</v>
      </c>
      <c r="D252" s="4">
        <f t="shared" si="14"/>
        <v>1.9583550234252993</v>
      </c>
      <c r="E252" s="4">
        <f t="shared" si="15"/>
        <v>2.0434546442151005</v>
      </c>
      <c r="G252" s="4">
        <f t="shared" si="13"/>
        <v>1.0313662945241893</v>
      </c>
    </row>
    <row r="253" spans="1:7" x14ac:dyDescent="0.2">
      <c r="A253" s="4">
        <f>IF('True_Odds_Calculator_2-way'!A254="","",'True_Odds_Calculator_2-way'!A254)</f>
        <v>2.13</v>
      </c>
      <c r="B253" s="4">
        <f>IF('True_Odds_Calculator_2-way'!B254="","",'True_Odds_Calculator_2-way'!B254)</f>
        <v>1.77</v>
      </c>
      <c r="C253" s="4">
        <f t="shared" si="12"/>
        <v>3.4455319487546765E-2</v>
      </c>
      <c r="D253" s="4">
        <f t="shared" si="14"/>
        <v>2.2111375032990233</v>
      </c>
      <c r="E253" s="4">
        <f t="shared" si="15"/>
        <v>1.8256700806275876</v>
      </c>
      <c r="G253" s="4">
        <f t="shared" si="13"/>
        <v>1.0344553194875468</v>
      </c>
    </row>
    <row r="254" spans="1:7" x14ac:dyDescent="0.2">
      <c r="A254" s="4">
        <f>IF('True_Odds_Calculator_2-way'!A255="","",'True_Odds_Calculator_2-way'!A255)</f>
        <v>1.8</v>
      </c>
      <c r="B254" s="4">
        <f>IF('True_Odds_Calculator_2-way'!B255="","",'True_Odds_Calculator_2-way'!B255)</f>
        <v>2.09</v>
      </c>
      <c r="C254" s="4">
        <f t="shared" si="12"/>
        <v>3.4024455077086735E-2</v>
      </c>
      <c r="D254" s="4">
        <f t="shared" si="14"/>
        <v>1.8568608094768018</v>
      </c>
      <c r="E254" s="4">
        <f t="shared" si="15"/>
        <v>2.1670506912442398</v>
      </c>
      <c r="G254" s="4">
        <f t="shared" si="13"/>
        <v>1.0340244550770867</v>
      </c>
    </row>
    <row r="255" spans="1:7" x14ac:dyDescent="0.2">
      <c r="A255" s="4">
        <f>IF('True_Odds_Calculator_2-way'!A256="","",'True_Odds_Calculator_2-way'!A256)</f>
        <v>2.02</v>
      </c>
      <c r="B255" s="4">
        <f>IF('True_Odds_Calculator_2-way'!B256="","",'True_Odds_Calculator_2-way'!B256)</f>
        <v>1.87</v>
      </c>
      <c r="C255" s="4">
        <f t="shared" si="12"/>
        <v>2.9808863239265015E-2</v>
      </c>
      <c r="D255" s="4">
        <f t="shared" si="14"/>
        <v>2.082703865027292</v>
      </c>
      <c r="E255" s="4">
        <f t="shared" si="15"/>
        <v>1.9236135865967305</v>
      </c>
      <c r="G255" s="4">
        <f t="shared" si="13"/>
        <v>1.029808863239265</v>
      </c>
    </row>
    <row r="256" spans="1:7" x14ac:dyDescent="0.2">
      <c r="A256" s="4">
        <f>IF('True_Odds_Calculator_2-way'!A257="","",'True_Odds_Calculator_2-way'!A257)</f>
        <v>2.2799999999999998</v>
      </c>
      <c r="B256" s="4">
        <f>IF('True_Odds_Calculator_2-way'!B257="","",'True_Odds_Calculator_2-way'!B257)</f>
        <v>1.68</v>
      </c>
      <c r="C256" s="4">
        <f t="shared" si="12"/>
        <v>3.383458646616555E-2</v>
      </c>
      <c r="D256" s="4">
        <f t="shared" si="14"/>
        <v>2.3714710252600297</v>
      </c>
      <c r="E256" s="4">
        <f t="shared" si="15"/>
        <v>1.7291440953412784</v>
      </c>
      <c r="G256" s="4">
        <f t="shared" si="13"/>
        <v>1.0338345864661656</v>
      </c>
    </row>
    <row r="257" spans="1:7" x14ac:dyDescent="0.2">
      <c r="A257" s="4">
        <f>IF('True_Odds_Calculator_2-way'!A258="","",'True_Odds_Calculator_2-way'!A258)</f>
        <v>2.68</v>
      </c>
      <c r="B257" s="4">
        <f>IF('True_Odds_Calculator_2-way'!B258="","",'True_Odds_Calculator_2-way'!B258)</f>
        <v>1.51</v>
      </c>
      <c r="C257" s="4">
        <f t="shared" si="12"/>
        <v>3.5385983987348046E-2</v>
      </c>
      <c r="D257" s="4">
        <f t="shared" si="14"/>
        <v>2.8134037819799778</v>
      </c>
      <c r="E257" s="4">
        <f t="shared" si="15"/>
        <v>1.5514491642386137</v>
      </c>
      <c r="G257" s="4">
        <f t="shared" si="13"/>
        <v>1.035385983987348</v>
      </c>
    </row>
    <row r="258" spans="1:7" x14ac:dyDescent="0.2">
      <c r="A258" s="4">
        <f>IF('True_Odds_Calculator_2-way'!A259="","",'True_Odds_Calculator_2-way'!A259)</f>
        <v>1.79</v>
      </c>
      <c r="B258" s="4">
        <f>IF('True_Odds_Calculator_2-way'!B259="","",'True_Odds_Calculator_2-way'!B259)</f>
        <v>2.13</v>
      </c>
      <c r="C258" s="4">
        <f t="shared" ref="C258:C321" si="16">IF(A258="","",((1/A258)+(1/B258))-1)</f>
        <v>2.8142785952212312E-2</v>
      </c>
      <c r="D258" s="4">
        <f t="shared" si="14"/>
        <v>1.8362511137332338</v>
      </c>
      <c r="E258" s="4">
        <f t="shared" si="15"/>
        <v>2.1958130561234772</v>
      </c>
      <c r="G258" s="4">
        <f t="shared" ref="G258:G321" si="17">IF(A258="","",C258+1)</f>
        <v>1.0281427859522123</v>
      </c>
    </row>
    <row r="259" spans="1:7" x14ac:dyDescent="0.2">
      <c r="A259" s="4">
        <f>IF('True_Odds_Calculator_2-way'!A260="","",'True_Odds_Calculator_2-way'!A260)</f>
        <v>1.67</v>
      </c>
      <c r="B259" s="4">
        <f>IF('True_Odds_Calculator_2-way'!B260="","",'True_Odds_Calculator_2-way'!B260)</f>
        <v>2.3199999999999998</v>
      </c>
      <c r="C259" s="4">
        <f t="shared" si="16"/>
        <v>2.9836877968201669E-2</v>
      </c>
      <c r="D259" s="4">
        <f t="shared" ref="D259:D322" si="18">IF(A259="","",(2*A259)/(2-($C259*A259)))</f>
        <v>1.7126690831933518</v>
      </c>
      <c r="E259" s="4">
        <f t="shared" ref="E259:E322" si="19">IF(B259="","",(2*B259)/(2-($C259*B259)))</f>
        <v>2.4031757846421042</v>
      </c>
      <c r="G259" s="4">
        <f t="shared" si="17"/>
        <v>1.0298368779682017</v>
      </c>
    </row>
    <row r="260" spans="1:7" x14ac:dyDescent="0.2">
      <c r="A260" s="4">
        <f>IF('True_Odds_Calculator_2-way'!A261="","",'True_Odds_Calculator_2-way'!A261)</f>
        <v>2.68</v>
      </c>
      <c r="B260" s="4">
        <f>IF('True_Odds_Calculator_2-way'!B261="","",'True_Odds_Calculator_2-way'!B261)</f>
        <v>1.52</v>
      </c>
      <c r="C260" s="4">
        <f t="shared" si="16"/>
        <v>3.1029065200314232E-2</v>
      </c>
      <c r="D260" s="4">
        <f t="shared" si="18"/>
        <v>2.7962657880285557</v>
      </c>
      <c r="E260" s="4">
        <f t="shared" si="19"/>
        <v>1.5567104860898808</v>
      </c>
      <c r="G260" s="4">
        <f t="shared" si="17"/>
        <v>1.0310290652003142</v>
      </c>
    </row>
    <row r="261" spans="1:7" x14ac:dyDescent="0.2">
      <c r="A261" s="4">
        <f>IF('True_Odds_Calculator_2-way'!A262="","",'True_Odds_Calculator_2-way'!A262)</f>
        <v>1.86</v>
      </c>
      <c r="B261" s="4">
        <f>IF('True_Odds_Calculator_2-way'!B262="","",'True_Odds_Calculator_2-way'!B262)</f>
        <v>2.0499999999999998</v>
      </c>
      <c r="C261" s="4">
        <f t="shared" si="16"/>
        <v>2.5439286650930981E-2</v>
      </c>
      <c r="D261" s="4">
        <f t="shared" si="18"/>
        <v>1.905071196602548</v>
      </c>
      <c r="E261" s="4">
        <f t="shared" si="19"/>
        <v>2.1048854540436102</v>
      </c>
      <c r="G261" s="4">
        <f t="shared" si="17"/>
        <v>1.025439286650931</v>
      </c>
    </row>
    <row r="262" spans="1:7" x14ac:dyDescent="0.2">
      <c r="A262" s="4">
        <f>IF('True_Odds_Calculator_2-way'!A263="","",'True_Odds_Calculator_2-way'!A263)</f>
        <v>2.2599999999999998</v>
      </c>
      <c r="B262" s="4">
        <f>IF('True_Odds_Calculator_2-way'!B263="","",'True_Odds_Calculator_2-way'!B263)</f>
        <v>1.7</v>
      </c>
      <c r="C262" s="4">
        <f t="shared" si="16"/>
        <v>3.0713170223841679E-2</v>
      </c>
      <c r="D262" s="4">
        <f t="shared" si="18"/>
        <v>2.3412553321145642</v>
      </c>
      <c r="E262" s="4">
        <f t="shared" si="19"/>
        <v>1.7455701953657428</v>
      </c>
      <c r="G262" s="4">
        <f t="shared" si="17"/>
        <v>1.0307131702238417</v>
      </c>
    </row>
    <row r="263" spans="1:7" x14ac:dyDescent="0.2">
      <c r="A263" s="4">
        <f>IF('True_Odds_Calculator_2-way'!A264="","",'True_Odds_Calculator_2-way'!A264)</f>
        <v>1.77</v>
      </c>
      <c r="B263" s="4">
        <f>IF('True_Odds_Calculator_2-way'!B264="","",'True_Odds_Calculator_2-way'!B264)</f>
        <v>2.16</v>
      </c>
      <c r="C263" s="4">
        <f t="shared" si="16"/>
        <v>2.79347143753923E-2</v>
      </c>
      <c r="D263" s="4">
        <f t="shared" si="18"/>
        <v>1.8148675590999714</v>
      </c>
      <c r="E263" s="4">
        <f t="shared" si="19"/>
        <v>2.2271932890597692</v>
      </c>
      <c r="G263" s="4">
        <f t="shared" si="17"/>
        <v>1.0279347143753923</v>
      </c>
    </row>
    <row r="264" spans="1:7" x14ac:dyDescent="0.2">
      <c r="A264" s="4">
        <f>IF('True_Odds_Calculator_2-way'!A265="","",'True_Odds_Calculator_2-way'!A265)</f>
        <v>2.5099999999999998</v>
      </c>
      <c r="B264" s="4">
        <f>IF('True_Odds_Calculator_2-way'!B265="","",'True_Odds_Calculator_2-way'!B265)</f>
        <v>1.58</v>
      </c>
      <c r="C264" s="4">
        <f t="shared" si="16"/>
        <v>3.1317766907055233E-2</v>
      </c>
      <c r="D264" s="4">
        <f t="shared" si="18"/>
        <v>2.6126885829105997</v>
      </c>
      <c r="E264" s="4">
        <f t="shared" si="19"/>
        <v>1.6200825197107724</v>
      </c>
      <c r="G264" s="4">
        <f t="shared" si="17"/>
        <v>1.0313177669070552</v>
      </c>
    </row>
    <row r="265" spans="1:7" x14ac:dyDescent="0.2">
      <c r="A265" s="4">
        <f>IF('True_Odds_Calculator_2-way'!A266="","",'True_Odds_Calculator_2-way'!A266)</f>
        <v>1.93</v>
      </c>
      <c r="B265" s="4">
        <f>IF('True_Odds_Calculator_2-way'!B266="","",'True_Odds_Calculator_2-way'!B266)</f>
        <v>1.98</v>
      </c>
      <c r="C265" s="4">
        <f t="shared" si="16"/>
        <v>2.3185220076411994E-2</v>
      </c>
      <c r="D265" s="4">
        <f t="shared" si="18"/>
        <v>1.974169551066798</v>
      </c>
      <c r="E265" s="4">
        <f t="shared" si="19"/>
        <v>2.0265153523890338</v>
      </c>
      <c r="G265" s="4">
        <f t="shared" si="17"/>
        <v>1.023185220076412</v>
      </c>
    </row>
    <row r="266" spans="1:7" x14ac:dyDescent="0.2">
      <c r="A266" s="4">
        <f>IF('True_Odds_Calculator_2-way'!A267="","",'True_Odds_Calculator_2-way'!A267)</f>
        <v>2.72</v>
      </c>
      <c r="B266" s="4">
        <f>IF('True_Odds_Calculator_2-way'!B267="","",'True_Odds_Calculator_2-way'!B267)</f>
        <v>1.51</v>
      </c>
      <c r="C266" s="4">
        <f t="shared" si="16"/>
        <v>2.9898714452668562E-2</v>
      </c>
      <c r="D266" s="4">
        <f t="shared" si="18"/>
        <v>2.8352892447880715</v>
      </c>
      <c r="E266" s="4">
        <f t="shared" si="19"/>
        <v>1.544873241555706</v>
      </c>
      <c r="G266" s="4">
        <f t="shared" si="17"/>
        <v>1.0298987144526686</v>
      </c>
    </row>
    <row r="267" spans="1:7" x14ac:dyDescent="0.2">
      <c r="A267" s="4">
        <f>IF('True_Odds_Calculator_2-way'!A268="","",'True_Odds_Calculator_2-way'!A268)</f>
        <v>1.93</v>
      </c>
      <c r="B267" s="4">
        <f>IF('True_Odds_Calculator_2-way'!B268="","",'True_Odds_Calculator_2-way'!B268)</f>
        <v>1.98</v>
      </c>
      <c r="C267" s="4">
        <f t="shared" si="16"/>
        <v>2.3185220076411994E-2</v>
      </c>
      <c r="D267" s="4">
        <f t="shared" si="18"/>
        <v>1.974169551066798</v>
      </c>
      <c r="E267" s="4">
        <f t="shared" si="19"/>
        <v>2.0265153523890338</v>
      </c>
      <c r="G267" s="4">
        <f t="shared" si="17"/>
        <v>1.023185220076412</v>
      </c>
    </row>
    <row r="268" spans="1:7" x14ac:dyDescent="0.2">
      <c r="A268" s="4">
        <f>IF('True_Odds_Calculator_2-way'!A269="","",'True_Odds_Calculator_2-way'!A269)</f>
        <v>1.7</v>
      </c>
      <c r="B268" s="4">
        <f>IF('True_Odds_Calculator_2-way'!B269="","",'True_Odds_Calculator_2-way'!B269)</f>
        <v>2.2599999999999998</v>
      </c>
      <c r="C268" s="4">
        <f t="shared" si="16"/>
        <v>3.0713170223841679E-2</v>
      </c>
      <c r="D268" s="4">
        <f t="shared" si="18"/>
        <v>1.7455701953657428</v>
      </c>
      <c r="E268" s="4">
        <f t="shared" si="19"/>
        <v>2.3412553321145642</v>
      </c>
      <c r="G268" s="4">
        <f t="shared" si="17"/>
        <v>1.0307131702238417</v>
      </c>
    </row>
    <row r="269" spans="1:7" x14ac:dyDescent="0.2">
      <c r="A269" s="4">
        <f>IF('True_Odds_Calculator_2-way'!A270="","",'True_Odds_Calculator_2-way'!A270)</f>
        <v>1.41</v>
      </c>
      <c r="B269" s="4">
        <f>IF('True_Odds_Calculator_2-way'!B270="","",'True_Odds_Calculator_2-way'!B270)</f>
        <v>3.05</v>
      </c>
      <c r="C269" s="4">
        <f t="shared" si="16"/>
        <v>3.7088710615044818E-2</v>
      </c>
      <c r="D269" s="4">
        <f t="shared" si="18"/>
        <v>1.4478579244171366</v>
      </c>
      <c r="E269" s="4">
        <f t="shared" si="19"/>
        <v>3.2328509678631834</v>
      </c>
      <c r="G269" s="4">
        <f t="shared" si="17"/>
        <v>1.0370887106150448</v>
      </c>
    </row>
    <row r="270" spans="1:7" x14ac:dyDescent="0.2">
      <c r="A270" s="4">
        <f>IF('True_Odds_Calculator_2-way'!A271="","",'True_Odds_Calculator_2-way'!A271)</f>
        <v>1.95</v>
      </c>
      <c r="B270" s="4">
        <f>IF('True_Odds_Calculator_2-way'!B271="","",'True_Odds_Calculator_2-way'!B271)</f>
        <v>1.95</v>
      </c>
      <c r="C270" s="4">
        <f t="shared" si="16"/>
        <v>2.5641025641025772E-2</v>
      </c>
      <c r="D270" s="4">
        <f t="shared" si="18"/>
        <v>2.0000000000000004</v>
      </c>
      <c r="E270" s="4">
        <f t="shared" si="19"/>
        <v>2.0000000000000004</v>
      </c>
      <c r="G270" s="4">
        <f t="shared" si="17"/>
        <v>1.0256410256410258</v>
      </c>
    </row>
    <row r="271" spans="1:7" x14ac:dyDescent="0.2">
      <c r="A271" s="4">
        <f>IF('True_Odds_Calculator_2-way'!A272="","",'True_Odds_Calculator_2-way'!A272)</f>
        <v>1.91</v>
      </c>
      <c r="B271" s="4">
        <f>IF('True_Odds_Calculator_2-way'!B272="","",'True_Odds_Calculator_2-way'!B272)</f>
        <v>1.99</v>
      </c>
      <c r="C271" s="4">
        <f t="shared" si="16"/>
        <v>2.6072772238153963E-2</v>
      </c>
      <c r="D271" s="4">
        <f t="shared" si="18"/>
        <v>1.9587724496895047</v>
      </c>
      <c r="E271" s="4">
        <f t="shared" si="19"/>
        <v>2.0430003493778384</v>
      </c>
      <c r="G271" s="4">
        <f t="shared" si="17"/>
        <v>1.026072772238154</v>
      </c>
    </row>
    <row r="272" spans="1:7" x14ac:dyDescent="0.2">
      <c r="A272" s="4">
        <f>IF('True_Odds_Calculator_2-way'!A273="","",'True_Odds_Calculator_2-way'!A273)</f>
        <v>1.83</v>
      </c>
      <c r="B272" s="4">
        <f>IF('True_Odds_Calculator_2-way'!B273="","",'True_Odds_Calculator_2-way'!B273)</f>
        <v>2.0699999999999998</v>
      </c>
      <c r="C272" s="4">
        <f t="shared" si="16"/>
        <v>2.9539874871307603E-2</v>
      </c>
      <c r="D272" s="4">
        <f t="shared" si="18"/>
        <v>1.8808371192373576</v>
      </c>
      <c r="E272" s="4">
        <f t="shared" si="19"/>
        <v>2.1352836729517204</v>
      </c>
      <c r="G272" s="4">
        <f t="shared" si="17"/>
        <v>1.0295398748713076</v>
      </c>
    </row>
    <row r="273" spans="1:7" x14ac:dyDescent="0.2">
      <c r="A273" s="4">
        <f>IF('True_Odds_Calculator_2-way'!A274="","",'True_Odds_Calculator_2-way'!A274)</f>
        <v>2.15</v>
      </c>
      <c r="B273" s="4">
        <f>IF('True_Odds_Calculator_2-way'!B274="","",'True_Odds_Calculator_2-way'!B274)</f>
        <v>1.78</v>
      </c>
      <c r="C273" s="4">
        <f t="shared" si="16"/>
        <v>2.6914031878756184E-2</v>
      </c>
      <c r="D273" s="4">
        <f t="shared" si="18"/>
        <v>2.2140584321666186</v>
      </c>
      <c r="E273" s="4">
        <f t="shared" si="19"/>
        <v>1.8236835835120324</v>
      </c>
      <c r="G273" s="4">
        <f t="shared" si="17"/>
        <v>1.0269140318787562</v>
      </c>
    </row>
    <row r="274" spans="1:7" x14ac:dyDescent="0.2">
      <c r="A274" s="4">
        <f>IF('True_Odds_Calculator_2-way'!A275="","",'True_Odds_Calculator_2-way'!A275)</f>
        <v>1.88</v>
      </c>
      <c r="B274" s="4">
        <f>IF('True_Odds_Calculator_2-way'!B275="","",'True_Odds_Calculator_2-way'!B275)</f>
        <v>2.04</v>
      </c>
      <c r="C274" s="4">
        <f t="shared" si="16"/>
        <v>2.2110972048393851E-2</v>
      </c>
      <c r="D274" s="4">
        <f t="shared" si="18"/>
        <v>1.9199038846615937</v>
      </c>
      <c r="E274" s="4">
        <f t="shared" si="19"/>
        <v>2.087070091423596</v>
      </c>
      <c r="G274" s="4">
        <f t="shared" si="17"/>
        <v>1.0221109720483939</v>
      </c>
    </row>
    <row r="275" spans="1:7" x14ac:dyDescent="0.2">
      <c r="A275" s="4">
        <f>IF('True_Odds_Calculator_2-way'!A276="","",'True_Odds_Calculator_2-way'!A276)</f>
        <v>2.13</v>
      </c>
      <c r="B275" s="4">
        <f>IF('True_Odds_Calculator_2-way'!B276="","",'True_Odds_Calculator_2-way'!B276)</f>
        <v>1.78</v>
      </c>
      <c r="C275" s="4">
        <f t="shared" si="16"/>
        <v>3.128132088410629E-2</v>
      </c>
      <c r="D275" s="4">
        <f t="shared" si="18"/>
        <v>2.2034055907479515</v>
      </c>
      <c r="E275" s="4">
        <f t="shared" si="19"/>
        <v>1.8309750325976726</v>
      </c>
      <c r="G275" s="4">
        <f t="shared" si="17"/>
        <v>1.0312813208841063</v>
      </c>
    </row>
    <row r="276" spans="1:7" x14ac:dyDescent="0.2">
      <c r="A276" s="4">
        <f>IF('True_Odds_Calculator_2-way'!A277="","",'True_Odds_Calculator_2-way'!A277)</f>
        <v>1.94</v>
      </c>
      <c r="B276" s="4">
        <f>IF('True_Odds_Calculator_2-way'!B277="","",'True_Odds_Calculator_2-way'!B277)</f>
        <v>1.94</v>
      </c>
      <c r="C276" s="4">
        <f t="shared" si="16"/>
        <v>3.0927835051546504E-2</v>
      </c>
      <c r="D276" s="4">
        <f t="shared" si="18"/>
        <v>2.0000000000000004</v>
      </c>
      <c r="E276" s="4">
        <f t="shared" si="19"/>
        <v>2.0000000000000004</v>
      </c>
      <c r="G276" s="4">
        <f t="shared" si="17"/>
        <v>1.0309278350515465</v>
      </c>
    </row>
    <row r="277" spans="1:7" x14ac:dyDescent="0.2">
      <c r="A277" s="4">
        <f>IF('True_Odds_Calculator_2-way'!A278="","",'True_Odds_Calculator_2-way'!A278)</f>
        <v>2.2200000000000002</v>
      </c>
      <c r="B277" s="4">
        <f>IF('True_Odds_Calculator_2-way'!B278="","",'True_Odds_Calculator_2-way'!B278)</f>
        <v>1.71</v>
      </c>
      <c r="C277" s="4">
        <f t="shared" si="16"/>
        <v>3.5245772087877381E-2</v>
      </c>
      <c r="D277" s="4">
        <f t="shared" si="18"/>
        <v>2.3103888990323171</v>
      </c>
      <c r="E277" s="4">
        <f t="shared" si="19"/>
        <v>1.7631322279503969</v>
      </c>
      <c r="G277" s="4">
        <f t="shared" si="17"/>
        <v>1.0352457720878774</v>
      </c>
    </row>
    <row r="278" spans="1:7" x14ac:dyDescent="0.2">
      <c r="A278" s="4">
        <f>IF('True_Odds_Calculator_2-way'!A279="","",'True_Odds_Calculator_2-way'!A279)</f>
        <v>2.08</v>
      </c>
      <c r="B278" s="4">
        <f>IF('True_Odds_Calculator_2-way'!B279="","",'True_Odds_Calculator_2-way'!B279)</f>
        <v>1.81</v>
      </c>
      <c r="C278" s="4">
        <f t="shared" si="16"/>
        <v>3.3255418614534626E-2</v>
      </c>
      <c r="D278" s="4">
        <f t="shared" si="18"/>
        <v>2.1545152798443401</v>
      </c>
      <c r="E278" s="4">
        <f t="shared" si="19"/>
        <v>1.8661643699811639</v>
      </c>
      <c r="G278" s="4">
        <f t="shared" si="17"/>
        <v>1.0332554186145346</v>
      </c>
    </row>
    <row r="279" spans="1:7" x14ac:dyDescent="0.2">
      <c r="A279" s="4">
        <f>IF('True_Odds_Calculator_2-way'!A280="","",'True_Odds_Calculator_2-way'!A280)</f>
        <v>2.2400000000000002</v>
      </c>
      <c r="B279" s="4">
        <f>IF('True_Odds_Calculator_2-way'!B280="","",'True_Odds_Calculator_2-way'!B280)</f>
        <v>1.69</v>
      </c>
      <c r="C279" s="4">
        <f t="shared" si="16"/>
        <v>3.8144547759932479E-2</v>
      </c>
      <c r="D279" s="4">
        <f t="shared" si="18"/>
        <v>2.3399678575843743</v>
      </c>
      <c r="E279" s="4">
        <f t="shared" si="19"/>
        <v>1.7462865578005351</v>
      </c>
      <c r="G279" s="4">
        <f t="shared" si="17"/>
        <v>1.0381445477599325</v>
      </c>
    </row>
    <row r="280" spans="1:7" x14ac:dyDescent="0.2">
      <c r="A280" s="4">
        <f>IF('True_Odds_Calculator_2-way'!A281="","",'True_Odds_Calculator_2-way'!A281)</f>
        <v>1.7</v>
      </c>
      <c r="B280" s="4">
        <f>IF('True_Odds_Calculator_2-way'!B281="","",'True_Odds_Calculator_2-way'!B281)</f>
        <v>2.21</v>
      </c>
      <c r="C280" s="4">
        <f t="shared" si="16"/>
        <v>4.0723981900452566E-2</v>
      </c>
      <c r="D280" s="4">
        <f t="shared" si="18"/>
        <v>1.760956175298805</v>
      </c>
      <c r="E280" s="4">
        <f t="shared" si="19"/>
        <v>2.3141361256544504</v>
      </c>
      <c r="G280" s="4">
        <f t="shared" si="17"/>
        <v>1.0407239819004526</v>
      </c>
    </row>
    <row r="281" spans="1:7" x14ac:dyDescent="0.2">
      <c r="A281" s="4">
        <f>IF('True_Odds_Calculator_2-way'!A282="","",'True_Odds_Calculator_2-way'!A282)</f>
        <v>2.25</v>
      </c>
      <c r="B281" s="4">
        <f>IF('True_Odds_Calculator_2-way'!B282="","",'True_Odds_Calculator_2-way'!B282)</f>
        <v>1.68</v>
      </c>
      <c r="C281" s="4">
        <f t="shared" si="16"/>
        <v>3.9682539682539542E-2</v>
      </c>
      <c r="D281" s="4">
        <f t="shared" si="18"/>
        <v>2.3551401869158877</v>
      </c>
      <c r="E281" s="4">
        <f t="shared" si="19"/>
        <v>1.7379310344827583</v>
      </c>
      <c r="G281" s="4">
        <f t="shared" si="17"/>
        <v>1.0396825396825395</v>
      </c>
    </row>
    <row r="282" spans="1:7" x14ac:dyDescent="0.2">
      <c r="A282" s="4">
        <f>IF('True_Odds_Calculator_2-way'!A283="","",'True_Odds_Calculator_2-way'!A283)</f>
        <v>2.0499999999999998</v>
      </c>
      <c r="B282" s="4">
        <f>IF('True_Odds_Calculator_2-way'!B283="","",'True_Odds_Calculator_2-way'!B283)</f>
        <v>1.86</v>
      </c>
      <c r="C282" s="4">
        <f t="shared" si="16"/>
        <v>2.5439286650930981E-2</v>
      </c>
      <c r="D282" s="4">
        <f t="shared" si="18"/>
        <v>2.1048854540436102</v>
      </c>
      <c r="E282" s="4">
        <f t="shared" si="19"/>
        <v>1.905071196602548</v>
      </c>
      <c r="G282" s="4">
        <f t="shared" si="17"/>
        <v>1.025439286650931</v>
      </c>
    </row>
    <row r="283" spans="1:7" x14ac:dyDescent="0.2">
      <c r="A283" s="4">
        <f>IF('True_Odds_Calculator_2-way'!A284="","",'True_Odds_Calculator_2-way'!A284)</f>
        <v>2.0099999999999998</v>
      </c>
      <c r="B283" s="4">
        <f>IF('True_Odds_Calculator_2-way'!B284="","",'True_Odds_Calculator_2-way'!B284)</f>
        <v>1.9</v>
      </c>
      <c r="C283" s="4">
        <f t="shared" si="16"/>
        <v>2.3828227284629522E-2</v>
      </c>
      <c r="D283" s="4">
        <f t="shared" si="18"/>
        <v>2.05931517929361</v>
      </c>
      <c r="E283" s="4">
        <f t="shared" si="19"/>
        <v>1.9440061084245355</v>
      </c>
      <c r="G283" s="4">
        <f t="shared" si="17"/>
        <v>1.0238282272846295</v>
      </c>
    </row>
    <row r="284" spans="1:7" x14ac:dyDescent="0.2">
      <c r="A284" s="4">
        <f>IF('True_Odds_Calculator_2-way'!A285="","",'True_Odds_Calculator_2-way'!A285)</f>
        <v>1.83</v>
      </c>
      <c r="B284" s="4">
        <f>IF('True_Odds_Calculator_2-way'!B285="","",'True_Odds_Calculator_2-way'!B285)</f>
        <v>2.0699999999999998</v>
      </c>
      <c r="C284" s="4">
        <f t="shared" si="16"/>
        <v>2.9539874871307603E-2</v>
      </c>
      <c r="D284" s="4">
        <f t="shared" si="18"/>
        <v>1.8808371192373576</v>
      </c>
      <c r="E284" s="4">
        <f t="shared" si="19"/>
        <v>2.1352836729517204</v>
      </c>
      <c r="G284" s="4">
        <f t="shared" si="17"/>
        <v>1.0295398748713076</v>
      </c>
    </row>
    <row r="285" spans="1:7" x14ac:dyDescent="0.2">
      <c r="A285" s="4">
        <f>IF('True_Odds_Calculator_2-way'!A286="","",'True_Odds_Calculator_2-way'!A286)</f>
        <v>1.52</v>
      </c>
      <c r="B285" s="4">
        <f>IF('True_Odds_Calculator_2-way'!B286="","",'True_Odds_Calculator_2-way'!B286)</f>
        <v>2.67</v>
      </c>
      <c r="C285" s="4">
        <f t="shared" si="16"/>
        <v>3.2426572048097846E-2</v>
      </c>
      <c r="D285" s="4">
        <f t="shared" si="18"/>
        <v>1.5584056524076493</v>
      </c>
      <c r="E285" s="4">
        <f t="shared" si="19"/>
        <v>2.7908128180442859</v>
      </c>
      <c r="G285" s="4">
        <f t="shared" si="17"/>
        <v>1.0324265720480978</v>
      </c>
    </row>
    <row r="286" spans="1:7" x14ac:dyDescent="0.2">
      <c r="A286" s="4">
        <f>IF('True_Odds_Calculator_2-way'!A287="","",'True_Odds_Calculator_2-way'!A287)</f>
        <v>1.76</v>
      </c>
      <c r="B286" s="4">
        <f>IF('True_Odds_Calculator_2-way'!B287="","",'True_Odds_Calculator_2-way'!B287)</f>
        <v>2.12</v>
      </c>
      <c r="C286" s="4">
        <f t="shared" si="16"/>
        <v>3.9879931389365408E-2</v>
      </c>
      <c r="D286" s="4">
        <f t="shared" si="18"/>
        <v>1.8240125146656239</v>
      </c>
      <c r="E286" s="4">
        <f t="shared" si="19"/>
        <v>2.213573801613669</v>
      </c>
      <c r="G286" s="4">
        <f t="shared" si="17"/>
        <v>1.0398799313893654</v>
      </c>
    </row>
    <row r="287" spans="1:7" x14ac:dyDescent="0.2">
      <c r="A287" s="4">
        <f>IF('True_Odds_Calculator_2-way'!A288="","",'True_Odds_Calculator_2-way'!A288)</f>
        <v>1.78</v>
      </c>
      <c r="B287" s="4">
        <f>IF('True_Odds_Calculator_2-way'!B288="","",'True_Odds_Calculator_2-way'!B288)</f>
        <v>2.1</v>
      </c>
      <c r="C287" s="4">
        <f t="shared" si="16"/>
        <v>3.7988228999465079E-2</v>
      </c>
      <c r="D287" s="4">
        <f t="shared" si="18"/>
        <v>1.8422868408082802</v>
      </c>
      <c r="E287" s="4">
        <f t="shared" si="19"/>
        <v>2.1872440023405506</v>
      </c>
      <c r="G287" s="4">
        <f t="shared" si="17"/>
        <v>1.0379882289994651</v>
      </c>
    </row>
    <row r="288" spans="1:7" x14ac:dyDescent="0.2">
      <c r="A288" s="4">
        <f>IF('True_Odds_Calculator_2-way'!A289="","",'True_Odds_Calculator_2-way'!A289)</f>
        <v>1.78</v>
      </c>
      <c r="B288" s="4">
        <f>IF('True_Odds_Calculator_2-way'!B289="","",'True_Odds_Calculator_2-way'!B289)</f>
        <v>2.12</v>
      </c>
      <c r="C288" s="4">
        <f t="shared" si="16"/>
        <v>3.3495866016535869E-2</v>
      </c>
      <c r="D288" s="4">
        <f t="shared" si="18"/>
        <v>1.8346946713341112</v>
      </c>
      <c r="E288" s="4">
        <f t="shared" si="19"/>
        <v>2.1980428704566637</v>
      </c>
      <c r="G288" s="4">
        <f t="shared" si="17"/>
        <v>1.0334958660165359</v>
      </c>
    </row>
    <row r="289" spans="1:7" x14ac:dyDescent="0.2">
      <c r="A289" s="4">
        <f>IF('True_Odds_Calculator_2-way'!A290="","",'True_Odds_Calculator_2-way'!A290)</f>
        <v>1.87</v>
      </c>
      <c r="B289" s="4">
        <f>IF('True_Odds_Calculator_2-way'!B290="","",'True_Odds_Calculator_2-way'!B290)</f>
        <v>2</v>
      </c>
      <c r="C289" s="4">
        <f t="shared" si="16"/>
        <v>3.475935828876997E-2</v>
      </c>
      <c r="D289" s="4">
        <f t="shared" si="18"/>
        <v>1.9328165374677002</v>
      </c>
      <c r="E289" s="4">
        <f t="shared" si="19"/>
        <v>2.0720221606648197</v>
      </c>
      <c r="G289" s="4">
        <f t="shared" si="17"/>
        <v>1.03475935828877</v>
      </c>
    </row>
    <row r="290" spans="1:7" x14ac:dyDescent="0.2">
      <c r="A290" s="4">
        <f>IF('True_Odds_Calculator_2-way'!A291="","",'True_Odds_Calculator_2-way'!A291)</f>
        <v>1.88</v>
      </c>
      <c r="B290" s="4">
        <f>IF('True_Odds_Calculator_2-way'!B291="","",'True_Odds_Calculator_2-way'!B291)</f>
        <v>2.0299999999999998</v>
      </c>
      <c r="C290" s="4">
        <f t="shared" si="16"/>
        <v>2.4525731055444977E-2</v>
      </c>
      <c r="D290" s="4">
        <f t="shared" si="18"/>
        <v>1.9243646631706333</v>
      </c>
      <c r="E290" s="4">
        <f t="shared" si="19"/>
        <v>2.0818241326641935</v>
      </c>
      <c r="G290" s="4">
        <f t="shared" si="17"/>
        <v>1.024525731055445</v>
      </c>
    </row>
    <row r="291" spans="1:7" x14ac:dyDescent="0.2">
      <c r="A291" s="4">
        <f>IF('True_Odds_Calculator_2-way'!A292="","",'True_Odds_Calculator_2-way'!A292)</f>
        <v>1.74</v>
      </c>
      <c r="B291" s="4">
        <f>IF('True_Odds_Calculator_2-way'!B292="","",'True_Odds_Calculator_2-way'!B292)</f>
        <v>2.19</v>
      </c>
      <c r="C291" s="4">
        <f t="shared" si="16"/>
        <v>3.1333648244370904E-2</v>
      </c>
      <c r="D291" s="4">
        <f t="shared" si="18"/>
        <v>1.7887621461765948</v>
      </c>
      <c r="E291" s="4">
        <f t="shared" si="19"/>
        <v>2.2678093197643276</v>
      </c>
      <c r="G291" s="4">
        <f t="shared" si="17"/>
        <v>1.0313336482443709</v>
      </c>
    </row>
    <row r="292" spans="1:7" x14ac:dyDescent="0.2">
      <c r="A292" s="4">
        <f>IF('True_Odds_Calculator_2-way'!A293="","",'True_Odds_Calculator_2-way'!A293)</f>
        <v>2.33</v>
      </c>
      <c r="B292" s="4">
        <f>IF('True_Odds_Calculator_2-way'!B293="","",'True_Odds_Calculator_2-way'!B293)</f>
        <v>1.67</v>
      </c>
      <c r="C292" s="4">
        <f t="shared" si="16"/>
        <v>2.7986944565804084E-2</v>
      </c>
      <c r="D292" s="4">
        <f t="shared" si="18"/>
        <v>2.4085296029216061</v>
      </c>
      <c r="E292" s="4">
        <f t="shared" si="19"/>
        <v>1.7099602293950913</v>
      </c>
      <c r="G292" s="4">
        <f t="shared" si="17"/>
        <v>1.0279869445658041</v>
      </c>
    </row>
    <row r="293" spans="1:7" x14ac:dyDescent="0.2">
      <c r="A293" s="4">
        <f>IF('True_Odds_Calculator_2-way'!A294="","",'True_Odds_Calculator_2-way'!A294)</f>
        <v>2.0099999999999998</v>
      </c>
      <c r="B293" s="4">
        <f>IF('True_Odds_Calculator_2-way'!B294="","",'True_Odds_Calculator_2-way'!B294)</f>
        <v>1.88</v>
      </c>
      <c r="C293" s="4">
        <f t="shared" si="16"/>
        <v>2.9427331427966497E-2</v>
      </c>
      <c r="D293" s="4">
        <f t="shared" si="18"/>
        <v>2.0712563034422273</v>
      </c>
      <c r="E293" s="4">
        <f t="shared" si="19"/>
        <v>1.9334834220221038</v>
      </c>
      <c r="G293" s="4">
        <f t="shared" si="17"/>
        <v>1.0294273314279665</v>
      </c>
    </row>
    <row r="294" spans="1:7" x14ac:dyDescent="0.2">
      <c r="A294" s="4">
        <f>IF('True_Odds_Calculator_2-way'!A295="","",'True_Odds_Calculator_2-way'!A295)</f>
        <v>2.54</v>
      </c>
      <c r="B294" s="4">
        <f>IF('True_Odds_Calculator_2-way'!B295="","",'True_Odds_Calculator_2-way'!B295)</f>
        <v>1.55</v>
      </c>
      <c r="C294" s="4">
        <f t="shared" si="16"/>
        <v>3.8862077724155508E-2</v>
      </c>
      <c r="D294" s="4">
        <f t="shared" si="18"/>
        <v>2.6718696979979644</v>
      </c>
      <c r="E294" s="4">
        <f t="shared" si="19"/>
        <v>1.5981327379744266</v>
      </c>
      <c r="G294" s="4">
        <f t="shared" si="17"/>
        <v>1.0388620777241555</v>
      </c>
    </row>
    <row r="295" spans="1:7" x14ac:dyDescent="0.2">
      <c r="A295" s="4">
        <f>IF('True_Odds_Calculator_2-way'!A296="","",'True_Odds_Calculator_2-way'!A296)</f>
        <v>1.78</v>
      </c>
      <c r="B295" s="4">
        <f>IF('True_Odds_Calculator_2-way'!B296="","",'True_Odds_Calculator_2-way'!B296)</f>
        <v>2.15</v>
      </c>
      <c r="C295" s="4">
        <f t="shared" si="16"/>
        <v>2.6914031878756184E-2</v>
      </c>
      <c r="D295" s="4">
        <f t="shared" si="18"/>
        <v>1.8236835835120324</v>
      </c>
      <c r="E295" s="4">
        <f t="shared" si="19"/>
        <v>2.2140584321666186</v>
      </c>
      <c r="G295" s="4">
        <f t="shared" si="17"/>
        <v>1.0269140318787562</v>
      </c>
    </row>
    <row r="296" spans="1:7" x14ac:dyDescent="0.2">
      <c r="A296" s="4">
        <f>IF('True_Odds_Calculator_2-way'!A297="","",'True_Odds_Calculator_2-way'!A297)</f>
        <v>1.46</v>
      </c>
      <c r="B296" s="4">
        <f>IF('True_Odds_Calculator_2-way'!B297="","",'True_Odds_Calculator_2-way'!B297)</f>
        <v>2.88</v>
      </c>
      <c r="C296" s="4">
        <f t="shared" si="16"/>
        <v>3.215372907153724E-2</v>
      </c>
      <c r="D296" s="4">
        <f t="shared" si="18"/>
        <v>1.4950931588678709</v>
      </c>
      <c r="E296" s="4">
        <f t="shared" si="19"/>
        <v>3.0198218902614187</v>
      </c>
      <c r="G296" s="4">
        <f t="shared" si="17"/>
        <v>1.0321537290715372</v>
      </c>
    </row>
    <row r="297" spans="1:7" x14ac:dyDescent="0.2">
      <c r="A297" s="4">
        <f>IF('True_Odds_Calculator_2-way'!A298="","",'True_Odds_Calculator_2-way'!A298)</f>
        <v>1.58</v>
      </c>
      <c r="B297" s="4">
        <f>IF('True_Odds_Calculator_2-way'!B298="","",'True_Odds_Calculator_2-way'!B298)</f>
        <v>2.5099999999999998</v>
      </c>
      <c r="C297" s="4">
        <f t="shared" si="16"/>
        <v>3.1317766907055233E-2</v>
      </c>
      <c r="D297" s="4">
        <f t="shared" si="18"/>
        <v>1.6200825197107724</v>
      </c>
      <c r="E297" s="4">
        <f t="shared" si="19"/>
        <v>2.6126885829105997</v>
      </c>
      <c r="G297" s="4">
        <f t="shared" si="17"/>
        <v>1.0313177669070552</v>
      </c>
    </row>
    <row r="298" spans="1:7" x14ac:dyDescent="0.2">
      <c r="A298" s="4">
        <f>IF('True_Odds_Calculator_2-way'!A299="","",'True_Odds_Calculator_2-way'!A299)</f>
        <v>2.06</v>
      </c>
      <c r="B298" s="4">
        <f>IF('True_Odds_Calculator_2-way'!B299="","",'True_Odds_Calculator_2-way'!B299)</f>
        <v>1.84</v>
      </c>
      <c r="C298" s="4">
        <f t="shared" si="16"/>
        <v>2.891515407344869E-2</v>
      </c>
      <c r="D298" s="4">
        <f t="shared" si="18"/>
        <v>2.1232354918216445</v>
      </c>
      <c r="E298" s="4">
        <f t="shared" si="19"/>
        <v>1.8902852583283463</v>
      </c>
      <c r="G298" s="4">
        <f t="shared" si="17"/>
        <v>1.0289151540734487</v>
      </c>
    </row>
    <row r="299" spans="1:7" x14ac:dyDescent="0.2">
      <c r="A299" s="4">
        <f>IF('True_Odds_Calculator_2-way'!A300="","",'True_Odds_Calculator_2-way'!A300)</f>
        <v>2.2799999999999998</v>
      </c>
      <c r="B299" s="4">
        <f>IF('True_Odds_Calculator_2-way'!B300="","",'True_Odds_Calculator_2-way'!B300)</f>
        <v>1.68</v>
      </c>
      <c r="C299" s="4">
        <f t="shared" si="16"/>
        <v>3.383458646616555E-2</v>
      </c>
      <c r="D299" s="4">
        <f t="shared" si="18"/>
        <v>2.3714710252600297</v>
      </c>
      <c r="E299" s="4">
        <f t="shared" si="19"/>
        <v>1.7291440953412784</v>
      </c>
      <c r="G299" s="4">
        <f t="shared" si="17"/>
        <v>1.0338345864661656</v>
      </c>
    </row>
    <row r="300" spans="1:7" x14ac:dyDescent="0.2">
      <c r="A300" s="4">
        <f>IF('True_Odds_Calculator_2-way'!A301="","",'True_Odds_Calculator_2-way'!A301)</f>
        <v>2.3199999999999998</v>
      </c>
      <c r="B300" s="4">
        <f>IF('True_Odds_Calculator_2-way'!B301="","",'True_Odds_Calculator_2-way'!B301)</f>
        <v>1.66</v>
      </c>
      <c r="C300" s="4">
        <f t="shared" si="16"/>
        <v>3.3444121312837582E-2</v>
      </c>
      <c r="D300" s="4">
        <f t="shared" si="18"/>
        <v>2.4136375031336175</v>
      </c>
      <c r="E300" s="4">
        <f t="shared" si="19"/>
        <v>1.707394928178755</v>
      </c>
      <c r="G300" s="4">
        <f t="shared" si="17"/>
        <v>1.0334441213128376</v>
      </c>
    </row>
    <row r="301" spans="1:7" x14ac:dyDescent="0.2">
      <c r="A301" s="4">
        <f>IF('True_Odds_Calculator_2-way'!A302="","",'True_Odds_Calculator_2-way'!A302)</f>
        <v>2.04</v>
      </c>
      <c r="B301" s="4">
        <f>IF('True_Odds_Calculator_2-way'!B302="","",'True_Odds_Calculator_2-way'!B302)</f>
        <v>1.84</v>
      </c>
      <c r="C301" s="4">
        <f t="shared" si="16"/>
        <v>3.3674339300937772E-2</v>
      </c>
      <c r="D301" s="4">
        <f t="shared" si="18"/>
        <v>2.1125619090499774</v>
      </c>
      <c r="E301" s="4">
        <f t="shared" si="19"/>
        <v>1.8988263860785108</v>
      </c>
      <c r="G301" s="4">
        <f t="shared" si="17"/>
        <v>1.0336743393009378</v>
      </c>
    </row>
    <row r="302" spans="1:7" x14ac:dyDescent="0.2">
      <c r="A302" s="4">
        <f>IF('True_Odds_Calculator_2-way'!A303="","",'True_Odds_Calculator_2-way'!A303)</f>
        <v>1.95</v>
      </c>
      <c r="B302" s="4">
        <f>IF('True_Odds_Calculator_2-way'!B303="","",'True_Odds_Calculator_2-way'!B303)</f>
        <v>1.95</v>
      </c>
      <c r="C302" s="4">
        <f t="shared" si="16"/>
        <v>2.5641025641025772E-2</v>
      </c>
      <c r="D302" s="4">
        <f t="shared" si="18"/>
        <v>2.0000000000000004</v>
      </c>
      <c r="E302" s="4">
        <f t="shared" si="19"/>
        <v>2.0000000000000004</v>
      </c>
      <c r="G302" s="4">
        <f t="shared" si="17"/>
        <v>1.0256410256410258</v>
      </c>
    </row>
    <row r="303" spans="1:7" x14ac:dyDescent="0.2">
      <c r="A303" s="4">
        <f>IF('True_Odds_Calculator_2-way'!A304="","",'True_Odds_Calculator_2-way'!A304)</f>
        <v>2.75</v>
      </c>
      <c r="B303" s="4">
        <f>IF('True_Odds_Calculator_2-way'!B304="","",'True_Odds_Calculator_2-way'!B304)</f>
        <v>1.49</v>
      </c>
      <c r="C303" s="4">
        <f t="shared" si="16"/>
        <v>3.4777303233679113E-2</v>
      </c>
      <c r="D303" s="4">
        <f t="shared" si="18"/>
        <v>2.8881057268722468</v>
      </c>
      <c r="E303" s="4">
        <f t="shared" si="19"/>
        <v>1.5296313579094729</v>
      </c>
      <c r="G303" s="4">
        <f t="shared" si="17"/>
        <v>1.0347773032336791</v>
      </c>
    </row>
    <row r="304" spans="1:7" x14ac:dyDescent="0.2">
      <c r="A304" s="4">
        <f>IF('True_Odds_Calculator_2-way'!A305="","",'True_Odds_Calculator_2-way'!A305)</f>
        <v>2.69</v>
      </c>
      <c r="B304" s="4">
        <f>IF('True_Odds_Calculator_2-way'!B305="","",'True_Odds_Calculator_2-way'!B305)</f>
        <v>1.51</v>
      </c>
      <c r="C304" s="4">
        <f t="shared" si="16"/>
        <v>3.3998867525049992E-2</v>
      </c>
      <c r="D304" s="4">
        <f t="shared" si="18"/>
        <v>2.8189041951490341</v>
      </c>
      <c r="E304" s="4">
        <f t="shared" si="19"/>
        <v>1.5497815677521511</v>
      </c>
      <c r="G304" s="4">
        <f t="shared" si="17"/>
        <v>1.03399886752505</v>
      </c>
    </row>
    <row r="305" spans="1:7" x14ac:dyDescent="0.2">
      <c r="A305" s="4">
        <f>IF('True_Odds_Calculator_2-way'!A306="","",'True_Odds_Calculator_2-way'!A306)</f>
        <v>1.88</v>
      </c>
      <c r="B305" s="4">
        <f>IF('True_Odds_Calculator_2-way'!B306="","",'True_Odds_Calculator_2-way'!B306)</f>
        <v>2.0099999999999998</v>
      </c>
      <c r="C305" s="4">
        <f t="shared" si="16"/>
        <v>2.9427331427966497E-2</v>
      </c>
      <c r="D305" s="4">
        <f t="shared" si="18"/>
        <v>1.9334834220221038</v>
      </c>
      <c r="E305" s="4">
        <f t="shared" si="19"/>
        <v>2.0712563034422273</v>
      </c>
      <c r="G305" s="4">
        <f t="shared" si="17"/>
        <v>1.0294273314279665</v>
      </c>
    </row>
    <row r="306" spans="1:7" x14ac:dyDescent="0.2">
      <c r="A306" s="4">
        <f>IF('True_Odds_Calculator_2-way'!A307="","",'True_Odds_Calculator_2-way'!A307)</f>
        <v>2.0299999999999998</v>
      </c>
      <c r="B306" s="4">
        <f>IF('True_Odds_Calculator_2-way'!B307="","",'True_Odds_Calculator_2-way'!B307)</f>
        <v>1.88</v>
      </c>
      <c r="C306" s="4">
        <f t="shared" si="16"/>
        <v>2.4525731055444977E-2</v>
      </c>
      <c r="D306" s="4">
        <f t="shared" si="18"/>
        <v>2.0818241326641935</v>
      </c>
      <c r="E306" s="4">
        <f t="shared" si="19"/>
        <v>1.9243646631706333</v>
      </c>
      <c r="G306" s="4">
        <f t="shared" si="17"/>
        <v>1.024525731055445</v>
      </c>
    </row>
    <row r="307" spans="1:7" x14ac:dyDescent="0.2">
      <c r="A307" s="4">
        <f>IF('True_Odds_Calculator_2-way'!A308="","",'True_Odds_Calculator_2-way'!A308)</f>
        <v>2.38</v>
      </c>
      <c r="B307" s="4">
        <f>IF('True_Odds_Calculator_2-way'!B308="","",'True_Odds_Calculator_2-way'!B308)</f>
        <v>1.64</v>
      </c>
      <c r="C307" s="4">
        <f t="shared" si="16"/>
        <v>2.9924164787866303E-2</v>
      </c>
      <c r="D307" s="4">
        <f t="shared" si="18"/>
        <v>2.4678806272129488</v>
      </c>
      <c r="E307" s="4">
        <f t="shared" si="19"/>
        <v>1.6812543073742245</v>
      </c>
      <c r="G307" s="4">
        <f t="shared" si="17"/>
        <v>1.0299241647878663</v>
      </c>
    </row>
    <row r="308" spans="1:7" x14ac:dyDescent="0.2">
      <c r="A308" s="4">
        <f>IF('True_Odds_Calculator_2-way'!A309="","",'True_Odds_Calculator_2-way'!A309)</f>
        <v>1.38</v>
      </c>
      <c r="B308" s="4">
        <f>IF('True_Odds_Calculator_2-way'!B309="","",'True_Odds_Calculator_2-way'!B309)</f>
        <v>3.22</v>
      </c>
      <c r="C308" s="4">
        <f t="shared" si="16"/>
        <v>3.5196687370600444E-2</v>
      </c>
      <c r="D308" s="4">
        <f t="shared" si="18"/>
        <v>1.4143484626647145</v>
      </c>
      <c r="E308" s="4">
        <f t="shared" si="19"/>
        <v>3.4134275618374565</v>
      </c>
      <c r="G308" s="4">
        <f t="shared" si="17"/>
        <v>1.0351966873706004</v>
      </c>
    </row>
    <row r="309" spans="1:7" x14ac:dyDescent="0.2">
      <c r="A309" s="4">
        <f>IF('True_Odds_Calculator_2-way'!A310="","",'True_Odds_Calculator_2-way'!A310)</f>
        <v>1.66</v>
      </c>
      <c r="B309" s="4">
        <f>IF('True_Odds_Calculator_2-way'!B310="","",'True_Odds_Calculator_2-way'!B310)</f>
        <v>2.33</v>
      </c>
      <c r="C309" s="4">
        <f t="shared" si="16"/>
        <v>3.1594187910440219E-2</v>
      </c>
      <c r="D309" s="4">
        <f t="shared" si="18"/>
        <v>1.7047027193794351</v>
      </c>
      <c r="E309" s="4">
        <f t="shared" si="19"/>
        <v>2.4190380886859724</v>
      </c>
      <c r="G309" s="4">
        <f t="shared" si="17"/>
        <v>1.0315941879104402</v>
      </c>
    </row>
    <row r="310" spans="1:7" x14ac:dyDescent="0.2">
      <c r="A310" s="4">
        <f>IF('True_Odds_Calculator_2-way'!A311="","",'True_Odds_Calculator_2-way'!A311)</f>
        <v>1.58</v>
      </c>
      <c r="B310" s="4">
        <f>IF('True_Odds_Calculator_2-way'!B311="","",'True_Odds_Calculator_2-way'!B311)</f>
        <v>2.52</v>
      </c>
      <c r="C310" s="4">
        <f t="shared" si="16"/>
        <v>2.9736789230460081E-2</v>
      </c>
      <c r="D310" s="4">
        <f t="shared" si="18"/>
        <v>1.6180104031209364</v>
      </c>
      <c r="E310" s="4">
        <f t="shared" si="19"/>
        <v>2.618095739084692</v>
      </c>
      <c r="G310" s="4">
        <f t="shared" si="17"/>
        <v>1.0297367892304601</v>
      </c>
    </row>
    <row r="311" spans="1:7" x14ac:dyDescent="0.2">
      <c r="A311" s="4">
        <f>IF('True_Odds_Calculator_2-way'!A312="","",'True_Odds_Calculator_2-way'!A312)</f>
        <v>1.81</v>
      </c>
      <c r="B311" s="4">
        <f>IF('True_Odds_Calculator_2-way'!B312="","",'True_Odds_Calculator_2-way'!B312)</f>
        <v>2.0699999999999998</v>
      </c>
      <c r="C311" s="4">
        <f t="shared" si="16"/>
        <v>3.5577975284917462E-2</v>
      </c>
      <c r="D311" s="4">
        <f t="shared" si="18"/>
        <v>1.8702173858786533</v>
      </c>
      <c r="E311" s="4">
        <f t="shared" si="19"/>
        <v>2.1491381535549374</v>
      </c>
      <c r="G311" s="4">
        <f t="shared" si="17"/>
        <v>1.0355779752849175</v>
      </c>
    </row>
    <row r="312" spans="1:7" x14ac:dyDescent="0.2">
      <c r="A312" s="4">
        <f>IF('True_Odds_Calculator_2-way'!A313="","",'True_Odds_Calculator_2-way'!A313)</f>
        <v>1.94</v>
      </c>
      <c r="B312" s="4">
        <f>IF('True_Odds_Calculator_2-way'!B313="","",'True_Odds_Calculator_2-way'!B313)</f>
        <v>1.94</v>
      </c>
      <c r="C312" s="4">
        <f t="shared" si="16"/>
        <v>3.0927835051546504E-2</v>
      </c>
      <c r="D312" s="4">
        <f t="shared" si="18"/>
        <v>2.0000000000000004</v>
      </c>
      <c r="E312" s="4">
        <f t="shared" si="19"/>
        <v>2.0000000000000004</v>
      </c>
      <c r="G312" s="4">
        <f t="shared" si="17"/>
        <v>1.0309278350515465</v>
      </c>
    </row>
    <row r="313" spans="1:7" x14ac:dyDescent="0.2">
      <c r="A313" s="4">
        <f>IF('True_Odds_Calculator_2-way'!A314="","",'True_Odds_Calculator_2-way'!A314)</f>
        <v>1.82</v>
      </c>
      <c r="B313" s="4">
        <f>IF('True_Odds_Calculator_2-way'!B314="","",'True_Odds_Calculator_2-way'!B314)</f>
        <v>2.08</v>
      </c>
      <c r="C313" s="4">
        <f t="shared" si="16"/>
        <v>3.0219780219780112E-2</v>
      </c>
      <c r="D313" s="4">
        <f t="shared" si="18"/>
        <v>1.8714652956298199</v>
      </c>
      <c r="E313" s="4">
        <f t="shared" si="19"/>
        <v>2.1474926253687316</v>
      </c>
      <c r="G313" s="4">
        <f t="shared" si="17"/>
        <v>1.0302197802197801</v>
      </c>
    </row>
    <row r="314" spans="1:7" x14ac:dyDescent="0.2">
      <c r="A314" s="4">
        <f>IF('True_Odds_Calculator_2-way'!A315="","",'True_Odds_Calculator_2-way'!A315)</f>
        <v>2.5</v>
      </c>
      <c r="B314" s="4">
        <f>IF('True_Odds_Calculator_2-way'!B315="","",'True_Odds_Calculator_2-way'!B315)</f>
        <v>1.59</v>
      </c>
      <c r="C314" s="4">
        <f t="shared" si="16"/>
        <v>2.8930817610062887E-2</v>
      </c>
      <c r="D314" s="4">
        <f t="shared" si="18"/>
        <v>2.5938009787928222</v>
      </c>
      <c r="E314" s="4">
        <f t="shared" si="19"/>
        <v>1.6274309109518936</v>
      </c>
      <c r="G314" s="4">
        <f t="shared" si="17"/>
        <v>1.0289308176100629</v>
      </c>
    </row>
    <row r="315" spans="1:7" x14ac:dyDescent="0.2">
      <c r="A315" s="4">
        <f>IF('True_Odds_Calculator_2-way'!A316="","",'True_Odds_Calculator_2-way'!A316)</f>
        <v>2.17</v>
      </c>
      <c r="B315" s="4">
        <f>IF('True_Odds_Calculator_2-way'!B316="","",'True_Odds_Calculator_2-way'!B316)</f>
        <v>1.76</v>
      </c>
      <c r="C315" s="4">
        <f t="shared" si="16"/>
        <v>2.9011311269375728E-2</v>
      </c>
      <c r="D315" s="4">
        <f t="shared" si="18"/>
        <v>2.2405256365129644</v>
      </c>
      <c r="E315" s="4">
        <f t="shared" si="19"/>
        <v>1.8061099025820484</v>
      </c>
      <c r="G315" s="4">
        <f t="shared" si="17"/>
        <v>1.0290113112693757</v>
      </c>
    </row>
    <row r="316" spans="1:7" x14ac:dyDescent="0.2">
      <c r="A316" s="4">
        <f>IF('True_Odds_Calculator_2-way'!A317="","",'True_Odds_Calculator_2-way'!A317)</f>
        <v>1.83</v>
      </c>
      <c r="B316" s="4">
        <f>IF('True_Odds_Calculator_2-way'!B317="","",'True_Odds_Calculator_2-way'!B317)</f>
        <v>2.06</v>
      </c>
      <c r="C316" s="4">
        <f t="shared" si="16"/>
        <v>3.1884980635577431E-2</v>
      </c>
      <c r="D316" s="4">
        <f t="shared" si="18"/>
        <v>1.8849942497124856</v>
      </c>
      <c r="E316" s="4">
        <f t="shared" si="19"/>
        <v>2.1299508446804905</v>
      </c>
      <c r="G316" s="4">
        <f t="shared" si="17"/>
        <v>1.0318849806355774</v>
      </c>
    </row>
    <row r="317" spans="1:7" x14ac:dyDescent="0.2">
      <c r="A317" s="4">
        <f>IF('True_Odds_Calculator_2-way'!A318="","",'True_Odds_Calculator_2-way'!A318)</f>
        <v>2.39</v>
      </c>
      <c r="B317" s="4">
        <f>IF('True_Odds_Calculator_2-way'!B318="","",'True_Odds_Calculator_2-way'!B318)</f>
        <v>1.63</v>
      </c>
      <c r="C317" s="4">
        <f t="shared" si="16"/>
        <v>3.19069743563416E-2</v>
      </c>
      <c r="D317" s="4">
        <f t="shared" si="18"/>
        <v>2.4847402493861024</v>
      </c>
      <c r="E317" s="4">
        <f t="shared" si="19"/>
        <v>1.6735184827201064</v>
      </c>
      <c r="G317" s="4">
        <f t="shared" si="17"/>
        <v>1.0319069743563416</v>
      </c>
    </row>
    <row r="318" spans="1:7" x14ac:dyDescent="0.2">
      <c r="A318" s="4">
        <f>IF('True_Odds_Calculator_2-way'!A319="","",'True_Odds_Calculator_2-way'!A319)</f>
        <v>2.5299999999999998</v>
      </c>
      <c r="B318" s="4">
        <f>IF('True_Odds_Calculator_2-way'!B319="","",'True_Odds_Calculator_2-way'!B319)</f>
        <v>1.56</v>
      </c>
      <c r="C318" s="4">
        <f t="shared" si="16"/>
        <v>3.6282558021688338E-2</v>
      </c>
      <c r="D318" s="4">
        <f t="shared" si="18"/>
        <v>2.6517065305025525</v>
      </c>
      <c r="E318" s="4">
        <f t="shared" si="19"/>
        <v>1.6054344288968434</v>
      </c>
      <c r="G318" s="4">
        <f t="shared" si="17"/>
        <v>1.0362825580216883</v>
      </c>
    </row>
    <row r="319" spans="1:7" x14ac:dyDescent="0.2">
      <c r="A319" s="4">
        <f>IF('True_Odds_Calculator_2-way'!A320="","",'True_Odds_Calculator_2-way'!A320)</f>
        <v>2.2000000000000002</v>
      </c>
      <c r="B319" s="4">
        <f>IF('True_Odds_Calculator_2-way'!B320="","",'True_Odds_Calculator_2-way'!B320)</f>
        <v>1.72</v>
      </c>
      <c r="C319" s="4">
        <f t="shared" si="16"/>
        <v>3.5940803382663811E-2</v>
      </c>
      <c r="D319" s="4">
        <f t="shared" si="18"/>
        <v>2.2905569007263922</v>
      </c>
      <c r="E319" s="4">
        <f t="shared" si="19"/>
        <v>1.7748592870544089</v>
      </c>
      <c r="G319" s="4">
        <f t="shared" si="17"/>
        <v>1.0359408033826638</v>
      </c>
    </row>
    <row r="320" spans="1:7" x14ac:dyDescent="0.2">
      <c r="A320" s="4">
        <f>IF('True_Odds_Calculator_2-way'!A321="","",'True_Odds_Calculator_2-way'!A321)</f>
        <v>2.38</v>
      </c>
      <c r="B320" s="4">
        <f>IF('True_Odds_Calculator_2-way'!B321="","",'True_Odds_Calculator_2-way'!B321)</f>
        <v>1.63</v>
      </c>
      <c r="C320" s="4">
        <f t="shared" si="16"/>
        <v>3.3664999742228252E-2</v>
      </c>
      <c r="D320" s="4">
        <f t="shared" si="18"/>
        <v>2.4793251102447753</v>
      </c>
      <c r="E320" s="4">
        <f t="shared" si="19"/>
        <v>1.6759839288028686</v>
      </c>
      <c r="G320" s="4">
        <f t="shared" si="17"/>
        <v>1.0336649997422283</v>
      </c>
    </row>
    <row r="321" spans="1:7" x14ac:dyDescent="0.2">
      <c r="A321" s="4">
        <f>IF('True_Odds_Calculator_2-way'!A322="","",'True_Odds_Calculator_2-way'!A322)</f>
        <v>2.75</v>
      </c>
      <c r="B321" s="4">
        <f>IF('True_Odds_Calculator_2-way'!B322="","",'True_Odds_Calculator_2-way'!B322)</f>
        <v>1.49</v>
      </c>
      <c r="C321" s="4">
        <f t="shared" si="16"/>
        <v>3.4777303233679113E-2</v>
      </c>
      <c r="D321" s="4">
        <f t="shared" si="18"/>
        <v>2.8881057268722468</v>
      </c>
      <c r="E321" s="4">
        <f t="shared" si="19"/>
        <v>1.5296313579094729</v>
      </c>
      <c r="G321" s="4">
        <f t="shared" si="17"/>
        <v>1.0347773032336791</v>
      </c>
    </row>
    <row r="322" spans="1:7" x14ac:dyDescent="0.2">
      <c r="A322" s="4">
        <f>IF('True_Odds_Calculator_2-way'!A323="","",'True_Odds_Calculator_2-way'!A323)</f>
        <v>2.54</v>
      </c>
      <c r="B322" s="4">
        <f>IF('True_Odds_Calculator_2-way'!B323="","",'True_Odds_Calculator_2-way'!B323)</f>
        <v>1.56</v>
      </c>
      <c r="C322" s="4">
        <f t="shared" ref="C322:C385" si="20">IF(A322="","",((1/A322)+(1/B322))-1)</f>
        <v>3.4726428427215739E-2</v>
      </c>
      <c r="D322" s="4">
        <f t="shared" si="18"/>
        <v>2.6571888412017164</v>
      </c>
      <c r="E322" s="4">
        <f t="shared" si="19"/>
        <v>1.6034315312398835</v>
      </c>
      <c r="G322" s="4">
        <f t="shared" ref="G322:G385" si="21">IF(A322="","",C322+1)</f>
        <v>1.0347264284272157</v>
      </c>
    </row>
    <row r="323" spans="1:7" x14ac:dyDescent="0.2">
      <c r="A323" s="4">
        <f>IF('True_Odds_Calculator_2-way'!A324="","",'True_Odds_Calculator_2-way'!A324)</f>
        <v>2.62</v>
      </c>
      <c r="B323" s="4">
        <f>IF('True_Odds_Calculator_2-way'!B324="","",'True_Odds_Calculator_2-way'!B324)</f>
        <v>1.53</v>
      </c>
      <c r="C323" s="4">
        <f t="shared" si="20"/>
        <v>3.5274160554807032E-2</v>
      </c>
      <c r="D323" s="4">
        <f t="shared" ref="D323:D386" si="22">IF(A323="","",(2*A323)/(2-($C323*A323)))</f>
        <v>2.7469334612485432</v>
      </c>
      <c r="E323" s="4">
        <f t="shared" ref="E323:E386" si="23">IF(B323="","",(2*B323)/(2-($C323*B323)))</f>
        <v>1.5724316479033458</v>
      </c>
      <c r="G323" s="4">
        <f t="shared" si="21"/>
        <v>1.035274160554807</v>
      </c>
    </row>
    <row r="324" spans="1:7" x14ac:dyDescent="0.2">
      <c r="A324" s="4">
        <f>IF('True_Odds_Calculator_2-way'!A325="","",'True_Odds_Calculator_2-way'!A325)</f>
        <v>1.97</v>
      </c>
      <c r="B324" s="4">
        <f>IF('True_Odds_Calculator_2-way'!B325="","",'True_Odds_Calculator_2-way'!B325)</f>
        <v>1.92</v>
      </c>
      <c r="C324" s="4">
        <f t="shared" si="20"/>
        <v>2.844754653130277E-2</v>
      </c>
      <c r="D324" s="4">
        <f t="shared" si="22"/>
        <v>2.0267924123888115</v>
      </c>
      <c r="E324" s="4">
        <f t="shared" si="23"/>
        <v>1.9739066903246005</v>
      </c>
      <c r="G324" s="4">
        <f t="shared" si="21"/>
        <v>1.0284475465313028</v>
      </c>
    </row>
    <row r="325" spans="1:7" x14ac:dyDescent="0.2">
      <c r="A325" s="4">
        <f>IF('True_Odds_Calculator_2-way'!A326="","",'True_Odds_Calculator_2-way'!A326)</f>
        <v>2.13</v>
      </c>
      <c r="B325" s="4">
        <f>IF('True_Odds_Calculator_2-way'!B326="","",'True_Odds_Calculator_2-way'!B326)</f>
        <v>1.77</v>
      </c>
      <c r="C325" s="4">
        <f t="shared" si="20"/>
        <v>3.4455319487546765E-2</v>
      </c>
      <c r="D325" s="4">
        <f t="shared" si="22"/>
        <v>2.2111375032990233</v>
      </c>
      <c r="E325" s="4">
        <f t="shared" si="23"/>
        <v>1.8256700806275876</v>
      </c>
      <c r="G325" s="4">
        <f t="shared" si="21"/>
        <v>1.0344553194875468</v>
      </c>
    </row>
    <row r="326" spans="1:7" x14ac:dyDescent="0.2">
      <c r="A326" s="4">
        <f>IF('True_Odds_Calculator_2-way'!A327="","",'True_Odds_Calculator_2-way'!A327)</f>
        <v>1.99</v>
      </c>
      <c r="B326" s="4">
        <f>IF('True_Odds_Calculator_2-way'!B327="","",'True_Odds_Calculator_2-way'!B327)</f>
        <v>1.87</v>
      </c>
      <c r="C326" s="4">
        <f t="shared" si="20"/>
        <v>3.7271921102840277E-2</v>
      </c>
      <c r="D326" s="4">
        <f t="shared" si="22"/>
        <v>2.06664260128287</v>
      </c>
      <c r="E326" s="4">
        <f t="shared" si="23"/>
        <v>1.937521151693437</v>
      </c>
      <c r="G326" s="4">
        <f t="shared" si="21"/>
        <v>1.0372719211028403</v>
      </c>
    </row>
    <row r="327" spans="1:7" x14ac:dyDescent="0.2">
      <c r="A327" s="4">
        <f>IF('True_Odds_Calculator_2-way'!A328="","",'True_Odds_Calculator_2-way'!A328)</f>
        <v>2.2400000000000002</v>
      </c>
      <c r="B327" s="4">
        <f>IF('True_Odds_Calculator_2-way'!B328="","",'True_Odds_Calculator_2-way'!B328)</f>
        <v>1.68</v>
      </c>
      <c r="C327" s="4">
        <f t="shared" si="20"/>
        <v>4.1666666666666519E-2</v>
      </c>
      <c r="D327" s="4">
        <f t="shared" si="22"/>
        <v>2.3496503496503496</v>
      </c>
      <c r="E327" s="4">
        <f t="shared" si="23"/>
        <v>1.7409326424870464</v>
      </c>
      <c r="G327" s="4">
        <f t="shared" si="21"/>
        <v>1.0416666666666665</v>
      </c>
    </row>
    <row r="328" spans="1:7" x14ac:dyDescent="0.2">
      <c r="A328" s="4">
        <f>IF('True_Odds_Calculator_2-way'!A329="","",'True_Odds_Calculator_2-way'!A329)</f>
        <v>1.87</v>
      </c>
      <c r="B328" s="4">
        <f>IF('True_Odds_Calculator_2-way'!B329="","",'True_Odds_Calculator_2-way'!B329)</f>
        <v>1.99</v>
      </c>
      <c r="C328" s="4">
        <f t="shared" si="20"/>
        <v>3.7271921102840277E-2</v>
      </c>
      <c r="D328" s="4">
        <f t="shared" si="22"/>
        <v>1.937521151693437</v>
      </c>
      <c r="E328" s="4">
        <f t="shared" si="23"/>
        <v>2.06664260128287</v>
      </c>
      <c r="G328" s="4">
        <f t="shared" si="21"/>
        <v>1.0372719211028403</v>
      </c>
    </row>
    <row r="329" spans="1:7" x14ac:dyDescent="0.2">
      <c r="A329" s="4">
        <f>IF('True_Odds_Calculator_2-way'!A330="","",'True_Odds_Calculator_2-way'!A330)</f>
        <v>2.13</v>
      </c>
      <c r="B329" s="4">
        <f>IF('True_Odds_Calculator_2-way'!B330="","",'True_Odds_Calculator_2-way'!B330)</f>
        <v>1.75</v>
      </c>
      <c r="C329" s="4">
        <f t="shared" si="20"/>
        <v>4.091213950368866E-2</v>
      </c>
      <c r="D329" s="4">
        <f t="shared" si="22"/>
        <v>2.2270351008215079</v>
      </c>
      <c r="E329" s="4">
        <f t="shared" si="23"/>
        <v>1.8149726110772972</v>
      </c>
      <c r="G329" s="4">
        <f t="shared" si="21"/>
        <v>1.0409121395036887</v>
      </c>
    </row>
    <row r="330" spans="1:7" x14ac:dyDescent="0.2">
      <c r="A330" s="4">
        <f>IF('True_Odds_Calculator_2-way'!A331="","",'True_Odds_Calculator_2-way'!A331)</f>
        <v>1.93</v>
      </c>
      <c r="B330" s="4">
        <f>IF('True_Odds_Calculator_2-way'!B331="","",'True_Odds_Calculator_2-way'!B331)</f>
        <v>1.93</v>
      </c>
      <c r="C330" s="4">
        <f t="shared" si="20"/>
        <v>3.62694300518136E-2</v>
      </c>
      <c r="D330" s="4">
        <f t="shared" si="22"/>
        <v>2.0000000000000004</v>
      </c>
      <c r="E330" s="4">
        <f t="shared" si="23"/>
        <v>2.0000000000000004</v>
      </c>
      <c r="G330" s="4">
        <f t="shared" si="21"/>
        <v>1.0362694300518136</v>
      </c>
    </row>
    <row r="331" spans="1:7" x14ac:dyDescent="0.2">
      <c r="A331" s="4">
        <f>IF('True_Odds_Calculator_2-way'!A332="","",'True_Odds_Calculator_2-way'!A332)</f>
        <v>1.93</v>
      </c>
      <c r="B331" s="4">
        <f>IF('True_Odds_Calculator_2-way'!B332="","",'True_Odds_Calculator_2-way'!B332)</f>
        <v>1.92</v>
      </c>
      <c r="C331" s="4">
        <f t="shared" si="20"/>
        <v>3.8968048359240282E-2</v>
      </c>
      <c r="D331" s="4">
        <f t="shared" si="22"/>
        <v>2.0054118411083453</v>
      </c>
      <c r="E331" s="4">
        <f t="shared" si="23"/>
        <v>1.9946172892668752</v>
      </c>
      <c r="G331" s="4">
        <f t="shared" si="21"/>
        <v>1.0389680483592403</v>
      </c>
    </row>
    <row r="332" spans="1:7" x14ac:dyDescent="0.2">
      <c r="A332" s="4">
        <f>IF('True_Odds_Calculator_2-way'!A333="","",'True_Odds_Calculator_2-way'!A333)</f>
        <v>2.02</v>
      </c>
      <c r="B332" s="4">
        <f>IF('True_Odds_Calculator_2-way'!B333="","",'True_Odds_Calculator_2-way'!B333)</f>
        <v>1.83</v>
      </c>
      <c r="C332" s="4">
        <f t="shared" si="20"/>
        <v>4.1497592382188975E-2</v>
      </c>
      <c r="D332" s="4">
        <f t="shared" si="22"/>
        <v>2.1083670792220381</v>
      </c>
      <c r="E332" s="4">
        <f t="shared" si="23"/>
        <v>1.9022281685792208</v>
      </c>
      <c r="G332" s="4">
        <f t="shared" si="21"/>
        <v>1.041497592382189</v>
      </c>
    </row>
    <row r="333" spans="1:7" x14ac:dyDescent="0.2">
      <c r="A333" s="4">
        <f>IF('True_Odds_Calculator_2-way'!A334="","",'True_Odds_Calculator_2-way'!A334)</f>
        <v>1.97</v>
      </c>
      <c r="B333" s="4">
        <f>IF('True_Odds_Calculator_2-way'!B334="","",'True_Odds_Calculator_2-way'!B334)</f>
        <v>1.88</v>
      </c>
      <c r="C333" s="4">
        <f t="shared" si="20"/>
        <v>3.9529106814990778E-2</v>
      </c>
      <c r="D333" s="4">
        <f t="shared" si="22"/>
        <v>2.049811822005756</v>
      </c>
      <c r="E333" s="4">
        <f t="shared" si="23"/>
        <v>1.9525516659637281</v>
      </c>
      <c r="G333" s="4">
        <f t="shared" si="21"/>
        <v>1.0395291068149908</v>
      </c>
    </row>
    <row r="334" spans="1:7" x14ac:dyDescent="0.2">
      <c r="A334" s="4">
        <f>IF('True_Odds_Calculator_2-way'!A335="","",'True_Odds_Calculator_2-way'!A335)</f>
        <v>1.84</v>
      </c>
      <c r="B334" s="4">
        <f>IF('True_Odds_Calculator_2-way'!B335="","",'True_Odds_Calculator_2-way'!B335)</f>
        <v>2.02</v>
      </c>
      <c r="C334" s="4">
        <f t="shared" si="20"/>
        <v>3.8527765820060234E-2</v>
      </c>
      <c r="D334" s="4">
        <f t="shared" si="22"/>
        <v>1.9076165058509547</v>
      </c>
      <c r="E334" s="4">
        <f t="shared" si="23"/>
        <v>2.1017869260348339</v>
      </c>
      <c r="G334" s="4">
        <f t="shared" si="21"/>
        <v>1.0385277658200602</v>
      </c>
    </row>
    <row r="335" spans="1:7" x14ac:dyDescent="0.2">
      <c r="A335" s="4">
        <f>IF('True_Odds_Calculator_2-way'!A336="","",'True_Odds_Calculator_2-way'!A336)</f>
        <v>1.76</v>
      </c>
      <c r="B335" s="4">
        <f>IF('True_Odds_Calculator_2-way'!B336="","",'True_Odds_Calculator_2-way'!B336)</f>
        <v>2.1</v>
      </c>
      <c r="C335" s="4">
        <f t="shared" si="20"/>
        <v>4.4372294372294396E-2</v>
      </c>
      <c r="D335" s="4">
        <f t="shared" si="22"/>
        <v>1.8315163528245788</v>
      </c>
      <c r="E335" s="4">
        <f t="shared" si="23"/>
        <v>2.2026221692491061</v>
      </c>
      <c r="G335" s="4">
        <f t="shared" si="21"/>
        <v>1.0443722943722944</v>
      </c>
    </row>
    <row r="336" spans="1:7" x14ac:dyDescent="0.2">
      <c r="A336" s="4">
        <f>IF('True_Odds_Calculator_2-way'!A337="","",'True_Odds_Calculator_2-way'!A337)</f>
        <v>2.23</v>
      </c>
      <c r="B336" s="4">
        <f>IF('True_Odds_Calculator_2-way'!B337="","",'True_Odds_Calculator_2-way'!B337)</f>
        <v>1.68</v>
      </c>
      <c r="C336" s="4">
        <f t="shared" si="20"/>
        <v>4.3668588511637907E-2</v>
      </c>
      <c r="D336" s="4">
        <f t="shared" si="22"/>
        <v>2.3441371542985863</v>
      </c>
      <c r="E336" s="4">
        <f t="shared" si="23"/>
        <v>1.7439716972348942</v>
      </c>
      <c r="G336" s="4">
        <f t="shared" si="21"/>
        <v>1.0436685885116379</v>
      </c>
    </row>
    <row r="337" spans="1:7" x14ac:dyDescent="0.2">
      <c r="A337" s="4">
        <f>IF('True_Odds_Calculator_2-way'!A338="","",'True_Odds_Calculator_2-way'!A338)</f>
        <v>2.11</v>
      </c>
      <c r="B337" s="4">
        <f>IF('True_Odds_Calculator_2-way'!B338="","",'True_Odds_Calculator_2-way'!B338)</f>
        <v>1.76</v>
      </c>
      <c r="C337" s="4">
        <f t="shared" si="20"/>
        <v>4.2115467470917878E-2</v>
      </c>
      <c r="D337" s="4">
        <f t="shared" si="22"/>
        <v>2.208110357949816</v>
      </c>
      <c r="E337" s="4">
        <f t="shared" si="23"/>
        <v>1.8277389506841228</v>
      </c>
      <c r="G337" s="4">
        <f t="shared" si="21"/>
        <v>1.0421154674709179</v>
      </c>
    </row>
    <row r="338" spans="1:7" x14ac:dyDescent="0.2">
      <c r="A338" s="4">
        <f>IF('True_Odds_Calculator_2-way'!A339="","",'True_Odds_Calculator_2-way'!A339)</f>
        <v>2.09</v>
      </c>
      <c r="B338" s="4">
        <f>IF('True_Odds_Calculator_2-way'!B339="","",'True_Odds_Calculator_2-way'!B339)</f>
        <v>1.78</v>
      </c>
      <c r="C338" s="4">
        <f t="shared" si="20"/>
        <v>4.0266652330519959E-2</v>
      </c>
      <c r="D338" s="4">
        <f t="shared" si="22"/>
        <v>2.1818075186206087</v>
      </c>
      <c r="E338" s="4">
        <f t="shared" si="23"/>
        <v>1.8461614808198106</v>
      </c>
      <c r="G338" s="4">
        <f t="shared" si="21"/>
        <v>1.04026665233052</v>
      </c>
    </row>
    <row r="339" spans="1:7" x14ac:dyDescent="0.2">
      <c r="A339" s="4">
        <f>IF('True_Odds_Calculator_2-way'!A340="","",'True_Odds_Calculator_2-way'!A340)</f>
        <v>2.12</v>
      </c>
      <c r="B339" s="4">
        <f>IF('True_Odds_Calculator_2-way'!B340="","",'True_Odds_Calculator_2-way'!B340)</f>
        <v>1.75</v>
      </c>
      <c r="C339" s="4">
        <f t="shared" si="20"/>
        <v>4.3126684636118462E-2</v>
      </c>
      <c r="D339" s="4">
        <f t="shared" si="22"/>
        <v>2.2215568862275448</v>
      </c>
      <c r="E339" s="4">
        <f t="shared" si="23"/>
        <v>1.8186274509803919</v>
      </c>
      <c r="G339" s="4">
        <f t="shared" si="21"/>
        <v>1.0431266846361185</v>
      </c>
    </row>
    <row r="340" spans="1:7" x14ac:dyDescent="0.2">
      <c r="A340" s="4">
        <f>IF('True_Odds_Calculator_2-way'!A341="","",'True_Odds_Calculator_2-way'!A341)</f>
        <v>2.11</v>
      </c>
      <c r="B340" s="4">
        <f>IF('True_Odds_Calculator_2-way'!B341="","",'True_Odds_Calculator_2-way'!B341)</f>
        <v>1.75</v>
      </c>
      <c r="C340" s="4">
        <f t="shared" si="20"/>
        <v>4.5362220717670931E-2</v>
      </c>
      <c r="D340" s="4">
        <f t="shared" si="22"/>
        <v>2.2160540135033755</v>
      </c>
      <c r="E340" s="4">
        <f t="shared" si="23"/>
        <v>1.8223318938926589</v>
      </c>
      <c r="G340" s="4">
        <f t="shared" si="21"/>
        <v>1.0453622207176709</v>
      </c>
    </row>
    <row r="341" spans="1:7" x14ac:dyDescent="0.2">
      <c r="A341" s="4">
        <f>IF('True_Odds_Calculator_2-way'!A342="","",'True_Odds_Calculator_2-way'!A342)</f>
        <v>2.0499999999999998</v>
      </c>
      <c r="B341" s="4">
        <f>IF('True_Odds_Calculator_2-way'!B342="","",'True_Odds_Calculator_2-way'!B342)</f>
        <v>1.81</v>
      </c>
      <c r="C341" s="4">
        <f t="shared" si="20"/>
        <v>4.0291065894084488E-2</v>
      </c>
      <c r="D341" s="4">
        <f t="shared" si="22"/>
        <v>2.1383086010661287</v>
      </c>
      <c r="E341" s="4">
        <f t="shared" si="23"/>
        <v>1.8784963928616634</v>
      </c>
      <c r="G341" s="4">
        <f t="shared" si="21"/>
        <v>1.0402910658940845</v>
      </c>
    </row>
    <row r="342" spans="1:7" x14ac:dyDescent="0.2">
      <c r="A342" s="4">
        <f>IF('True_Odds_Calculator_2-way'!A343="","",'True_Odds_Calculator_2-way'!A343)</f>
        <v>1.94</v>
      </c>
      <c r="B342" s="4">
        <f>IF('True_Odds_Calculator_2-way'!B343="","",'True_Odds_Calculator_2-way'!B343)</f>
        <v>1.91</v>
      </c>
      <c r="C342" s="4">
        <f t="shared" si="20"/>
        <v>3.9024126949857019E-2</v>
      </c>
      <c r="D342" s="4">
        <f t="shared" si="22"/>
        <v>2.0163247537682976</v>
      </c>
      <c r="E342" s="4">
        <f t="shared" si="23"/>
        <v>1.98393746319002</v>
      </c>
      <c r="G342" s="4">
        <f t="shared" si="21"/>
        <v>1.039024126949857</v>
      </c>
    </row>
    <row r="343" spans="1:7" x14ac:dyDescent="0.2">
      <c r="A343" s="4">
        <f>IF('True_Odds_Calculator_2-way'!A344="","",'True_Odds_Calculator_2-way'!A344)</f>
        <v>2.19</v>
      </c>
      <c r="B343" s="4">
        <f>IF('True_Odds_Calculator_2-way'!B344="","",'True_Odds_Calculator_2-way'!B344)</f>
        <v>1.7</v>
      </c>
      <c r="C343" s="4">
        <f t="shared" si="20"/>
        <v>4.485629868385721E-2</v>
      </c>
      <c r="D343" s="4">
        <f t="shared" si="22"/>
        <v>2.3031240334055059</v>
      </c>
      <c r="E343" s="4">
        <f t="shared" si="23"/>
        <v>1.7673866603370521</v>
      </c>
      <c r="G343" s="4">
        <f t="shared" si="21"/>
        <v>1.0448562986838572</v>
      </c>
    </row>
    <row r="344" spans="1:7" x14ac:dyDescent="0.2">
      <c r="A344" s="4">
        <f>IF('True_Odds_Calculator_2-way'!A345="","",'True_Odds_Calculator_2-way'!A345)</f>
        <v>2.57</v>
      </c>
      <c r="B344" s="4">
        <f>IF('True_Odds_Calculator_2-way'!B345="","",'True_Odds_Calculator_2-way'!B345)</f>
        <v>1.53</v>
      </c>
      <c r="C344" s="4">
        <f t="shared" si="20"/>
        <v>4.2699829607588891E-2</v>
      </c>
      <c r="D344" s="4">
        <f t="shared" si="22"/>
        <v>2.7192005808927768</v>
      </c>
      <c r="E344" s="4">
        <f t="shared" si="23"/>
        <v>1.5816656945757326</v>
      </c>
      <c r="G344" s="4">
        <f t="shared" si="21"/>
        <v>1.0426998296075889</v>
      </c>
    </row>
    <row r="345" spans="1:7" x14ac:dyDescent="0.2">
      <c r="A345" s="4">
        <f>IF('True_Odds_Calculator_2-way'!A346="","",'True_Odds_Calculator_2-way'!A346)</f>
        <v>2.36</v>
      </c>
      <c r="B345" s="4">
        <f>IF('True_Odds_Calculator_2-way'!B346="","",'True_Odds_Calculator_2-way'!B346)</f>
        <v>1.62</v>
      </c>
      <c r="C345" s="4">
        <f t="shared" si="20"/>
        <v>4.1012764176606042E-2</v>
      </c>
      <c r="D345" s="4">
        <f t="shared" si="22"/>
        <v>2.4800207576543851</v>
      </c>
      <c r="E345" s="4">
        <f t="shared" si="23"/>
        <v>1.6756661991584854</v>
      </c>
      <c r="G345" s="4">
        <f t="shared" si="21"/>
        <v>1.041012764176606</v>
      </c>
    </row>
    <row r="346" spans="1:7" x14ac:dyDescent="0.2">
      <c r="A346" s="4">
        <f>IF('True_Odds_Calculator_2-way'!A347="","",'True_Odds_Calculator_2-way'!A347)</f>
        <v>1.51</v>
      </c>
      <c r="B346" s="4">
        <f>IF('True_Odds_Calculator_2-way'!B347="","",'True_Odds_Calculator_2-way'!B347)</f>
        <v>2.58</v>
      </c>
      <c r="C346" s="4">
        <f t="shared" si="20"/>
        <v>4.9848554853945348E-2</v>
      </c>
      <c r="D346" s="4">
        <f t="shared" si="22"/>
        <v>1.5690523178541222</v>
      </c>
      <c r="E346" s="4">
        <f t="shared" si="23"/>
        <v>2.7573076650859938</v>
      </c>
      <c r="G346" s="4">
        <f t="shared" si="21"/>
        <v>1.0498485548539453</v>
      </c>
    </row>
    <row r="347" spans="1:7" x14ac:dyDescent="0.2">
      <c r="A347" s="4">
        <f>IF('True_Odds_Calculator_2-way'!A348="","",'True_Odds_Calculator_2-way'!A348)</f>
        <v>1.99</v>
      </c>
      <c r="B347" s="4">
        <f>IF('True_Odds_Calculator_2-way'!B348="","",'True_Odds_Calculator_2-way'!B348)</f>
        <v>1.83</v>
      </c>
      <c r="C347" s="4">
        <f t="shared" si="20"/>
        <v>4.8960650245764237E-2</v>
      </c>
      <c r="D347" s="4">
        <f t="shared" si="22"/>
        <v>2.0919091248528017</v>
      </c>
      <c r="E347" s="4">
        <f t="shared" si="23"/>
        <v>1.9158271299681719</v>
      </c>
      <c r="G347" s="4">
        <f t="shared" si="21"/>
        <v>1.0489606502457642</v>
      </c>
    </row>
    <row r="348" spans="1:7" x14ac:dyDescent="0.2">
      <c r="A348" s="4">
        <f>IF('True_Odds_Calculator_2-way'!A349="","",'True_Odds_Calculator_2-way'!A349)</f>
        <v>1.99</v>
      </c>
      <c r="B348" s="4">
        <f>IF('True_Odds_Calculator_2-way'!B349="","",'True_Odds_Calculator_2-way'!B349)</f>
        <v>1.83</v>
      </c>
      <c r="C348" s="4">
        <f t="shared" si="20"/>
        <v>4.8960650245764237E-2</v>
      </c>
      <c r="D348" s="4">
        <f t="shared" si="22"/>
        <v>2.0919091248528017</v>
      </c>
      <c r="E348" s="4">
        <f t="shared" si="23"/>
        <v>1.9158271299681719</v>
      </c>
      <c r="G348" s="4">
        <f t="shared" si="21"/>
        <v>1.0489606502457642</v>
      </c>
    </row>
    <row r="349" spans="1:7" x14ac:dyDescent="0.2">
      <c r="A349" s="4">
        <f>IF('True_Odds_Calculator_2-way'!A350="","",'True_Odds_Calculator_2-way'!A350)</f>
        <v>1.77</v>
      </c>
      <c r="B349" s="4">
        <f>IF('True_Odds_Calculator_2-way'!B350="","",'True_Odds_Calculator_2-way'!B350)</f>
        <v>2.0499999999999998</v>
      </c>
      <c r="C349" s="4">
        <f t="shared" si="20"/>
        <v>5.2776629461209978E-2</v>
      </c>
      <c r="D349" s="4">
        <f t="shared" si="22"/>
        <v>1.8567225278239736</v>
      </c>
      <c r="E349" s="4">
        <f t="shared" si="23"/>
        <v>2.1672390622666868</v>
      </c>
      <c r="G349" s="4">
        <f t="shared" si="21"/>
        <v>1.05277662946121</v>
      </c>
    </row>
    <row r="350" spans="1:7" x14ac:dyDescent="0.2">
      <c r="A350" s="4">
        <f>IF('True_Odds_Calculator_2-way'!A351="","",'True_Odds_Calculator_2-way'!A351)</f>
        <v>2.0099999999999998</v>
      </c>
      <c r="B350" s="4">
        <f>IF('True_Odds_Calculator_2-way'!B351="","",'True_Odds_Calculator_2-way'!B351)</f>
        <v>1.81</v>
      </c>
      <c r="C350" s="4">
        <f t="shared" si="20"/>
        <v>4.999862565624924E-2</v>
      </c>
      <c r="D350" s="4">
        <f t="shared" si="22"/>
        <v>2.1163433291643639</v>
      </c>
      <c r="E350" s="4">
        <f t="shared" si="23"/>
        <v>1.8957817670201405</v>
      </c>
      <c r="G350" s="4">
        <f t="shared" si="21"/>
        <v>1.0499986256562492</v>
      </c>
    </row>
    <row r="351" spans="1:7" x14ac:dyDescent="0.2">
      <c r="A351" s="4">
        <f>IF('True_Odds_Calculator_2-way'!A352="","",'True_Odds_Calculator_2-way'!A352)</f>
        <v>1.92</v>
      </c>
      <c r="B351" s="4">
        <f>IF('True_Odds_Calculator_2-way'!B352="","",'True_Odds_Calculator_2-way'!B352)</f>
        <v>1.9</v>
      </c>
      <c r="C351" s="4">
        <f t="shared" si="20"/>
        <v>4.7149122807017552E-2</v>
      </c>
      <c r="D351" s="4">
        <f t="shared" si="22"/>
        <v>2.0110253583241455</v>
      </c>
      <c r="E351" s="4">
        <f t="shared" si="23"/>
        <v>1.9890948745910577</v>
      </c>
      <c r="G351" s="4">
        <f t="shared" si="21"/>
        <v>1.0471491228070176</v>
      </c>
    </row>
    <row r="352" spans="1:7" x14ac:dyDescent="0.2">
      <c r="A352" s="4">
        <f>IF('True_Odds_Calculator_2-way'!A353="","",'True_Odds_Calculator_2-way'!A353)</f>
        <v>1.89</v>
      </c>
      <c r="B352" s="4">
        <f>IF('True_Odds_Calculator_2-way'!B353="","",'True_Odds_Calculator_2-way'!B353)</f>
        <v>1.93</v>
      </c>
      <c r="C352" s="4">
        <f t="shared" si="20"/>
        <v>4.7235244126436093E-2</v>
      </c>
      <c r="D352" s="4">
        <f t="shared" si="22"/>
        <v>1.9783062613553166</v>
      </c>
      <c r="E352" s="4">
        <f t="shared" si="23"/>
        <v>2.0221747928042801</v>
      </c>
      <c r="G352" s="4">
        <f t="shared" si="21"/>
        <v>1.0472352441264361</v>
      </c>
    </row>
    <row r="353" spans="1:7" x14ac:dyDescent="0.2">
      <c r="A353" s="4">
        <f>IF('True_Odds_Calculator_2-way'!A354="","",'True_Odds_Calculator_2-way'!A354)</f>
        <v>1.92</v>
      </c>
      <c r="B353" s="4">
        <f>IF('True_Odds_Calculator_2-way'!B354="","",'True_Odds_Calculator_2-way'!B354)</f>
        <v>1.9</v>
      </c>
      <c r="C353" s="4">
        <f t="shared" si="20"/>
        <v>4.7149122807017552E-2</v>
      </c>
      <c r="D353" s="4">
        <f t="shared" si="22"/>
        <v>2.0110253583241455</v>
      </c>
      <c r="E353" s="4">
        <f t="shared" si="23"/>
        <v>1.9890948745910577</v>
      </c>
      <c r="G353" s="4">
        <f t="shared" si="21"/>
        <v>1.0471491228070176</v>
      </c>
    </row>
    <row r="354" spans="1:7" x14ac:dyDescent="0.2">
      <c r="A354" s="4">
        <f>IF('True_Odds_Calculator_2-way'!A355="","",'True_Odds_Calculator_2-way'!A355)</f>
        <v>2.5299999999999998</v>
      </c>
      <c r="B354" s="4">
        <f>IF('True_Odds_Calculator_2-way'!B355="","",'True_Odds_Calculator_2-way'!B355)</f>
        <v>1.58</v>
      </c>
      <c r="C354" s="4">
        <f t="shared" si="20"/>
        <v>2.8168309401110703E-2</v>
      </c>
      <c r="D354" s="4">
        <f t="shared" si="22"/>
        <v>2.6234823127912317</v>
      </c>
      <c r="E354" s="4">
        <f t="shared" si="23"/>
        <v>1.6159598981283099</v>
      </c>
      <c r="G354" s="4">
        <f t="shared" si="21"/>
        <v>1.0281683094011107</v>
      </c>
    </row>
    <row r="355" spans="1:7" x14ac:dyDescent="0.2">
      <c r="A355" s="4">
        <f>IF('True_Odds_Calculator_2-way'!A356="","",'True_Odds_Calculator_2-way'!A356)</f>
        <v>1.96</v>
      </c>
      <c r="B355" s="4">
        <f>IF('True_Odds_Calculator_2-way'!B356="","",'True_Odds_Calculator_2-way'!B356)</f>
        <v>1.94</v>
      </c>
      <c r="C355" s="4">
        <f t="shared" si="20"/>
        <v>2.5667999158426325E-2</v>
      </c>
      <c r="D355" s="4">
        <f t="shared" si="22"/>
        <v>2.0105752961082914</v>
      </c>
      <c r="E355" s="4">
        <f t="shared" si="23"/>
        <v>1.9895353704478862</v>
      </c>
      <c r="G355" s="4">
        <f t="shared" si="21"/>
        <v>1.0256679991584263</v>
      </c>
    </row>
    <row r="356" spans="1:7" x14ac:dyDescent="0.2">
      <c r="A356" s="4">
        <f>IF('True_Odds_Calculator_2-way'!A357="","",'True_Odds_Calculator_2-way'!A357)</f>
        <v>2.2200000000000002</v>
      </c>
      <c r="B356" s="4">
        <f>IF('True_Odds_Calculator_2-way'!B357="","",'True_Odds_Calculator_2-way'!B357)</f>
        <v>1.69</v>
      </c>
      <c r="C356" s="4">
        <f t="shared" si="20"/>
        <v>4.2166426781811372E-2</v>
      </c>
      <c r="D356" s="4">
        <f t="shared" si="22"/>
        <v>2.3290086287168665</v>
      </c>
      <c r="E356" s="4">
        <f t="shared" si="23"/>
        <v>1.7524405623803074</v>
      </c>
      <c r="G356" s="4">
        <f t="shared" si="21"/>
        <v>1.0421664267818114</v>
      </c>
    </row>
    <row r="357" spans="1:7" x14ac:dyDescent="0.2">
      <c r="A357" s="4">
        <f>IF('True_Odds_Calculator_2-way'!A358="","",'True_Odds_Calculator_2-way'!A358)</f>
        <v>2.46</v>
      </c>
      <c r="B357" s="4">
        <f>IF('True_Odds_Calculator_2-way'!B358="","",'True_Odds_Calculator_2-way'!B358)</f>
        <v>1.57</v>
      </c>
      <c r="C357" s="4">
        <f t="shared" si="20"/>
        <v>4.3446740199886147E-2</v>
      </c>
      <c r="D357" s="4">
        <f t="shared" si="22"/>
        <v>2.5988829823026718</v>
      </c>
      <c r="E357" s="4">
        <f t="shared" si="23"/>
        <v>1.6254366398720594</v>
      </c>
      <c r="G357" s="4">
        <f t="shared" si="21"/>
        <v>1.0434467401998861</v>
      </c>
    </row>
    <row r="358" spans="1:7" x14ac:dyDescent="0.2">
      <c r="A358" s="4">
        <f>IF('True_Odds_Calculator_2-way'!A359="","",'True_Odds_Calculator_2-way'!A359)</f>
        <v>2.34</v>
      </c>
      <c r="B358" s="4">
        <f>IF('True_Odds_Calculator_2-way'!B359="","",'True_Odds_Calculator_2-way'!B359)</f>
        <v>1.62</v>
      </c>
      <c r="C358" s="4">
        <f t="shared" si="20"/>
        <v>4.4634377967711192E-2</v>
      </c>
      <c r="D358" s="4">
        <f t="shared" si="22"/>
        <v>2.4689331770222736</v>
      </c>
      <c r="E358" s="4">
        <f t="shared" si="23"/>
        <v>1.6807661612130886</v>
      </c>
      <c r="G358" s="4">
        <f t="shared" si="21"/>
        <v>1.0446343779677112</v>
      </c>
    </row>
    <row r="359" spans="1:7" x14ac:dyDescent="0.2">
      <c r="A359" s="4">
        <f>IF('True_Odds_Calculator_2-way'!A360="","",'True_Odds_Calculator_2-way'!A360)</f>
        <v>2.2200000000000002</v>
      </c>
      <c r="B359" s="4">
        <f>IF('True_Odds_Calculator_2-way'!B360="","",'True_Odds_Calculator_2-way'!B360)</f>
        <v>1.69</v>
      </c>
      <c r="C359" s="4">
        <f t="shared" si="20"/>
        <v>4.2166426781811372E-2</v>
      </c>
      <c r="D359" s="4">
        <f t="shared" si="22"/>
        <v>2.3290086287168665</v>
      </c>
      <c r="E359" s="4">
        <f t="shared" si="23"/>
        <v>1.7524405623803074</v>
      </c>
      <c r="G359" s="4">
        <f t="shared" si="21"/>
        <v>1.0421664267818114</v>
      </c>
    </row>
    <row r="360" spans="1:7" x14ac:dyDescent="0.2">
      <c r="A360" s="4">
        <f>IF('True_Odds_Calculator_2-way'!A361="","",'True_Odds_Calculator_2-way'!A361)</f>
        <v>2.2599999999999998</v>
      </c>
      <c r="B360" s="4">
        <f>IF('True_Odds_Calculator_2-way'!B361="","",'True_Odds_Calculator_2-way'!B361)</f>
        <v>1.66</v>
      </c>
      <c r="C360" s="4">
        <f t="shared" si="20"/>
        <v>4.4887514660411743E-2</v>
      </c>
      <c r="D360" s="4">
        <f t="shared" si="22"/>
        <v>2.3807589795659352</v>
      </c>
      <c r="E360" s="4">
        <f t="shared" si="23"/>
        <v>1.7242393602353159</v>
      </c>
      <c r="G360" s="4">
        <f t="shared" si="21"/>
        <v>1.0448875146604117</v>
      </c>
    </row>
    <row r="361" spans="1:7" x14ac:dyDescent="0.2">
      <c r="A361" s="4">
        <f>IF('True_Odds_Calculator_2-way'!A362="","",'True_Odds_Calculator_2-way'!A362)</f>
        <v>2.15</v>
      </c>
      <c r="B361" s="4">
        <f>IF('True_Odds_Calculator_2-way'!B362="","",'True_Odds_Calculator_2-way'!B362)</f>
        <v>1.73</v>
      </c>
      <c r="C361" s="4">
        <f t="shared" si="20"/>
        <v>4.3150961150692391E-2</v>
      </c>
      <c r="D361" s="4">
        <f t="shared" si="22"/>
        <v>2.2545840278830127</v>
      </c>
      <c r="E361" s="4">
        <f t="shared" si="23"/>
        <v>1.7970769416596208</v>
      </c>
      <c r="G361" s="4">
        <f t="shared" si="21"/>
        <v>1.0431509611506924</v>
      </c>
    </row>
    <row r="362" spans="1:7" x14ac:dyDescent="0.2">
      <c r="A362" s="4">
        <f>IF('True_Odds_Calculator_2-way'!A363="","",'True_Odds_Calculator_2-way'!A363)</f>
        <v>1.76</v>
      </c>
      <c r="B362" s="4">
        <f>IF('True_Odds_Calculator_2-way'!B363="","",'True_Odds_Calculator_2-way'!B363)</f>
        <v>2.1</v>
      </c>
      <c r="C362" s="4">
        <f t="shared" si="20"/>
        <v>4.4372294372294396E-2</v>
      </c>
      <c r="D362" s="4">
        <f t="shared" si="22"/>
        <v>1.8315163528245788</v>
      </c>
      <c r="E362" s="4">
        <f t="shared" si="23"/>
        <v>2.2026221692491061</v>
      </c>
      <c r="G362" s="4">
        <f t="shared" si="21"/>
        <v>1.0443722943722944</v>
      </c>
    </row>
    <row r="363" spans="1:7" x14ac:dyDescent="0.2">
      <c r="A363" s="4">
        <f>IF('True_Odds_Calculator_2-way'!A364="","",'True_Odds_Calculator_2-way'!A364)</f>
        <v>1.93</v>
      </c>
      <c r="B363" s="4">
        <f>IF('True_Odds_Calculator_2-way'!B364="","",'True_Odds_Calculator_2-way'!B364)</f>
        <v>1.93</v>
      </c>
      <c r="C363" s="4">
        <f t="shared" si="20"/>
        <v>3.62694300518136E-2</v>
      </c>
      <c r="D363" s="4">
        <f t="shared" si="22"/>
        <v>2.0000000000000004</v>
      </c>
      <c r="E363" s="4">
        <f t="shared" si="23"/>
        <v>2.0000000000000004</v>
      </c>
      <c r="G363" s="4">
        <f t="shared" si="21"/>
        <v>1.0362694300518136</v>
      </c>
    </row>
    <row r="364" spans="1:7" x14ac:dyDescent="0.2">
      <c r="A364" s="4">
        <f>IF('True_Odds_Calculator_2-way'!A365="","",'True_Odds_Calculator_2-way'!A365)</f>
        <v>1.92</v>
      </c>
      <c r="B364" s="4">
        <f>IF('True_Odds_Calculator_2-way'!B365="","",'True_Odds_Calculator_2-way'!B365)</f>
        <v>1.98</v>
      </c>
      <c r="C364" s="4">
        <f t="shared" si="20"/>
        <v>2.5883838383838453E-2</v>
      </c>
      <c r="D364" s="4">
        <f t="shared" si="22"/>
        <v>1.968924798011187</v>
      </c>
      <c r="E364" s="4">
        <f t="shared" si="23"/>
        <v>2.0320718409236691</v>
      </c>
      <c r="G364" s="4">
        <f t="shared" si="21"/>
        <v>1.0258838383838385</v>
      </c>
    </row>
    <row r="365" spans="1:7" x14ac:dyDescent="0.2">
      <c r="A365" s="4">
        <f>IF('True_Odds_Calculator_2-way'!A366="","",'True_Odds_Calculator_2-way'!A366)</f>
        <v>2.17</v>
      </c>
      <c r="B365" s="4">
        <f>IF('True_Odds_Calculator_2-way'!B366="","",'True_Odds_Calculator_2-way'!B366)</f>
        <v>1.76</v>
      </c>
      <c r="C365" s="4">
        <f t="shared" si="20"/>
        <v>2.9011311269375728E-2</v>
      </c>
      <c r="D365" s="4">
        <f t="shared" si="22"/>
        <v>2.2405256365129644</v>
      </c>
      <c r="E365" s="4">
        <f t="shared" si="23"/>
        <v>1.8061099025820484</v>
      </c>
      <c r="G365" s="4">
        <f t="shared" si="21"/>
        <v>1.0290113112693757</v>
      </c>
    </row>
    <row r="366" spans="1:7" x14ac:dyDescent="0.2">
      <c r="A366" s="4">
        <f>IF('True_Odds_Calculator_2-way'!A367="","",'True_Odds_Calculator_2-way'!A367)</f>
        <v>2.6</v>
      </c>
      <c r="B366" s="4">
        <f>IF('True_Odds_Calculator_2-way'!B367="","",'True_Odds_Calculator_2-way'!B367)</f>
        <v>1.55</v>
      </c>
      <c r="C366" s="4">
        <f t="shared" si="20"/>
        <v>2.9776674937965097E-2</v>
      </c>
      <c r="D366" s="4">
        <f t="shared" si="22"/>
        <v>2.7046979865771807</v>
      </c>
      <c r="E366" s="4">
        <f t="shared" si="23"/>
        <v>1.5866141732283463</v>
      </c>
      <c r="G366" s="4">
        <f t="shared" si="21"/>
        <v>1.0297766749379651</v>
      </c>
    </row>
    <row r="367" spans="1:7" x14ac:dyDescent="0.2">
      <c r="A367" s="4">
        <f>IF('True_Odds_Calculator_2-way'!A368="","",'True_Odds_Calculator_2-way'!A368)</f>
        <v>2.27</v>
      </c>
      <c r="B367" s="4">
        <f>IF('True_Odds_Calculator_2-way'!B368="","",'True_Odds_Calculator_2-way'!B368)</f>
        <v>1.68</v>
      </c>
      <c r="C367" s="4">
        <f t="shared" si="20"/>
        <v>3.5766729599328695E-2</v>
      </c>
      <c r="D367" s="4">
        <f t="shared" si="22"/>
        <v>2.3660503784588656</v>
      </c>
      <c r="E367" s="4">
        <f t="shared" si="23"/>
        <v>1.7320374239258789</v>
      </c>
      <c r="G367" s="4">
        <f t="shared" si="21"/>
        <v>1.0357667295993287</v>
      </c>
    </row>
    <row r="368" spans="1:7" x14ac:dyDescent="0.2">
      <c r="A368" s="4">
        <f>IF('True_Odds_Calculator_2-way'!A369="","",'True_Odds_Calculator_2-way'!A369)</f>
        <v>2.0299999999999998</v>
      </c>
      <c r="B368" s="4">
        <f>IF('True_Odds_Calculator_2-way'!B369="","",'True_Odds_Calculator_2-way'!B369)</f>
        <v>1.86</v>
      </c>
      <c r="C368" s="4">
        <f t="shared" si="20"/>
        <v>3.0245246040574214E-2</v>
      </c>
      <c r="D368" s="4">
        <f t="shared" si="22"/>
        <v>2.0942925287037548</v>
      </c>
      <c r="E368" s="4">
        <f t="shared" si="23"/>
        <v>1.9138324294186226</v>
      </c>
      <c r="G368" s="4">
        <f t="shared" si="21"/>
        <v>1.0302452460405742</v>
      </c>
    </row>
    <row r="369" spans="1:7" x14ac:dyDescent="0.2">
      <c r="A369" s="4">
        <f>IF('True_Odds_Calculator_2-way'!A370="","",'True_Odds_Calculator_2-way'!A370)</f>
        <v>1.87</v>
      </c>
      <c r="B369" s="4">
        <f>IF('True_Odds_Calculator_2-way'!B370="","",'True_Odds_Calculator_2-way'!B370)</f>
        <v>2.0099999999999998</v>
      </c>
      <c r="C369" s="4">
        <f t="shared" si="20"/>
        <v>3.22717960997152E-2</v>
      </c>
      <c r="D369" s="4">
        <f t="shared" si="22"/>
        <v>1.9281811886013285</v>
      </c>
      <c r="E369" s="4">
        <f t="shared" si="23"/>
        <v>2.0773758532069522</v>
      </c>
      <c r="G369" s="4">
        <f t="shared" si="21"/>
        <v>1.0322717960997152</v>
      </c>
    </row>
    <row r="370" spans="1:7" x14ac:dyDescent="0.2">
      <c r="A370" s="4">
        <f>IF('True_Odds_Calculator_2-way'!A371="","",'True_Odds_Calculator_2-way'!A371)</f>
        <v>1.73</v>
      </c>
      <c r="B370" s="4">
        <f>IF('True_Odds_Calculator_2-way'!B371="","",'True_Odds_Calculator_2-way'!B371)</f>
        <v>2.2200000000000002</v>
      </c>
      <c r="C370" s="4">
        <f t="shared" si="20"/>
        <v>2.8485132531375301E-2</v>
      </c>
      <c r="D370" s="4">
        <f t="shared" si="22"/>
        <v>1.7737034129219971</v>
      </c>
      <c r="E370" s="4">
        <f t="shared" si="23"/>
        <v>2.2924849280725841</v>
      </c>
      <c r="G370" s="4">
        <f t="shared" si="21"/>
        <v>1.0284851325313753</v>
      </c>
    </row>
    <row r="371" spans="1:7" x14ac:dyDescent="0.2">
      <c r="A371" s="4">
        <f>IF('True_Odds_Calculator_2-way'!A372="","",'True_Odds_Calculator_2-way'!A372)</f>
        <v>1.74</v>
      </c>
      <c r="B371" s="4">
        <f>IF('True_Odds_Calculator_2-way'!B372="","",'True_Odds_Calculator_2-way'!B372)</f>
        <v>2.17</v>
      </c>
      <c r="C371" s="4">
        <f t="shared" si="20"/>
        <v>3.5542136765718491E-2</v>
      </c>
      <c r="D371" s="4">
        <f t="shared" si="22"/>
        <v>1.7955204717295163</v>
      </c>
      <c r="E371" s="4">
        <f t="shared" si="23"/>
        <v>2.2570386753541753</v>
      </c>
      <c r="G371" s="4">
        <f t="shared" si="21"/>
        <v>1.0355421367657185</v>
      </c>
    </row>
    <row r="372" spans="1:7" x14ac:dyDescent="0.2">
      <c r="A372" s="4">
        <f>IF('True_Odds_Calculator_2-way'!A373="","",'True_Odds_Calculator_2-way'!A373)</f>
        <v>2.09</v>
      </c>
      <c r="B372" s="4">
        <f>IF('True_Odds_Calculator_2-way'!B373="","",'True_Odds_Calculator_2-way'!B373)</f>
        <v>1.82</v>
      </c>
      <c r="C372" s="4">
        <f t="shared" si="20"/>
        <v>2.7919448972080652E-2</v>
      </c>
      <c r="D372" s="4">
        <f t="shared" si="22"/>
        <v>2.152810006225593</v>
      </c>
      <c r="E372" s="4">
        <f t="shared" si="23"/>
        <v>1.8674456281604401</v>
      </c>
      <c r="G372" s="4">
        <f t="shared" si="21"/>
        <v>1.0279194489720807</v>
      </c>
    </row>
    <row r="373" spans="1:7" x14ac:dyDescent="0.2">
      <c r="A373" s="4">
        <f>IF('True_Odds_Calculator_2-way'!A374="","",'True_Odds_Calculator_2-way'!A374)</f>
        <v>2.11</v>
      </c>
      <c r="B373" s="4">
        <f>IF('True_Odds_Calculator_2-way'!B374="","",'True_Odds_Calculator_2-way'!B374)</f>
        <v>1.81</v>
      </c>
      <c r="C373" s="4">
        <f t="shared" si="20"/>
        <v>2.6419837134403323E-2</v>
      </c>
      <c r="D373" s="4">
        <f t="shared" si="22"/>
        <v>2.1704981387286519</v>
      </c>
      <c r="E373" s="4">
        <f t="shared" si="23"/>
        <v>1.8543371124760262</v>
      </c>
      <c r="G373" s="4">
        <f t="shared" si="21"/>
        <v>1.0264198371344033</v>
      </c>
    </row>
    <row r="374" spans="1:7" x14ac:dyDescent="0.2">
      <c r="A374" s="4">
        <f>IF('True_Odds_Calculator_2-way'!A375="","",'True_Odds_Calculator_2-way'!A375)</f>
        <v>2.5299999999999998</v>
      </c>
      <c r="B374" s="4">
        <f>IF('True_Odds_Calculator_2-way'!B375="","",'True_Odds_Calculator_2-way'!B375)</f>
        <v>1.55</v>
      </c>
      <c r="C374" s="4">
        <f t="shared" si="20"/>
        <v>4.0418207318628108E-2</v>
      </c>
      <c r="D374" s="4">
        <f t="shared" si="22"/>
        <v>2.6663267040625529</v>
      </c>
      <c r="E374" s="4">
        <f t="shared" si="23"/>
        <v>1.6001224115066817</v>
      </c>
      <c r="G374" s="4">
        <f t="shared" si="21"/>
        <v>1.0404182073186281</v>
      </c>
    </row>
    <row r="375" spans="1:7" x14ac:dyDescent="0.2">
      <c r="A375" s="4">
        <f>IF('True_Odds_Calculator_2-way'!A376="","",'True_Odds_Calculator_2-way'!A376)</f>
        <v>2.36</v>
      </c>
      <c r="B375" s="4">
        <f>IF('True_Odds_Calculator_2-way'!B376="","",'True_Odds_Calculator_2-way'!B376)</f>
        <v>1.65</v>
      </c>
      <c r="C375" s="4">
        <f t="shared" si="20"/>
        <v>2.9789419619928204E-2</v>
      </c>
      <c r="D375" s="4">
        <f t="shared" si="22"/>
        <v>2.4459798994974875</v>
      </c>
      <c r="E375" s="4">
        <f t="shared" si="23"/>
        <v>1.691572545612511</v>
      </c>
      <c r="G375" s="4">
        <f t="shared" si="21"/>
        <v>1.0297894196199282</v>
      </c>
    </row>
    <row r="376" spans="1:7" x14ac:dyDescent="0.2">
      <c r="A376" s="4">
        <f>IF('True_Odds_Calculator_2-way'!A377="","",'True_Odds_Calculator_2-way'!A377)</f>
        <v>2.19</v>
      </c>
      <c r="B376" s="4">
        <f>IF('True_Odds_Calculator_2-way'!B377="","",'True_Odds_Calculator_2-way'!B377)</f>
        <v>1.73</v>
      </c>
      <c r="C376" s="4">
        <f t="shared" si="20"/>
        <v>3.4655686647135031E-2</v>
      </c>
      <c r="D376" s="4">
        <f t="shared" si="22"/>
        <v>2.2763841740018629</v>
      </c>
      <c r="E376" s="4">
        <f t="shared" si="23"/>
        <v>1.7834631769717797</v>
      </c>
      <c r="G376" s="4">
        <f t="shared" si="21"/>
        <v>1.034655686647135</v>
      </c>
    </row>
    <row r="377" spans="1:7" x14ac:dyDescent="0.2">
      <c r="A377" s="4">
        <f>IF('True_Odds_Calculator_2-way'!A378="","",'True_Odds_Calculator_2-way'!A378)</f>
        <v>1.78</v>
      </c>
      <c r="B377" s="4">
        <f>IF('True_Odds_Calculator_2-way'!B378="","",'True_Odds_Calculator_2-way'!B378)</f>
        <v>2.13</v>
      </c>
      <c r="C377" s="4">
        <f t="shared" si="20"/>
        <v>3.128132088410629E-2</v>
      </c>
      <c r="D377" s="4">
        <f t="shared" si="22"/>
        <v>1.8309750325976726</v>
      </c>
      <c r="E377" s="4">
        <f t="shared" si="23"/>
        <v>2.2034055907479515</v>
      </c>
      <c r="G377" s="4">
        <f t="shared" si="21"/>
        <v>1.0312813208841063</v>
      </c>
    </row>
    <row r="378" spans="1:7" x14ac:dyDescent="0.2">
      <c r="A378" s="4">
        <f>IF('True_Odds_Calculator_2-way'!A379="","",'True_Odds_Calculator_2-way'!A379)</f>
        <v>2.2799999999999998</v>
      </c>
      <c r="B378" s="4">
        <f>IF('True_Odds_Calculator_2-way'!B379="","",'True_Odds_Calculator_2-way'!B379)</f>
        <v>1.68</v>
      </c>
      <c r="C378" s="4">
        <f t="shared" si="20"/>
        <v>3.383458646616555E-2</v>
      </c>
      <c r="D378" s="4">
        <f t="shared" si="22"/>
        <v>2.3714710252600297</v>
      </c>
      <c r="E378" s="4">
        <f t="shared" si="23"/>
        <v>1.7291440953412784</v>
      </c>
      <c r="G378" s="4">
        <f t="shared" si="21"/>
        <v>1.0338345864661656</v>
      </c>
    </row>
    <row r="379" spans="1:7" x14ac:dyDescent="0.2">
      <c r="A379" s="4">
        <f>IF('True_Odds_Calculator_2-way'!A380="","",'True_Odds_Calculator_2-way'!A380)</f>
        <v>1.79</v>
      </c>
      <c r="B379" s="4">
        <f>IF('True_Odds_Calculator_2-way'!B380="","",'True_Odds_Calculator_2-way'!B380)</f>
        <v>2.08</v>
      </c>
      <c r="C379" s="4">
        <f t="shared" si="20"/>
        <v>3.9428448646325664E-2</v>
      </c>
      <c r="D379" s="4">
        <f t="shared" si="22"/>
        <v>1.8554769261437256</v>
      </c>
      <c r="E379" s="4">
        <f t="shared" si="23"/>
        <v>2.1689385995572641</v>
      </c>
      <c r="G379" s="4">
        <f t="shared" si="21"/>
        <v>1.0394284486463257</v>
      </c>
    </row>
    <row r="380" spans="1:7" x14ac:dyDescent="0.2">
      <c r="A380" s="4">
        <f>IF('True_Odds_Calculator_2-way'!A381="","",'True_Odds_Calculator_2-way'!A381)</f>
        <v>1.79</v>
      </c>
      <c r="B380" s="4">
        <f>IF('True_Odds_Calculator_2-way'!B381="","",'True_Odds_Calculator_2-way'!B381)</f>
        <v>2.12</v>
      </c>
      <c r="C380" s="4">
        <f t="shared" si="20"/>
        <v>3.0357331084642114E-2</v>
      </c>
      <c r="D380" s="4">
        <f t="shared" si="22"/>
        <v>1.8399922420480992</v>
      </c>
      <c r="E380" s="4">
        <f t="shared" si="23"/>
        <v>2.1904871854075272</v>
      </c>
      <c r="G380" s="4">
        <f t="shared" si="21"/>
        <v>1.0303573310846421</v>
      </c>
    </row>
    <row r="381" spans="1:7" x14ac:dyDescent="0.2">
      <c r="A381" s="4">
        <f>IF('True_Odds_Calculator_2-way'!A382="","",'True_Odds_Calculator_2-way'!A382)</f>
        <v>2.63</v>
      </c>
      <c r="B381" s="4">
        <f>IF('True_Odds_Calculator_2-way'!B382="","",'True_Odds_Calculator_2-way'!B382)</f>
        <v>1.53</v>
      </c>
      <c r="C381" s="4">
        <f t="shared" si="20"/>
        <v>3.3822908123959383E-2</v>
      </c>
      <c r="D381" s="4">
        <f t="shared" si="22"/>
        <v>2.7524197133964914</v>
      </c>
      <c r="E381" s="4">
        <f t="shared" si="23"/>
        <v>1.5706395519038232</v>
      </c>
      <c r="G381" s="4">
        <f t="shared" si="21"/>
        <v>1.0338229081239594</v>
      </c>
    </row>
    <row r="382" spans="1:7" x14ac:dyDescent="0.2">
      <c r="A382" s="4">
        <f>IF('True_Odds_Calculator_2-way'!A383="","",'True_Odds_Calculator_2-way'!A383)</f>
        <v>1.86</v>
      </c>
      <c r="B382" s="4">
        <f>IF('True_Odds_Calculator_2-way'!B383="","",'True_Odds_Calculator_2-way'!B383)</f>
        <v>2.04</v>
      </c>
      <c r="C382" s="4">
        <f t="shared" si="20"/>
        <v>2.7830487033523088E-2</v>
      </c>
      <c r="D382" s="4">
        <f t="shared" si="22"/>
        <v>1.9094202898550725</v>
      </c>
      <c r="E382" s="4">
        <f t="shared" si="23"/>
        <v>2.0996015936254984</v>
      </c>
      <c r="G382" s="4">
        <f t="shared" si="21"/>
        <v>1.0278304870335231</v>
      </c>
    </row>
    <row r="383" spans="1:7" x14ac:dyDescent="0.2">
      <c r="A383" s="4">
        <f>IF('True_Odds_Calculator_2-way'!A384="","",'True_Odds_Calculator_2-way'!A384)</f>
        <v>1.69</v>
      </c>
      <c r="B383" s="4">
        <f>IF('True_Odds_Calculator_2-way'!B384="","",'True_Odds_Calculator_2-way'!B384)</f>
        <v>2.2599999999999998</v>
      </c>
      <c r="C383" s="4">
        <f t="shared" si="20"/>
        <v>3.4193852437555794E-2</v>
      </c>
      <c r="D383" s="4">
        <f t="shared" si="22"/>
        <v>1.740283410033262</v>
      </c>
      <c r="E383" s="4">
        <f t="shared" si="23"/>
        <v>2.3508340001231001</v>
      </c>
      <c r="G383" s="4">
        <f t="shared" si="21"/>
        <v>1.0341938524375558</v>
      </c>
    </row>
    <row r="384" spans="1:7" x14ac:dyDescent="0.2">
      <c r="A384" s="4">
        <f>IF('True_Odds_Calculator_2-way'!A385="","",'True_Odds_Calculator_2-way'!A385)</f>
        <v>1.85</v>
      </c>
      <c r="B384" s="4">
        <f>IF('True_Odds_Calculator_2-way'!B385="","",'True_Odds_Calculator_2-way'!B385)</f>
        <v>1.95</v>
      </c>
      <c r="C384" s="4">
        <f t="shared" si="20"/>
        <v>5.3361053361053346E-2</v>
      </c>
      <c r="D384" s="4">
        <f t="shared" si="22"/>
        <v>1.9460552933243427</v>
      </c>
      <c r="E384" s="4">
        <f t="shared" si="23"/>
        <v>2.0570206699928724</v>
      </c>
      <c r="G384" s="4">
        <f t="shared" si="21"/>
        <v>1.0533610533610533</v>
      </c>
    </row>
    <row r="385" spans="1:7" x14ac:dyDescent="0.2">
      <c r="A385" s="4">
        <f>IF('True_Odds_Calculator_2-way'!A386="","",'True_Odds_Calculator_2-way'!A386)</f>
        <v>2.09</v>
      </c>
      <c r="B385" s="4">
        <f>IF('True_Odds_Calculator_2-way'!B386="","",'True_Odds_Calculator_2-way'!B386)</f>
        <v>1.77</v>
      </c>
      <c r="C385" s="4">
        <f t="shared" si="20"/>
        <v>4.3440650933960434E-2</v>
      </c>
      <c r="D385" s="4">
        <f t="shared" si="22"/>
        <v>2.1893883348622492</v>
      </c>
      <c r="E385" s="4">
        <f t="shared" si="23"/>
        <v>1.8407682929863407</v>
      </c>
      <c r="G385" s="4">
        <f t="shared" si="21"/>
        <v>1.0434406509339604</v>
      </c>
    </row>
    <row r="386" spans="1:7" x14ac:dyDescent="0.2">
      <c r="A386" s="4">
        <f>IF('True_Odds_Calculator_2-way'!A387="","",'True_Odds_Calculator_2-way'!A387)</f>
        <v>1.64</v>
      </c>
      <c r="B386" s="4">
        <f>IF('True_Odds_Calculator_2-way'!B387="","",'True_Odds_Calculator_2-way'!B387)</f>
        <v>2.2999999999999998</v>
      </c>
      <c r="C386" s="4">
        <f t="shared" ref="C386:C449" si="24">IF(A386="","",((1/A386)+(1/B386))-1)</f>
        <v>4.4538706256627814E-2</v>
      </c>
      <c r="D386" s="4">
        <f t="shared" si="22"/>
        <v>1.7021660649819494</v>
      </c>
      <c r="E386" s="4">
        <f t="shared" si="23"/>
        <v>2.4241645244215939</v>
      </c>
      <c r="G386" s="4">
        <f t="shared" ref="G386:G449" si="25">IF(A386="","",C386+1)</f>
        <v>1.0445387062566278</v>
      </c>
    </row>
    <row r="387" spans="1:7" x14ac:dyDescent="0.2">
      <c r="A387" s="4">
        <f>IF('True_Odds_Calculator_2-way'!A388="","",'True_Odds_Calculator_2-way'!A388)</f>
        <v>2.04</v>
      </c>
      <c r="B387" s="4">
        <f>IF('True_Odds_Calculator_2-way'!B388="","",'True_Odds_Calculator_2-way'!B388)</f>
        <v>1.83</v>
      </c>
      <c r="C387" s="4">
        <f t="shared" si="24"/>
        <v>3.6644165863066513E-2</v>
      </c>
      <c r="D387" s="4">
        <f t="shared" ref="D387:D450" si="26">IF(A387="","",(2*A387)/(2-($C387*A387)))</f>
        <v>2.119209809264305</v>
      </c>
      <c r="E387" s="4">
        <f t="shared" ref="E387:E450" si="27">IF(B387="","",(2*B387)/(2-($C387*B387)))</f>
        <v>1.8934875228241022</v>
      </c>
      <c r="G387" s="4">
        <f t="shared" si="25"/>
        <v>1.0366441658630665</v>
      </c>
    </row>
    <row r="388" spans="1:7" x14ac:dyDescent="0.2">
      <c r="A388" s="4">
        <f>IF('True_Odds_Calculator_2-way'!A389="","",'True_Odds_Calculator_2-way'!A389)</f>
        <v>1.24</v>
      </c>
      <c r="B388" s="4">
        <f>IF('True_Odds_Calculator_2-way'!B389="","",'True_Odds_Calculator_2-way'!B389)</f>
        <v>4.28</v>
      </c>
      <c r="C388" s="4">
        <f t="shared" si="24"/>
        <v>4.0096472716310005E-2</v>
      </c>
      <c r="D388" s="4">
        <f t="shared" si="26"/>
        <v>1.2716120375694844</v>
      </c>
      <c r="E388" s="4">
        <f t="shared" si="27"/>
        <v>4.6817219477769951</v>
      </c>
      <c r="G388" s="4">
        <f t="shared" si="25"/>
        <v>1.04009647271631</v>
      </c>
    </row>
    <row r="389" spans="1:7" x14ac:dyDescent="0.2">
      <c r="A389" s="4">
        <f>IF('True_Odds_Calculator_2-way'!A390="","",'True_Odds_Calculator_2-way'!A390)</f>
        <v>1.85</v>
      </c>
      <c r="B389" s="4">
        <f>IF('True_Odds_Calculator_2-way'!B390="","",'True_Odds_Calculator_2-way'!B390)</f>
        <v>2.06</v>
      </c>
      <c r="C389" s="4">
        <f t="shared" si="24"/>
        <v>2.5977433744424072E-2</v>
      </c>
      <c r="D389" s="4">
        <f t="shared" si="26"/>
        <v>1.8955483710519774</v>
      </c>
      <c r="E389" s="4">
        <f t="shared" si="27"/>
        <v>2.1166342682588173</v>
      </c>
      <c r="G389" s="4">
        <f t="shared" si="25"/>
        <v>1.0259774337444241</v>
      </c>
    </row>
    <row r="390" spans="1:7" x14ac:dyDescent="0.2">
      <c r="A390" s="4">
        <f>IF('True_Odds_Calculator_2-way'!A391="","",'True_Odds_Calculator_2-way'!A391)</f>
        <v>1.59</v>
      </c>
      <c r="B390" s="4">
        <f>IF('True_Odds_Calculator_2-way'!B391="","",'True_Odds_Calculator_2-way'!B391)</f>
        <v>2.4900000000000002</v>
      </c>
      <c r="C390" s="4">
        <f t="shared" si="24"/>
        <v>3.0537243312874107E-2</v>
      </c>
      <c r="D390" s="4">
        <f t="shared" si="26"/>
        <v>1.6295610298203371</v>
      </c>
      <c r="E390" s="4">
        <f t="shared" si="27"/>
        <v>2.5884083553986468</v>
      </c>
      <c r="G390" s="4">
        <f t="shared" si="25"/>
        <v>1.0305372433128741</v>
      </c>
    </row>
    <row r="391" spans="1:7" x14ac:dyDescent="0.2">
      <c r="A391" s="4">
        <f>IF('True_Odds_Calculator_2-way'!A392="","",'True_Odds_Calculator_2-way'!A392)</f>
        <v>1.98</v>
      </c>
      <c r="B391" s="4">
        <f>IF('True_Odds_Calculator_2-way'!B392="","",'True_Odds_Calculator_2-way'!B392)</f>
        <v>1.93</v>
      </c>
      <c r="C391" s="4">
        <f t="shared" si="24"/>
        <v>2.3185220076411994E-2</v>
      </c>
      <c r="D391" s="4">
        <f t="shared" si="26"/>
        <v>2.0265153523890338</v>
      </c>
      <c r="E391" s="4">
        <f t="shared" si="27"/>
        <v>1.974169551066798</v>
      </c>
      <c r="G391" s="4">
        <f t="shared" si="25"/>
        <v>1.023185220076412</v>
      </c>
    </row>
    <row r="392" spans="1:7" x14ac:dyDescent="0.2">
      <c r="A392" s="4">
        <f>IF('True_Odds_Calculator_2-way'!A393="","",'True_Odds_Calculator_2-way'!A393)</f>
        <v>1.61</v>
      </c>
      <c r="B392" s="4">
        <f>IF('True_Odds_Calculator_2-way'!B393="","",'True_Odds_Calculator_2-way'!B393)</f>
        <v>2.4500000000000002</v>
      </c>
      <c r="C392" s="4">
        <f t="shared" si="24"/>
        <v>2.9281277728482547E-2</v>
      </c>
      <c r="D392" s="4">
        <f t="shared" si="26"/>
        <v>1.6488661302121432</v>
      </c>
      <c r="E392" s="4">
        <f t="shared" si="27"/>
        <v>2.5411499436302138</v>
      </c>
      <c r="G392" s="4">
        <f t="shared" si="25"/>
        <v>1.0292812777284825</v>
      </c>
    </row>
    <row r="393" spans="1:7" x14ac:dyDescent="0.2">
      <c r="A393" s="4">
        <f>IF('True_Odds_Calculator_2-way'!A394="","",'True_Odds_Calculator_2-way'!A394)</f>
        <v>1.95</v>
      </c>
      <c r="B393" s="4">
        <f>IF('True_Odds_Calculator_2-way'!B394="","",'True_Odds_Calculator_2-way'!B394)</f>
        <v>1.93</v>
      </c>
      <c r="C393" s="4">
        <f t="shared" si="24"/>
        <v>3.0955227846419575E-2</v>
      </c>
      <c r="D393" s="4">
        <f t="shared" si="26"/>
        <v>2.0106851876586083</v>
      </c>
      <c r="E393" s="4">
        <f t="shared" si="27"/>
        <v>1.9894277785119598</v>
      </c>
      <c r="G393" s="4">
        <f t="shared" si="25"/>
        <v>1.0309552278464196</v>
      </c>
    </row>
    <row r="394" spans="1:7" x14ac:dyDescent="0.2">
      <c r="A394" s="4">
        <f>IF('True_Odds_Calculator_2-way'!A395="","",'True_Odds_Calculator_2-way'!A395)</f>
        <v>1.95</v>
      </c>
      <c r="B394" s="4">
        <f>IF('True_Odds_Calculator_2-way'!B395="","",'True_Odds_Calculator_2-way'!B395)</f>
        <v>1.93</v>
      </c>
      <c r="C394" s="4">
        <f t="shared" si="24"/>
        <v>3.0955227846419575E-2</v>
      </c>
      <c r="D394" s="4">
        <f t="shared" si="26"/>
        <v>2.0106851876586083</v>
      </c>
      <c r="E394" s="4">
        <f t="shared" si="27"/>
        <v>1.9894277785119598</v>
      </c>
      <c r="G394" s="4">
        <f t="shared" si="25"/>
        <v>1.0309552278464196</v>
      </c>
    </row>
    <row r="395" spans="1:7" x14ac:dyDescent="0.2">
      <c r="A395" s="4">
        <f>IF('True_Odds_Calculator_2-way'!A396="","",'True_Odds_Calculator_2-way'!A396)</f>
        <v>1.78</v>
      </c>
      <c r="B395" s="4">
        <f>IF('True_Odds_Calculator_2-way'!B396="","",'True_Odds_Calculator_2-way'!B396)</f>
        <v>2.12</v>
      </c>
      <c r="C395" s="4">
        <f t="shared" si="24"/>
        <v>3.3495866016535869E-2</v>
      </c>
      <c r="D395" s="4">
        <f t="shared" si="26"/>
        <v>1.8346946713341112</v>
      </c>
      <c r="E395" s="4">
        <f t="shared" si="27"/>
        <v>2.1980428704566637</v>
      </c>
      <c r="G395" s="4">
        <f t="shared" si="25"/>
        <v>1.0334958660165359</v>
      </c>
    </row>
    <row r="396" spans="1:7" x14ac:dyDescent="0.2">
      <c r="A396" s="4">
        <f>IF('True_Odds_Calculator_2-way'!A397="","",'True_Odds_Calculator_2-way'!A397)</f>
        <v>2.35</v>
      </c>
      <c r="B396" s="4">
        <f>IF('True_Odds_Calculator_2-way'!B397="","",'True_Odds_Calculator_2-way'!B397)</f>
        <v>1.66</v>
      </c>
      <c r="C396" s="4">
        <f t="shared" si="24"/>
        <v>2.7941553447834E-2</v>
      </c>
      <c r="D396" s="4">
        <f t="shared" si="26"/>
        <v>2.4297726564933044</v>
      </c>
      <c r="E396" s="4">
        <f t="shared" si="27"/>
        <v>1.6994118928338053</v>
      </c>
      <c r="G396" s="4">
        <f t="shared" si="25"/>
        <v>1.027941553447834</v>
      </c>
    </row>
    <row r="397" spans="1:7" x14ac:dyDescent="0.2">
      <c r="A397" s="4">
        <f>IF('True_Odds_Calculator_2-way'!A398="","",'True_Odds_Calculator_2-way'!A398)</f>
        <v>2.2599999999999998</v>
      </c>
      <c r="B397" s="4">
        <f>IF('True_Odds_Calculator_2-way'!B398="","",'True_Odds_Calculator_2-way'!B398)</f>
        <v>1.69</v>
      </c>
      <c r="C397" s="4">
        <f t="shared" si="24"/>
        <v>3.4193852437555794E-2</v>
      </c>
      <c r="D397" s="4">
        <f t="shared" si="26"/>
        <v>2.3508340001231001</v>
      </c>
      <c r="E397" s="4">
        <f t="shared" si="27"/>
        <v>1.740283410033262</v>
      </c>
      <c r="G397" s="4">
        <f t="shared" si="25"/>
        <v>1.0341938524375558</v>
      </c>
    </row>
    <row r="398" spans="1:7" x14ac:dyDescent="0.2">
      <c r="A398" s="4">
        <f>IF('True_Odds_Calculator_2-way'!A399="","",'True_Odds_Calculator_2-way'!A399)</f>
        <v>2.2999999999999998</v>
      </c>
      <c r="B398" s="4">
        <f>IF('True_Odds_Calculator_2-way'!B399="","",'True_Odds_Calculator_2-way'!B399)</f>
        <v>1.67</v>
      </c>
      <c r="C398" s="4">
        <f t="shared" si="24"/>
        <v>3.3585003905233002E-2</v>
      </c>
      <c r="D398" s="4">
        <f t="shared" si="26"/>
        <v>2.3924011211460603</v>
      </c>
      <c r="E398" s="4">
        <f t="shared" si="27"/>
        <v>1.7181838514873629</v>
      </c>
      <c r="G398" s="4">
        <f t="shared" si="25"/>
        <v>1.033585003905233</v>
      </c>
    </row>
    <row r="399" spans="1:7" x14ac:dyDescent="0.2">
      <c r="A399" s="4">
        <f>IF('True_Odds_Calculator_2-way'!A400="","",'True_Odds_Calculator_2-way'!A400)</f>
        <v>2.0499999999999998</v>
      </c>
      <c r="B399" s="4">
        <f>IF('True_Odds_Calculator_2-way'!B400="","",'True_Odds_Calculator_2-way'!B400)</f>
        <v>1.85</v>
      </c>
      <c r="C399" s="4">
        <f t="shared" si="24"/>
        <v>2.8345418589321048E-2</v>
      </c>
      <c r="D399" s="4">
        <f t="shared" si="26"/>
        <v>2.1113430758524703</v>
      </c>
      <c r="E399" s="4">
        <f t="shared" si="27"/>
        <v>1.8998121477770822</v>
      </c>
      <c r="G399" s="4">
        <f t="shared" si="25"/>
        <v>1.028345418589321</v>
      </c>
    </row>
    <row r="400" spans="1:7" x14ac:dyDescent="0.2">
      <c r="A400" s="4">
        <f>IF('True_Odds_Calculator_2-way'!A401="","",'True_Odds_Calculator_2-way'!A401)</f>
        <v>2.09</v>
      </c>
      <c r="B400" s="4">
        <f>IF('True_Odds_Calculator_2-way'!B401="","",'True_Odds_Calculator_2-way'!B401)</f>
        <v>1.8</v>
      </c>
      <c r="C400" s="4">
        <f t="shared" si="24"/>
        <v>3.4024455077086735E-2</v>
      </c>
      <c r="D400" s="4">
        <f t="shared" si="26"/>
        <v>2.1670506912442398</v>
      </c>
      <c r="E400" s="4">
        <f t="shared" si="27"/>
        <v>1.8568608094768018</v>
      </c>
      <c r="G400" s="4">
        <f t="shared" si="25"/>
        <v>1.0340244550770867</v>
      </c>
    </row>
    <row r="401" spans="1:7" x14ac:dyDescent="0.2">
      <c r="A401" s="4">
        <f>IF('True_Odds_Calculator_2-way'!A402="","",'True_Odds_Calculator_2-way'!A402)</f>
        <v>2.59</v>
      </c>
      <c r="B401" s="4">
        <f>IF('True_Odds_Calculator_2-way'!B402="","",'True_Odds_Calculator_2-way'!B402)</f>
        <v>1.54</v>
      </c>
      <c r="C401" s="4">
        <f t="shared" si="24"/>
        <v>3.5451035451035562E-2</v>
      </c>
      <c r="D401" s="4">
        <f t="shared" si="26"/>
        <v>2.7146260123868511</v>
      </c>
      <c r="E401" s="4">
        <f t="shared" si="27"/>
        <v>1.583217560433454</v>
      </c>
      <c r="G401" s="4">
        <f t="shared" si="25"/>
        <v>1.0354510354510356</v>
      </c>
    </row>
    <row r="402" spans="1:7" x14ac:dyDescent="0.2">
      <c r="A402" s="4">
        <f>IF('True_Odds_Calculator_2-way'!A403="","",'True_Odds_Calculator_2-way'!A403)</f>
        <v>1.81</v>
      </c>
      <c r="B402" s="4">
        <f>IF('True_Odds_Calculator_2-way'!B403="","",'True_Odds_Calculator_2-way'!B403)</f>
        <v>2.08</v>
      </c>
      <c r="C402" s="4">
        <f t="shared" si="24"/>
        <v>3.3255418614534626E-2</v>
      </c>
      <c r="D402" s="4">
        <f t="shared" si="26"/>
        <v>1.8661643699811639</v>
      </c>
      <c r="E402" s="4">
        <f t="shared" si="27"/>
        <v>2.1545152798443401</v>
      </c>
      <c r="G402" s="4">
        <f t="shared" si="25"/>
        <v>1.0332554186145346</v>
      </c>
    </row>
    <row r="403" spans="1:7" x14ac:dyDescent="0.2">
      <c r="A403" s="4">
        <f>IF('True_Odds_Calculator_2-way'!A404="","",'True_Odds_Calculator_2-way'!A404)</f>
        <v>2.41</v>
      </c>
      <c r="B403" s="4">
        <f>IF('True_Odds_Calculator_2-way'!B404="","",'True_Odds_Calculator_2-way'!B404)</f>
        <v>1.61</v>
      </c>
      <c r="C403" s="4">
        <f t="shared" si="24"/>
        <v>3.6055771758459754E-2</v>
      </c>
      <c r="D403" s="4">
        <f t="shared" si="26"/>
        <v>2.5194636537774748</v>
      </c>
      <c r="E403" s="4">
        <f t="shared" si="27"/>
        <v>1.6581269630990791</v>
      </c>
      <c r="G403" s="4">
        <f t="shared" si="25"/>
        <v>1.0360557717584598</v>
      </c>
    </row>
    <row r="404" spans="1:7" x14ac:dyDescent="0.2">
      <c r="A404" s="4">
        <f>IF('True_Odds_Calculator_2-way'!A405="","",'True_Odds_Calculator_2-way'!A405)</f>
        <v>2.2999999999999998</v>
      </c>
      <c r="B404" s="4">
        <f>IF('True_Odds_Calculator_2-way'!B405="","",'True_Odds_Calculator_2-way'!B405)</f>
        <v>1.67</v>
      </c>
      <c r="C404" s="4">
        <f t="shared" si="24"/>
        <v>3.3585003905233002E-2</v>
      </c>
      <c r="D404" s="4">
        <f t="shared" si="26"/>
        <v>2.3924011211460603</v>
      </c>
      <c r="E404" s="4">
        <f t="shared" si="27"/>
        <v>1.7181838514873629</v>
      </c>
      <c r="G404" s="4">
        <f t="shared" si="25"/>
        <v>1.033585003905233</v>
      </c>
    </row>
    <row r="405" spans="1:7" x14ac:dyDescent="0.2">
      <c r="A405" s="4">
        <f>IF('True_Odds_Calculator_2-way'!A406="","",'True_Odds_Calculator_2-way'!A406)</f>
        <v>2.62</v>
      </c>
      <c r="B405" s="4">
        <f>IF('True_Odds_Calculator_2-way'!B406="","",'True_Odds_Calculator_2-way'!B406)</f>
        <v>1.53</v>
      </c>
      <c r="C405" s="4">
        <f t="shared" si="24"/>
        <v>3.5274160554807032E-2</v>
      </c>
      <c r="D405" s="4">
        <f t="shared" si="26"/>
        <v>2.7469334612485432</v>
      </c>
      <c r="E405" s="4">
        <f t="shared" si="27"/>
        <v>1.5724316479033458</v>
      </c>
      <c r="G405" s="4">
        <f t="shared" si="25"/>
        <v>1.035274160554807</v>
      </c>
    </row>
    <row r="406" spans="1:7" x14ac:dyDescent="0.2">
      <c r="A406" s="4">
        <f>IF('True_Odds_Calculator_2-way'!A407="","",'True_Odds_Calculator_2-way'!A407)</f>
        <v>2.12</v>
      </c>
      <c r="B406" s="4">
        <f>IF('True_Odds_Calculator_2-way'!B407="","",'True_Odds_Calculator_2-way'!B407)</f>
        <v>1.78</v>
      </c>
      <c r="C406" s="4">
        <f t="shared" si="24"/>
        <v>3.3495866016535869E-2</v>
      </c>
      <c r="D406" s="4">
        <f t="shared" si="26"/>
        <v>2.1980428704566637</v>
      </c>
      <c r="E406" s="4">
        <f t="shared" si="27"/>
        <v>1.8346946713341112</v>
      </c>
      <c r="G406" s="4">
        <f t="shared" si="25"/>
        <v>1.0334958660165359</v>
      </c>
    </row>
    <row r="407" spans="1:7" x14ac:dyDescent="0.2">
      <c r="A407" s="4">
        <f>IF('True_Odds_Calculator_2-way'!A408="","",'True_Odds_Calculator_2-way'!A408)</f>
        <v>2.52</v>
      </c>
      <c r="B407" s="4">
        <f>IF('True_Odds_Calculator_2-way'!B408="","",'True_Odds_Calculator_2-way'!B408)</f>
        <v>1.57</v>
      </c>
      <c r="C407" s="4">
        <f t="shared" si="24"/>
        <v>3.3768071984632497E-2</v>
      </c>
      <c r="D407" s="4">
        <f t="shared" si="26"/>
        <v>2.6319850984566258</v>
      </c>
      <c r="E407" s="4">
        <f t="shared" si="27"/>
        <v>1.6127506929724442</v>
      </c>
      <c r="G407" s="4">
        <f t="shared" si="25"/>
        <v>1.0337680719846325</v>
      </c>
    </row>
    <row r="408" spans="1:7" x14ac:dyDescent="0.2">
      <c r="A408" s="4">
        <f>IF('True_Odds_Calculator_2-way'!A409="","",'True_Odds_Calculator_2-way'!A409)</f>
        <v>2.2599999999999998</v>
      </c>
      <c r="B408" s="4">
        <f>IF('True_Odds_Calculator_2-way'!B409="","",'True_Odds_Calculator_2-way'!B409)</f>
        <v>1.66</v>
      </c>
      <c r="C408" s="4">
        <f t="shared" si="24"/>
        <v>4.4887514660411743E-2</v>
      </c>
      <c r="D408" s="4">
        <f t="shared" si="26"/>
        <v>2.3807589795659352</v>
      </c>
      <c r="E408" s="4">
        <f t="shared" si="27"/>
        <v>1.7242393602353159</v>
      </c>
      <c r="G408" s="4">
        <f t="shared" si="25"/>
        <v>1.0448875146604117</v>
      </c>
    </row>
    <row r="409" spans="1:7" x14ac:dyDescent="0.2">
      <c r="A409" s="4">
        <f>IF('True_Odds_Calculator_2-way'!A410="","",'True_Odds_Calculator_2-way'!A410)</f>
        <v>1.88</v>
      </c>
      <c r="B409" s="4">
        <f>IF('True_Odds_Calculator_2-way'!B410="","",'True_Odds_Calculator_2-way'!B410)</f>
        <v>1.98</v>
      </c>
      <c r="C409" s="4">
        <f t="shared" si="24"/>
        <v>3.6965398667526461E-2</v>
      </c>
      <c r="D409" s="4">
        <f t="shared" si="26"/>
        <v>1.9476768522394308</v>
      </c>
      <c r="E409" s="4">
        <f t="shared" si="27"/>
        <v>2.0552120141342756</v>
      </c>
      <c r="G409" s="4">
        <f t="shared" si="25"/>
        <v>1.0369653986675265</v>
      </c>
    </row>
    <row r="410" spans="1:7" x14ac:dyDescent="0.2">
      <c r="A410" s="4">
        <f>IF('True_Odds_Calculator_2-way'!A411="","",'True_Odds_Calculator_2-way'!A411)</f>
        <v>2.0299999999999998</v>
      </c>
      <c r="B410" s="4">
        <f>IF('True_Odds_Calculator_2-way'!B411="","",'True_Odds_Calculator_2-way'!B411)</f>
        <v>1.83</v>
      </c>
      <c r="C410" s="4">
        <f t="shared" si="24"/>
        <v>3.9058924870117639E-2</v>
      </c>
      <c r="D410" s="4">
        <f t="shared" si="26"/>
        <v>2.1138012461236451</v>
      </c>
      <c r="E410" s="4">
        <f t="shared" si="27"/>
        <v>1.8978262535441519</v>
      </c>
      <c r="G410" s="4">
        <f t="shared" si="25"/>
        <v>1.0390589248701176</v>
      </c>
    </row>
    <row r="411" spans="1:7" x14ac:dyDescent="0.2">
      <c r="A411" s="4">
        <f>IF('True_Odds_Calculator_2-way'!A412="","",'True_Odds_Calculator_2-way'!A412)</f>
        <v>1.79</v>
      </c>
      <c r="B411" s="4">
        <f>IF('True_Odds_Calculator_2-way'!B412="","",'True_Odds_Calculator_2-way'!B412)</f>
        <v>2.0699999999999998</v>
      </c>
      <c r="C411" s="4">
        <f t="shared" si="24"/>
        <v>4.17510053167085E-2</v>
      </c>
      <c r="D411" s="4">
        <f t="shared" si="26"/>
        <v>1.8594836022382255</v>
      </c>
      <c r="E411" s="4">
        <f t="shared" si="27"/>
        <v>2.1634893294018038</v>
      </c>
      <c r="G411" s="4">
        <f t="shared" si="25"/>
        <v>1.0417510053167085</v>
      </c>
    </row>
    <row r="412" spans="1:7" x14ac:dyDescent="0.2">
      <c r="A412" s="4">
        <f>IF('True_Odds_Calculator_2-way'!A413="","",'True_Odds_Calculator_2-way'!A413)</f>
        <v>2.0099999999999998</v>
      </c>
      <c r="B412" s="4">
        <f>IF('True_Odds_Calculator_2-way'!B413="","",'True_Odds_Calculator_2-way'!B413)</f>
        <v>1.85</v>
      </c>
      <c r="C412" s="4">
        <f t="shared" si="24"/>
        <v>3.80529783514858E-2</v>
      </c>
      <c r="D412" s="4">
        <f t="shared" si="26"/>
        <v>2.0899255304201207</v>
      </c>
      <c r="E412" s="4">
        <f t="shared" si="27"/>
        <v>1.9174938764986464</v>
      </c>
      <c r="G412" s="4">
        <f t="shared" si="25"/>
        <v>1.0380529783514858</v>
      </c>
    </row>
    <row r="413" spans="1:7" x14ac:dyDescent="0.2">
      <c r="A413" s="4">
        <f>IF('True_Odds_Calculator_2-way'!A414="","",'True_Odds_Calculator_2-way'!A414)</f>
        <v>1.85</v>
      </c>
      <c r="B413" s="4">
        <f>IF('True_Odds_Calculator_2-way'!B414="","",'True_Odds_Calculator_2-way'!B414)</f>
        <v>2.0099999999999998</v>
      </c>
      <c r="C413" s="4">
        <f t="shared" si="24"/>
        <v>3.80529783514858E-2</v>
      </c>
      <c r="D413" s="4">
        <f t="shared" si="26"/>
        <v>1.9174938764986464</v>
      </c>
      <c r="E413" s="4">
        <f t="shared" si="27"/>
        <v>2.0899255304201207</v>
      </c>
      <c r="G413" s="4">
        <f t="shared" si="25"/>
        <v>1.0380529783514858</v>
      </c>
    </row>
    <row r="414" spans="1:7" x14ac:dyDescent="0.2">
      <c r="A414" s="4">
        <f>IF('True_Odds_Calculator_2-way'!A415="","",'True_Odds_Calculator_2-way'!A415)</f>
        <v>2.0299999999999998</v>
      </c>
      <c r="B414" s="4">
        <f>IF('True_Odds_Calculator_2-way'!B415="","",'True_Odds_Calculator_2-way'!B415)</f>
        <v>1.83</v>
      </c>
      <c r="C414" s="4">
        <f t="shared" si="24"/>
        <v>3.9058924870117639E-2</v>
      </c>
      <c r="D414" s="4">
        <f t="shared" si="26"/>
        <v>2.1138012461236451</v>
      </c>
      <c r="E414" s="4">
        <f t="shared" si="27"/>
        <v>1.8978262535441519</v>
      </c>
      <c r="G414" s="4">
        <f t="shared" si="25"/>
        <v>1.0390589248701176</v>
      </c>
    </row>
    <row r="415" spans="1:7" x14ac:dyDescent="0.2">
      <c r="A415" s="4">
        <f>IF('True_Odds_Calculator_2-way'!A416="","",'True_Odds_Calculator_2-way'!A416)</f>
        <v>2.17</v>
      </c>
      <c r="B415" s="4">
        <f>IF('True_Odds_Calculator_2-way'!B416="","",'True_Odds_Calculator_2-way'!B416)</f>
        <v>1.72</v>
      </c>
      <c r="C415" s="4">
        <f t="shared" si="24"/>
        <v>4.2224841924766832E-2</v>
      </c>
      <c r="D415" s="4">
        <f t="shared" si="26"/>
        <v>2.2741896173531559</v>
      </c>
      <c r="E415" s="4">
        <f t="shared" si="27"/>
        <v>1.7848125478194337</v>
      </c>
      <c r="G415" s="4">
        <f t="shared" si="25"/>
        <v>1.0422248419247668</v>
      </c>
    </row>
    <row r="416" spans="1:7" x14ac:dyDescent="0.2">
      <c r="A416" s="4">
        <f>IF('True_Odds_Calculator_2-way'!A417="","",'True_Odds_Calculator_2-way'!A417)</f>
        <v>1.8</v>
      </c>
      <c r="B416" s="4">
        <f>IF('True_Odds_Calculator_2-way'!B417="","",'True_Odds_Calculator_2-way'!B417)</f>
        <v>2.0499999999999998</v>
      </c>
      <c r="C416" s="4">
        <f t="shared" si="24"/>
        <v>4.3360433604336057E-2</v>
      </c>
      <c r="D416" s="4">
        <f t="shared" si="26"/>
        <v>1.8730964467005078</v>
      </c>
      <c r="E416" s="4">
        <f t="shared" si="27"/>
        <v>2.1453488372093021</v>
      </c>
      <c r="G416" s="4">
        <f t="shared" si="25"/>
        <v>1.0433604336043361</v>
      </c>
    </row>
    <row r="417" spans="1:7" x14ac:dyDescent="0.2">
      <c r="A417" s="4">
        <f>IF('True_Odds_Calculator_2-way'!A418="","",'True_Odds_Calculator_2-way'!A418)</f>
        <v>1.81</v>
      </c>
      <c r="B417" s="4">
        <f>IF('True_Odds_Calculator_2-way'!B418="","",'True_Odds_Calculator_2-way'!B418)</f>
        <v>2.0299999999999998</v>
      </c>
      <c r="C417" s="4">
        <f t="shared" si="24"/>
        <v>4.5097025283727721E-2</v>
      </c>
      <c r="D417" s="4">
        <f t="shared" si="26"/>
        <v>1.8870143543127138</v>
      </c>
      <c r="E417" s="4">
        <f t="shared" si="27"/>
        <v>2.1273774715571898</v>
      </c>
      <c r="G417" s="4">
        <f t="shared" si="25"/>
        <v>1.0450970252837277</v>
      </c>
    </row>
    <row r="418" spans="1:7" x14ac:dyDescent="0.2">
      <c r="A418" s="4">
        <f>IF('True_Odds_Calculator_2-way'!A419="","",'True_Odds_Calculator_2-way'!A419)</f>
        <v>2.2599999999999998</v>
      </c>
      <c r="B418" s="4">
        <f>IF('True_Odds_Calculator_2-way'!B419="","",'True_Odds_Calculator_2-way'!B419)</f>
        <v>1.66</v>
      </c>
      <c r="C418" s="4">
        <f t="shared" si="24"/>
        <v>4.4887514660411743E-2</v>
      </c>
      <c r="D418" s="4">
        <f t="shared" si="26"/>
        <v>2.3807589795659352</v>
      </c>
      <c r="E418" s="4">
        <f t="shared" si="27"/>
        <v>1.7242393602353159</v>
      </c>
      <c r="G418" s="4">
        <f t="shared" si="25"/>
        <v>1.0448875146604117</v>
      </c>
    </row>
    <row r="419" spans="1:7" x14ac:dyDescent="0.2">
      <c r="A419" s="4">
        <f>IF('True_Odds_Calculator_2-way'!A420="","",'True_Odds_Calculator_2-way'!A420)</f>
        <v>2</v>
      </c>
      <c r="B419" s="4">
        <f>IF('True_Odds_Calculator_2-way'!B420="","",'True_Odds_Calculator_2-way'!B420)</f>
        <v>1.85</v>
      </c>
      <c r="C419" s="4">
        <f t="shared" si="24"/>
        <v>4.0540540540540349E-2</v>
      </c>
      <c r="D419" s="4">
        <f t="shared" si="26"/>
        <v>2.0845070422535206</v>
      </c>
      <c r="E419" s="4">
        <f t="shared" si="27"/>
        <v>1.9220779220779218</v>
      </c>
      <c r="G419" s="4">
        <f t="shared" si="25"/>
        <v>1.0405405405405403</v>
      </c>
    </row>
    <row r="420" spans="1:7" x14ac:dyDescent="0.2">
      <c r="A420" s="4">
        <f>IF('True_Odds_Calculator_2-way'!A421="","",'True_Odds_Calculator_2-way'!A421)</f>
        <v>2.29</v>
      </c>
      <c r="B420" s="4">
        <f>IF('True_Odds_Calculator_2-way'!B421="","",'True_Odds_Calculator_2-way'!B421)</f>
        <v>1.65</v>
      </c>
      <c r="C420" s="4">
        <f t="shared" si="24"/>
        <v>4.2741828768029677E-2</v>
      </c>
      <c r="D420" s="4">
        <f t="shared" si="26"/>
        <v>2.40783813923849</v>
      </c>
      <c r="E420" s="4">
        <f t="shared" si="27"/>
        <v>1.7103089283693562</v>
      </c>
      <c r="G420" s="4">
        <f t="shared" si="25"/>
        <v>1.0427418287680297</v>
      </c>
    </row>
    <row r="421" spans="1:7" x14ac:dyDescent="0.2">
      <c r="A421" s="4">
        <f>IF('True_Odds_Calculator_2-way'!A422="","",'True_Odds_Calculator_2-way'!A422)</f>
        <v>2.34</v>
      </c>
      <c r="B421" s="4">
        <f>IF('True_Odds_Calculator_2-way'!B422="","",'True_Odds_Calculator_2-way'!B422)</f>
        <v>1.63</v>
      </c>
      <c r="C421" s="4">
        <f t="shared" si="24"/>
        <v>4.0847359865764821E-2</v>
      </c>
      <c r="D421" s="4">
        <f t="shared" si="26"/>
        <v>2.4574447522711167</v>
      </c>
      <c r="E421" s="4">
        <f t="shared" si="27"/>
        <v>1.6861323548914724</v>
      </c>
      <c r="G421" s="4">
        <f t="shared" si="25"/>
        <v>1.0408473598657648</v>
      </c>
    </row>
    <row r="422" spans="1:7" x14ac:dyDescent="0.2">
      <c r="A422" s="4">
        <f>IF('True_Odds_Calculator_2-way'!A423="","",'True_Odds_Calculator_2-way'!A423)</f>
        <v>2.13</v>
      </c>
      <c r="B422" s="4">
        <f>IF('True_Odds_Calculator_2-way'!B423="","",'True_Odds_Calculator_2-way'!B423)</f>
        <v>1.73</v>
      </c>
      <c r="C422" s="4">
        <f t="shared" si="24"/>
        <v>4.7518250156042274E-2</v>
      </c>
      <c r="D422" s="4">
        <f t="shared" si="26"/>
        <v>2.243538616091814</v>
      </c>
      <c r="E422" s="4">
        <f t="shared" si="27"/>
        <v>1.8041567725036107</v>
      </c>
      <c r="G422" s="4">
        <f t="shared" si="25"/>
        <v>1.0475182501560423</v>
      </c>
    </row>
    <row r="423" spans="1:7" x14ac:dyDescent="0.2">
      <c r="A423" s="4">
        <f>IF('True_Odds_Calculator_2-way'!A424="","",'True_Odds_Calculator_2-way'!A424)</f>
        <v>2.19</v>
      </c>
      <c r="B423" s="4">
        <f>IF('True_Odds_Calculator_2-way'!B424="","",'True_Odds_Calculator_2-way'!B424)</f>
        <v>1.71</v>
      </c>
      <c r="C423" s="4">
        <f t="shared" si="24"/>
        <v>4.1416326203636888E-2</v>
      </c>
      <c r="D423" s="4">
        <f t="shared" si="26"/>
        <v>2.2940365707984927</v>
      </c>
      <c r="E423" s="4">
        <f t="shared" si="27"/>
        <v>1.7727756869985087</v>
      </c>
      <c r="G423" s="4">
        <f t="shared" si="25"/>
        <v>1.0414163262036369</v>
      </c>
    </row>
    <row r="424" spans="1:7" x14ac:dyDescent="0.2">
      <c r="A424" s="4">
        <f>IF('True_Odds_Calculator_2-way'!A425="","",'True_Odds_Calculator_2-way'!A425)</f>
        <v>1.9</v>
      </c>
      <c r="B424" s="4">
        <f>IF('True_Odds_Calculator_2-way'!B425="","",'True_Odds_Calculator_2-way'!B425)</f>
        <v>1.95</v>
      </c>
      <c r="C424" s="4">
        <f t="shared" si="24"/>
        <v>3.9136302294197067E-2</v>
      </c>
      <c r="D424" s="4">
        <f t="shared" si="26"/>
        <v>1.9733688415446073</v>
      </c>
      <c r="E424" s="4">
        <f t="shared" si="27"/>
        <v>2.027359781121751</v>
      </c>
      <c r="G424" s="4">
        <f t="shared" si="25"/>
        <v>1.0391363022941971</v>
      </c>
    </row>
    <row r="425" spans="1:7" x14ac:dyDescent="0.2">
      <c r="A425" s="4">
        <f>IF('True_Odds_Calculator_2-way'!A426="","",'True_Odds_Calculator_2-way'!A426)</f>
        <v>2.1</v>
      </c>
      <c r="B425" s="4">
        <f>IF('True_Odds_Calculator_2-way'!B426="","",'True_Odds_Calculator_2-way'!B426)</f>
        <v>1.76</v>
      </c>
      <c r="C425" s="4">
        <f t="shared" si="24"/>
        <v>4.4372294372294396E-2</v>
      </c>
      <c r="D425" s="4">
        <f t="shared" si="26"/>
        <v>2.2026221692491061</v>
      </c>
      <c r="E425" s="4">
        <f t="shared" si="27"/>
        <v>1.8315163528245788</v>
      </c>
      <c r="G425" s="4">
        <f t="shared" si="25"/>
        <v>1.0443722943722944</v>
      </c>
    </row>
    <row r="426" spans="1:7" x14ac:dyDescent="0.2">
      <c r="A426" s="4">
        <f>IF('True_Odds_Calculator_2-way'!A427="","",'True_Odds_Calculator_2-way'!A427)</f>
        <v>2.5299999999999998</v>
      </c>
      <c r="B426" s="4">
        <f>IF('True_Odds_Calculator_2-way'!B427="","",'True_Odds_Calculator_2-way'!B427)</f>
        <v>1.54</v>
      </c>
      <c r="C426" s="4">
        <f t="shared" si="24"/>
        <v>4.4607566346696714E-2</v>
      </c>
      <c r="D426" s="4">
        <f t="shared" si="26"/>
        <v>2.6813020439061312</v>
      </c>
      <c r="E426" s="4">
        <f t="shared" si="27"/>
        <v>1.594777127420081</v>
      </c>
      <c r="G426" s="4">
        <f t="shared" si="25"/>
        <v>1.0446075663466967</v>
      </c>
    </row>
    <row r="427" spans="1:7" x14ac:dyDescent="0.2">
      <c r="A427" s="4">
        <f>IF('True_Odds_Calculator_2-way'!A428="","",'True_Odds_Calculator_2-way'!A428)</f>
        <v>2.2000000000000002</v>
      </c>
      <c r="B427" s="4">
        <f>IF('True_Odds_Calculator_2-way'!B428="","",'True_Odds_Calculator_2-way'!B428)</f>
        <v>1.7</v>
      </c>
      <c r="C427" s="4">
        <f t="shared" si="24"/>
        <v>4.2780748663101553E-2</v>
      </c>
      <c r="D427" s="4">
        <f t="shared" si="26"/>
        <v>2.308641975308642</v>
      </c>
      <c r="E427" s="4">
        <f t="shared" si="27"/>
        <v>1.7641509433962264</v>
      </c>
      <c r="G427" s="4">
        <f t="shared" si="25"/>
        <v>1.0427807486631016</v>
      </c>
    </row>
    <row r="428" spans="1:7" x14ac:dyDescent="0.2">
      <c r="A428" s="4">
        <f>IF('True_Odds_Calculator_2-way'!A429="","",'True_Odds_Calculator_2-way'!A429)</f>
        <v>2.0699999999999998</v>
      </c>
      <c r="B428" s="4">
        <f>IF('True_Odds_Calculator_2-way'!B429="","",'True_Odds_Calculator_2-way'!B429)</f>
        <v>1.8</v>
      </c>
      <c r="C428" s="4">
        <f t="shared" si="24"/>
        <v>3.8647342995169254E-2</v>
      </c>
      <c r="D428" s="4">
        <f t="shared" si="26"/>
        <v>2.15625</v>
      </c>
      <c r="E428" s="4">
        <f t="shared" si="27"/>
        <v>1.8648648648648651</v>
      </c>
      <c r="G428" s="4">
        <f t="shared" si="25"/>
        <v>1.0386473429951693</v>
      </c>
    </row>
    <row r="429" spans="1:7" x14ac:dyDescent="0.2">
      <c r="A429" s="4">
        <f>IF('True_Odds_Calculator_2-way'!A430="","",'True_Odds_Calculator_2-way'!A430)</f>
        <v>2.2400000000000002</v>
      </c>
      <c r="B429" s="4">
        <f>IF('True_Odds_Calculator_2-way'!B430="","",'True_Odds_Calculator_2-way'!B430)</f>
        <v>1.68</v>
      </c>
      <c r="C429" s="4">
        <f t="shared" si="24"/>
        <v>4.1666666666666519E-2</v>
      </c>
      <c r="D429" s="4">
        <f t="shared" si="26"/>
        <v>2.3496503496503496</v>
      </c>
      <c r="E429" s="4">
        <f t="shared" si="27"/>
        <v>1.7409326424870464</v>
      </c>
      <c r="G429" s="4">
        <f t="shared" si="25"/>
        <v>1.0416666666666665</v>
      </c>
    </row>
    <row r="430" spans="1:7" x14ac:dyDescent="0.2">
      <c r="A430" s="4">
        <f>IF('True_Odds_Calculator_2-way'!A431="","",'True_Odds_Calculator_2-way'!A431)</f>
        <v>2.52</v>
      </c>
      <c r="B430" s="4">
        <f>IF('True_Odds_Calculator_2-way'!B431="","",'True_Odds_Calculator_2-way'!B431)</f>
        <v>1.55</v>
      </c>
      <c r="C430" s="4">
        <f t="shared" si="24"/>
        <v>4.1986687147977486E-2</v>
      </c>
      <c r="D430" s="4">
        <f t="shared" si="26"/>
        <v>2.6607629427792916</v>
      </c>
      <c r="E430" s="4">
        <f t="shared" si="27"/>
        <v>1.6021328958162429</v>
      </c>
      <c r="G430" s="4">
        <f t="shared" si="25"/>
        <v>1.0419866871479775</v>
      </c>
    </row>
    <row r="431" spans="1:7" x14ac:dyDescent="0.2">
      <c r="A431" s="4">
        <f>IF('True_Odds_Calculator_2-way'!A432="","",'True_Odds_Calculator_2-way'!A432)</f>
        <v>2.06</v>
      </c>
      <c r="B431" s="4">
        <f>IF('True_Odds_Calculator_2-way'!B432="","",'True_Odds_Calculator_2-way'!B432)</f>
        <v>1.81</v>
      </c>
      <c r="C431" s="4">
        <f t="shared" si="24"/>
        <v>3.7923081049187513E-2</v>
      </c>
      <c r="D431" s="4">
        <f t="shared" si="26"/>
        <v>2.1437359857413907</v>
      </c>
      <c r="E431" s="4">
        <f t="shared" si="27"/>
        <v>1.8743276529432467</v>
      </c>
      <c r="G431" s="4">
        <f t="shared" si="25"/>
        <v>1.0379230810491875</v>
      </c>
    </row>
    <row r="432" spans="1:7" x14ac:dyDescent="0.2">
      <c r="A432" s="4">
        <f>IF('True_Odds_Calculator_2-way'!A433="","",'True_Odds_Calculator_2-way'!A433)</f>
        <v>2.0699999999999998</v>
      </c>
      <c r="B432" s="4">
        <f>IF('True_Odds_Calculator_2-way'!B433="","",'True_Odds_Calculator_2-way'!B433)</f>
        <v>1.75</v>
      </c>
      <c r="C432" s="4">
        <f t="shared" si="24"/>
        <v>5.452035886818507E-2</v>
      </c>
      <c r="D432" s="4">
        <f t="shared" si="26"/>
        <v>2.1937925813777439</v>
      </c>
      <c r="E432" s="4">
        <f t="shared" si="27"/>
        <v>1.8376664552948638</v>
      </c>
      <c r="G432" s="4">
        <f t="shared" si="25"/>
        <v>1.0545203588681851</v>
      </c>
    </row>
    <row r="433" spans="1:7" x14ac:dyDescent="0.2">
      <c r="A433" s="4">
        <f>IF('True_Odds_Calculator_2-way'!A434="","",'True_Odds_Calculator_2-way'!A434)</f>
        <v>3.33</v>
      </c>
      <c r="B433" s="4">
        <f>IF('True_Odds_Calculator_2-way'!B434="","",'True_Odds_Calculator_2-way'!B434)</f>
        <v>1.43</v>
      </c>
      <c r="C433" s="4">
        <f t="shared" si="24"/>
        <v>-3.9900039900031548E-4</v>
      </c>
      <c r="D433" s="4">
        <f t="shared" si="26"/>
        <v>3.3277892309305015</v>
      </c>
      <c r="E433" s="4">
        <f t="shared" si="27"/>
        <v>1.4295921583932512</v>
      </c>
      <c r="G433" s="4">
        <f t="shared" si="25"/>
        <v>0.99960099960099968</v>
      </c>
    </row>
    <row r="434" spans="1:7" x14ac:dyDescent="0.2">
      <c r="A434" s="4">
        <f>IF('True_Odds_Calculator_2-way'!A435="","",'True_Odds_Calculator_2-way'!A435)</f>
        <v>1.88</v>
      </c>
      <c r="B434" s="4">
        <f>IF('True_Odds_Calculator_2-way'!B435="","",'True_Odds_Calculator_2-way'!B435)</f>
        <v>1.93</v>
      </c>
      <c r="C434" s="4">
        <f t="shared" si="24"/>
        <v>5.0049608642928067E-2</v>
      </c>
      <c r="D434" s="4">
        <f t="shared" si="26"/>
        <v>1.9728142670726401</v>
      </c>
      <c r="E434" s="4">
        <f t="shared" si="27"/>
        <v>2.027945450480662</v>
      </c>
      <c r="G434" s="4">
        <f t="shared" si="25"/>
        <v>1.0500496086429281</v>
      </c>
    </row>
    <row r="435" spans="1:7" x14ac:dyDescent="0.2">
      <c r="A435" s="4">
        <f>IF('True_Odds_Calculator_2-way'!A436="","",'True_Odds_Calculator_2-way'!A436)</f>
        <v>1.88</v>
      </c>
      <c r="B435" s="4">
        <f>IF('True_Odds_Calculator_2-way'!B436="","",'True_Odds_Calculator_2-way'!B436)</f>
        <v>1.94</v>
      </c>
      <c r="C435" s="4">
        <f t="shared" si="24"/>
        <v>4.7378811142794408E-2</v>
      </c>
      <c r="D435" s="4">
        <f t="shared" si="26"/>
        <v>1.9676305567544234</v>
      </c>
      <c r="E435" s="4">
        <f t="shared" si="27"/>
        <v>2.033452274754683</v>
      </c>
      <c r="G435" s="4">
        <f t="shared" si="25"/>
        <v>1.0473788111427944</v>
      </c>
    </row>
    <row r="436" spans="1:7" x14ac:dyDescent="0.2">
      <c r="A436" s="4">
        <f>IF('True_Odds_Calculator_2-way'!A437="","",'True_Odds_Calculator_2-way'!A437)</f>
        <v>2.21</v>
      </c>
      <c r="B436" s="4">
        <f>IF('True_Odds_Calculator_2-way'!B437="","",'True_Odds_Calculator_2-way'!B437)</f>
        <v>1.67</v>
      </c>
      <c r="C436" s="4">
        <f t="shared" si="24"/>
        <v>5.1291082992386272E-2</v>
      </c>
      <c r="D436" s="4">
        <f t="shared" si="26"/>
        <v>2.3427809693084076</v>
      </c>
      <c r="E436" s="4">
        <f t="shared" si="27"/>
        <v>1.7447230954688349</v>
      </c>
      <c r="G436" s="4">
        <f t="shared" si="25"/>
        <v>1.0512910829923863</v>
      </c>
    </row>
    <row r="437" spans="1:7" x14ac:dyDescent="0.2">
      <c r="A437" s="4">
        <f>IF('True_Odds_Calculator_2-way'!A438="","",'True_Odds_Calculator_2-way'!A438)</f>
        <v>2.06</v>
      </c>
      <c r="B437" s="4">
        <f>IF('True_Odds_Calculator_2-way'!B438="","",'True_Odds_Calculator_2-way'!B438)</f>
        <v>1.76</v>
      </c>
      <c r="C437" s="4">
        <f t="shared" si="24"/>
        <v>5.3618711385701623E-2</v>
      </c>
      <c r="D437" s="4">
        <f t="shared" si="26"/>
        <v>2.1804185710849171</v>
      </c>
      <c r="E437" s="4">
        <f t="shared" si="27"/>
        <v>1.8471571224780923</v>
      </c>
      <c r="G437" s="4">
        <f t="shared" si="25"/>
        <v>1.0536187113857016</v>
      </c>
    </row>
    <row r="438" spans="1:7" x14ac:dyDescent="0.2">
      <c r="A438" s="4">
        <f>IF('True_Odds_Calculator_2-way'!A439="","",'True_Odds_Calculator_2-way'!A439)</f>
        <v>1.98</v>
      </c>
      <c r="B438" s="4">
        <f>IF('True_Odds_Calculator_2-way'!B439="","",'True_Odds_Calculator_2-way'!B439)</f>
        <v>1.84</v>
      </c>
      <c r="C438" s="4">
        <f t="shared" si="24"/>
        <v>4.852876592007016E-2</v>
      </c>
      <c r="D438" s="4">
        <f t="shared" si="26"/>
        <v>2.0799269239552407</v>
      </c>
      <c r="E438" s="4">
        <f t="shared" si="27"/>
        <v>1.925988581095369</v>
      </c>
      <c r="G438" s="4">
        <f t="shared" si="25"/>
        <v>1.0485287659200702</v>
      </c>
    </row>
    <row r="439" spans="1:7" x14ac:dyDescent="0.2">
      <c r="A439" s="4">
        <f>IF('True_Odds_Calculator_2-way'!A440="","",'True_Odds_Calculator_2-way'!A440)</f>
        <v>2.34</v>
      </c>
      <c r="B439" s="4">
        <f>IF('True_Odds_Calculator_2-way'!B440="","",'True_Odds_Calculator_2-way'!B440)</f>
        <v>1.6</v>
      </c>
      <c r="C439" s="4">
        <f t="shared" si="24"/>
        <v>5.2350427350427386E-2</v>
      </c>
      <c r="D439" s="4">
        <f t="shared" si="26"/>
        <v>2.4926764314247669</v>
      </c>
      <c r="E439" s="4">
        <f t="shared" si="27"/>
        <v>1.6699375557537914</v>
      </c>
      <c r="G439" s="4">
        <f t="shared" si="25"/>
        <v>1.0523504273504274</v>
      </c>
    </row>
    <row r="440" spans="1:7" x14ac:dyDescent="0.2">
      <c r="A440" s="4">
        <f>IF('True_Odds_Calculator_2-way'!A441="","",'True_Odds_Calculator_2-way'!A441)</f>
        <v>1.51</v>
      </c>
      <c r="B440" s="4">
        <f>IF('True_Odds_Calculator_2-way'!B441="","",'True_Odds_Calculator_2-way'!B441)</f>
        <v>3.12</v>
      </c>
      <c r="C440" s="4">
        <f t="shared" si="24"/>
        <v>-1.7235523858040391E-2</v>
      </c>
      <c r="D440" s="4">
        <f t="shared" si="26"/>
        <v>1.4906030500537872</v>
      </c>
      <c r="E440" s="4">
        <f t="shared" si="27"/>
        <v>3.0383077518379986</v>
      </c>
      <c r="G440" s="4">
        <f t="shared" si="25"/>
        <v>0.98276447614195961</v>
      </c>
    </row>
    <row r="441" spans="1:7" x14ac:dyDescent="0.2">
      <c r="A441" s="4">
        <f>IF('True_Odds_Calculator_2-way'!A442="","",'True_Odds_Calculator_2-way'!A442)</f>
        <v>1.8</v>
      </c>
      <c r="B441" s="4">
        <f>IF('True_Odds_Calculator_2-way'!B442="","",'True_Odds_Calculator_2-way'!B442)</f>
        <v>2.0699999999999998</v>
      </c>
      <c r="C441" s="4">
        <f t="shared" si="24"/>
        <v>3.8647342995169254E-2</v>
      </c>
      <c r="D441" s="4">
        <f t="shared" si="26"/>
        <v>1.8648648648648651</v>
      </c>
      <c r="E441" s="4">
        <f t="shared" si="27"/>
        <v>2.15625</v>
      </c>
      <c r="G441" s="4">
        <f t="shared" si="25"/>
        <v>1.0386473429951693</v>
      </c>
    </row>
    <row r="442" spans="1:7" x14ac:dyDescent="0.2">
      <c r="A442" s="4">
        <f>IF('True_Odds_Calculator_2-way'!A443="","",'True_Odds_Calculator_2-way'!A443)</f>
        <v>2.5499999999999998</v>
      </c>
      <c r="B442" s="4">
        <f>IF('True_Odds_Calculator_2-way'!B443="","",'True_Odds_Calculator_2-way'!B443)</f>
        <v>1.57</v>
      </c>
      <c r="C442" s="4">
        <f t="shared" si="24"/>
        <v>2.9099537904333728E-2</v>
      </c>
      <c r="D442" s="4">
        <f t="shared" si="26"/>
        <v>2.6482553332230858</v>
      </c>
      <c r="E442" s="4">
        <f t="shared" si="27"/>
        <v>1.606702116986054</v>
      </c>
      <c r="G442" s="4">
        <f t="shared" si="25"/>
        <v>1.0290995379043337</v>
      </c>
    </row>
    <row r="443" spans="1:7" x14ac:dyDescent="0.2">
      <c r="A443" s="4">
        <f>IF('True_Odds_Calculator_2-way'!A444="","",'True_Odds_Calculator_2-way'!A444)</f>
        <v>2.1800000000000002</v>
      </c>
      <c r="B443" s="4">
        <f>IF('True_Odds_Calculator_2-way'!B444="","",'True_Odds_Calculator_2-way'!B444)</f>
        <v>1.75</v>
      </c>
      <c r="C443" s="4">
        <f t="shared" si="24"/>
        <v>3.0144167758846541E-2</v>
      </c>
      <c r="D443" s="4">
        <f t="shared" si="26"/>
        <v>2.2540620384047267</v>
      </c>
      <c r="E443" s="4">
        <f t="shared" si="27"/>
        <v>1.797408716136631</v>
      </c>
      <c r="G443" s="4">
        <f t="shared" si="25"/>
        <v>1.0301441677588465</v>
      </c>
    </row>
    <row r="444" spans="1:7" x14ac:dyDescent="0.2">
      <c r="A444" s="4">
        <f>IF('True_Odds_Calculator_2-way'!A445="","",'True_Odds_Calculator_2-way'!A445)</f>
        <v>2.21</v>
      </c>
      <c r="B444" s="4">
        <f>IF('True_Odds_Calculator_2-way'!B445="","",'True_Odds_Calculator_2-way'!B445)</f>
        <v>1.69</v>
      </c>
      <c r="C444" s="4">
        <f t="shared" si="24"/>
        <v>4.4204664114166459E-2</v>
      </c>
      <c r="D444" s="4">
        <f t="shared" si="26"/>
        <v>2.3234937323089366</v>
      </c>
      <c r="E444" s="4">
        <f t="shared" si="27"/>
        <v>1.7555759242285367</v>
      </c>
      <c r="G444" s="4">
        <f t="shared" si="25"/>
        <v>1.0442046641141665</v>
      </c>
    </row>
    <row r="445" spans="1:7" x14ac:dyDescent="0.2">
      <c r="A445" s="4">
        <f>IF('True_Odds_Calculator_2-way'!A446="","",'True_Odds_Calculator_2-way'!A446)</f>
        <v>2.4700000000000002</v>
      </c>
      <c r="B445" s="4">
        <f>IF('True_Odds_Calculator_2-way'!B446="","",'True_Odds_Calculator_2-way'!B446)</f>
        <v>1.56</v>
      </c>
      <c r="C445" s="4">
        <f t="shared" si="24"/>
        <v>4.5883940620782715E-2</v>
      </c>
      <c r="D445" s="4">
        <f t="shared" si="26"/>
        <v>2.6183745583038869</v>
      </c>
      <c r="E445" s="4">
        <f t="shared" si="27"/>
        <v>1.6179039301310043</v>
      </c>
      <c r="G445" s="4">
        <f t="shared" si="25"/>
        <v>1.0458839406207827</v>
      </c>
    </row>
    <row r="446" spans="1:7" x14ac:dyDescent="0.2">
      <c r="A446" s="4">
        <f>IF('True_Odds_Calculator_2-way'!A447="","",'True_Odds_Calculator_2-way'!A447)</f>
        <v>2.64</v>
      </c>
      <c r="B446" s="4">
        <f>IF('True_Odds_Calculator_2-way'!B447="","",'True_Odds_Calculator_2-way'!B447)</f>
        <v>1.51</v>
      </c>
      <c r="C446" s="4">
        <f t="shared" si="24"/>
        <v>4.1039534417017798E-2</v>
      </c>
      <c r="D446" s="4">
        <f t="shared" si="26"/>
        <v>2.7912057134855064</v>
      </c>
      <c r="E446" s="4">
        <f t="shared" si="27"/>
        <v>1.5582831678523961</v>
      </c>
      <c r="G446" s="4">
        <f t="shared" si="25"/>
        <v>1.0410395344170178</v>
      </c>
    </row>
    <row r="447" spans="1:7" x14ac:dyDescent="0.2">
      <c r="A447" s="4">
        <f>IF('True_Odds_Calculator_2-way'!A448="","",'True_Odds_Calculator_2-way'!A448)</f>
        <v>2.91</v>
      </c>
      <c r="B447" s="4">
        <f>IF('True_Odds_Calculator_2-way'!B448="","",'True_Odds_Calculator_2-way'!B448)</f>
        <v>1.42</v>
      </c>
      <c r="C447" s="4">
        <f t="shared" si="24"/>
        <v>4.7867963796524915E-2</v>
      </c>
      <c r="D447" s="4">
        <f t="shared" si="26"/>
        <v>3.1278480054500042</v>
      </c>
      <c r="E447" s="4">
        <f t="shared" si="27"/>
        <v>1.4699583792821316</v>
      </c>
      <c r="G447" s="4">
        <f t="shared" si="25"/>
        <v>1.0478679637965249</v>
      </c>
    </row>
    <row r="448" spans="1:7" x14ac:dyDescent="0.2">
      <c r="A448" s="4">
        <f>IF('True_Odds_Calculator_2-way'!A449="","",'True_Odds_Calculator_2-way'!A449)</f>
        <v>2.2599999999999998</v>
      </c>
      <c r="B448" s="4">
        <f>IF('True_Odds_Calculator_2-way'!B449="","",'True_Odds_Calculator_2-way'!B449)</f>
        <v>1.66</v>
      </c>
      <c r="C448" s="4">
        <f t="shared" si="24"/>
        <v>4.4887514660411743E-2</v>
      </c>
      <c r="D448" s="4">
        <f t="shared" si="26"/>
        <v>2.3807589795659352</v>
      </c>
      <c r="E448" s="4">
        <f t="shared" si="27"/>
        <v>1.7242393602353159</v>
      </c>
      <c r="G448" s="4">
        <f t="shared" si="25"/>
        <v>1.0448875146604117</v>
      </c>
    </row>
    <row r="449" spans="1:7" x14ac:dyDescent="0.2">
      <c r="A449" s="4">
        <f>IF('True_Odds_Calculator_2-way'!A450="","",'True_Odds_Calculator_2-way'!A450)</f>
        <v>1.85</v>
      </c>
      <c r="B449" s="4">
        <f>IF('True_Odds_Calculator_2-way'!B450="","",'True_Odds_Calculator_2-way'!B450)</f>
        <v>2</v>
      </c>
      <c r="C449" s="4">
        <f t="shared" si="24"/>
        <v>4.0540540540540349E-2</v>
      </c>
      <c r="D449" s="4">
        <f t="shared" si="26"/>
        <v>1.9220779220779218</v>
      </c>
      <c r="E449" s="4">
        <f t="shared" si="27"/>
        <v>2.0845070422535206</v>
      </c>
      <c r="G449" s="4">
        <f t="shared" si="25"/>
        <v>1.0405405405405403</v>
      </c>
    </row>
    <row r="450" spans="1:7" x14ac:dyDescent="0.2">
      <c r="A450" s="4">
        <f>IF('True_Odds_Calculator_2-way'!A451="","",'True_Odds_Calculator_2-way'!A451)</f>
        <v>2.2200000000000002</v>
      </c>
      <c r="B450" s="4">
        <f>IF('True_Odds_Calculator_2-way'!B451="","",'True_Odds_Calculator_2-way'!B451)</f>
        <v>1.68</v>
      </c>
      <c r="C450" s="4">
        <f t="shared" ref="C450:C513" si="28">IF(A450="","",((1/A450)+(1/B450))-1)</f>
        <v>4.5688545688545634E-2</v>
      </c>
      <c r="D450" s="4">
        <f t="shared" si="26"/>
        <v>2.3386004514672689</v>
      </c>
      <c r="E450" s="4">
        <f t="shared" si="27"/>
        <v>1.7470489038785832</v>
      </c>
      <c r="G450" s="4">
        <f t="shared" ref="G450:G513" si="29">IF(A450="","",C450+1)</f>
        <v>1.0456885456885456</v>
      </c>
    </row>
    <row r="451" spans="1:7" x14ac:dyDescent="0.2">
      <c r="A451" s="4">
        <f>IF('True_Odds_Calculator_2-way'!A452="","",'True_Odds_Calculator_2-way'!A452)</f>
        <v>2.4900000000000002</v>
      </c>
      <c r="B451" s="4">
        <f>IF('True_Odds_Calculator_2-way'!B452="","",'True_Odds_Calculator_2-way'!B452)</f>
        <v>1.56</v>
      </c>
      <c r="C451" s="4">
        <f t="shared" si="28"/>
        <v>4.26320667284521E-2</v>
      </c>
      <c r="D451" s="4">
        <f t="shared" ref="D451:D514" si="30">IF(A451="","",(2*A451)/(2-($C451*A451)))</f>
        <v>2.6295694557270508</v>
      </c>
      <c r="E451" s="4">
        <f t="shared" ref="E451:E514" si="31">IF(B451="","",(2*B451)/(2-($C451*B451)))</f>
        <v>1.6136590229312062</v>
      </c>
      <c r="G451" s="4">
        <f t="shared" si="29"/>
        <v>1.0426320667284521</v>
      </c>
    </row>
    <row r="452" spans="1:7" x14ac:dyDescent="0.2">
      <c r="A452" s="4">
        <f>IF('True_Odds_Calculator_2-way'!A453="","",'True_Odds_Calculator_2-way'!A453)</f>
        <v>2.08</v>
      </c>
      <c r="B452" s="4">
        <f>IF('True_Odds_Calculator_2-way'!B453="","",'True_Odds_Calculator_2-way'!B453)</f>
        <v>1.78</v>
      </c>
      <c r="C452" s="4">
        <f t="shared" si="28"/>
        <v>4.2566983578219642E-2</v>
      </c>
      <c r="D452" s="4">
        <f t="shared" si="30"/>
        <v>2.1763461086292031</v>
      </c>
      <c r="E452" s="4">
        <f t="shared" si="31"/>
        <v>1.8500899460323807</v>
      </c>
      <c r="G452" s="4">
        <f t="shared" si="29"/>
        <v>1.0425669835782196</v>
      </c>
    </row>
    <row r="453" spans="1:7" x14ac:dyDescent="0.2">
      <c r="A453" s="4">
        <f>IF('True_Odds_Calculator_2-way'!A454="","",'True_Odds_Calculator_2-way'!A454)</f>
        <v>2.2999999999999998</v>
      </c>
      <c r="B453" s="4">
        <f>IF('True_Odds_Calculator_2-way'!B454="","",'True_Odds_Calculator_2-way'!B454)</f>
        <v>1.62</v>
      </c>
      <c r="C453" s="4">
        <f t="shared" si="28"/>
        <v>5.2066559312936134E-2</v>
      </c>
      <c r="D453" s="4">
        <f t="shared" si="30"/>
        <v>2.4464871963230466</v>
      </c>
      <c r="E453" s="4">
        <f t="shared" si="31"/>
        <v>1.6913300045392647</v>
      </c>
      <c r="G453" s="4">
        <f t="shared" si="29"/>
        <v>1.0520665593129361</v>
      </c>
    </row>
    <row r="454" spans="1:7" x14ac:dyDescent="0.2">
      <c r="A454" s="4">
        <f>IF('True_Odds_Calculator_2-way'!A455="","",'True_Odds_Calculator_2-way'!A455)</f>
        <v>2.35</v>
      </c>
      <c r="B454" s="4">
        <f>IF('True_Odds_Calculator_2-way'!B455="","",'True_Odds_Calculator_2-way'!B455)</f>
        <v>1.6</v>
      </c>
      <c r="C454" s="4">
        <f t="shared" si="28"/>
        <v>5.0531914893616969E-2</v>
      </c>
      <c r="D454" s="4">
        <f t="shared" si="30"/>
        <v>2.4983388704318936</v>
      </c>
      <c r="E454" s="4">
        <f t="shared" si="31"/>
        <v>1.6674057649667406</v>
      </c>
      <c r="G454" s="4">
        <f t="shared" si="29"/>
        <v>1.050531914893617</v>
      </c>
    </row>
    <row r="455" spans="1:7" x14ac:dyDescent="0.2">
      <c r="A455" s="4">
        <f>IF('True_Odds_Calculator_2-way'!A456="","",'True_Odds_Calculator_2-way'!A456)</f>
        <v>2.42</v>
      </c>
      <c r="B455" s="4">
        <f>IF('True_Odds_Calculator_2-way'!B456="","",'True_Odds_Calculator_2-way'!B456)</f>
        <v>1.56</v>
      </c>
      <c r="C455" s="4">
        <f t="shared" si="28"/>
        <v>5.4248781521508693E-2</v>
      </c>
      <c r="D455" s="4">
        <f t="shared" si="30"/>
        <v>2.5900109769484079</v>
      </c>
      <c r="E455" s="4">
        <f t="shared" si="31"/>
        <v>1.6289264756644803</v>
      </c>
      <c r="G455" s="4">
        <f t="shared" si="29"/>
        <v>1.0542487815215087</v>
      </c>
    </row>
    <row r="456" spans="1:7" x14ac:dyDescent="0.2">
      <c r="A456" s="4">
        <f>IF('True_Odds_Calculator_2-way'!A457="","",'True_Odds_Calculator_2-way'!A457)</f>
        <v>2.5499999999999998</v>
      </c>
      <c r="B456" s="4">
        <f>IF('True_Odds_Calculator_2-way'!B457="","",'True_Odds_Calculator_2-way'!B457)</f>
        <v>1.51</v>
      </c>
      <c r="C456" s="4">
        <f t="shared" si="28"/>
        <v>5.4408518374237325E-2</v>
      </c>
      <c r="D456" s="4">
        <f t="shared" si="30"/>
        <v>2.7400818359722474</v>
      </c>
      <c r="E456" s="4">
        <f t="shared" si="31"/>
        <v>1.574685614967795</v>
      </c>
      <c r="G456" s="4">
        <f t="shared" si="29"/>
        <v>1.0544085183742373</v>
      </c>
    </row>
    <row r="457" spans="1:7" x14ac:dyDescent="0.2">
      <c r="A457" s="4">
        <f>IF('True_Odds_Calculator_2-way'!A458="","",'True_Odds_Calculator_2-way'!A458)</f>
        <v>1.76</v>
      </c>
      <c r="B457" s="4">
        <f>IF('True_Odds_Calculator_2-way'!B458="","",'True_Odds_Calculator_2-way'!B458)</f>
        <v>2.17</v>
      </c>
      <c r="C457" s="4">
        <f t="shared" si="28"/>
        <v>2.9011311269375728E-2</v>
      </c>
      <c r="D457" s="4">
        <f t="shared" si="30"/>
        <v>1.8061099025820484</v>
      </c>
      <c r="E457" s="4">
        <f t="shared" si="31"/>
        <v>2.2405256365129644</v>
      </c>
      <c r="G457" s="4">
        <f t="shared" si="29"/>
        <v>1.0290113112693757</v>
      </c>
    </row>
    <row r="458" spans="1:7" x14ac:dyDescent="0.2">
      <c r="A458" s="4">
        <f>IF('True_Odds_Calculator_2-way'!A459="","",'True_Odds_Calculator_2-way'!A459)</f>
        <v>2.0699999999999998</v>
      </c>
      <c r="B458" s="4">
        <f>IF('True_Odds_Calculator_2-way'!B459="","",'True_Odds_Calculator_2-way'!B459)</f>
        <v>1.85</v>
      </c>
      <c r="C458" s="4">
        <f t="shared" si="28"/>
        <v>2.3632327980154022E-2</v>
      </c>
      <c r="D458" s="4">
        <f t="shared" si="30"/>
        <v>2.1219005402410303</v>
      </c>
      <c r="E458" s="4">
        <f t="shared" si="31"/>
        <v>1.8913446104457341</v>
      </c>
      <c r="G458" s="4">
        <f t="shared" si="29"/>
        <v>1.023632327980154</v>
      </c>
    </row>
    <row r="459" spans="1:7" x14ac:dyDescent="0.2">
      <c r="A459" s="4">
        <f>IF('True_Odds_Calculator_2-way'!A460="","",'True_Odds_Calculator_2-way'!A460)</f>
        <v>1.88</v>
      </c>
      <c r="B459" s="4">
        <f>IF('True_Odds_Calculator_2-way'!B460="","",'True_Odds_Calculator_2-way'!B460)</f>
        <v>2</v>
      </c>
      <c r="C459" s="4">
        <f t="shared" si="28"/>
        <v>3.1914893617021267E-2</v>
      </c>
      <c r="D459" s="4">
        <f t="shared" si="30"/>
        <v>1.9381443298969072</v>
      </c>
      <c r="E459" s="4">
        <f t="shared" si="31"/>
        <v>2.0659340659340657</v>
      </c>
      <c r="G459" s="4">
        <f t="shared" si="29"/>
        <v>1.0319148936170213</v>
      </c>
    </row>
    <row r="460" spans="1:7" x14ac:dyDescent="0.2">
      <c r="A460" s="4">
        <f>IF('True_Odds_Calculator_2-way'!A461="","",'True_Odds_Calculator_2-way'!A461)</f>
        <v>2.09</v>
      </c>
      <c r="B460" s="4">
        <f>IF('True_Odds_Calculator_2-way'!B461="","",'True_Odds_Calculator_2-way'!B461)</f>
        <v>1.82</v>
      </c>
      <c r="C460" s="4">
        <f t="shared" si="28"/>
        <v>2.7919448972080652E-2</v>
      </c>
      <c r="D460" s="4">
        <f t="shared" si="30"/>
        <v>2.152810006225593</v>
      </c>
      <c r="E460" s="4">
        <f t="shared" si="31"/>
        <v>1.8674456281604401</v>
      </c>
      <c r="G460" s="4">
        <f t="shared" si="29"/>
        <v>1.0279194489720807</v>
      </c>
    </row>
    <row r="461" spans="1:7" x14ac:dyDescent="0.2">
      <c r="A461" s="4">
        <f>IF('True_Odds_Calculator_2-way'!A462="","",'True_Odds_Calculator_2-way'!A462)</f>
        <v>2.36</v>
      </c>
      <c r="B461" s="4">
        <f>IF('True_Odds_Calculator_2-way'!B462="","",'True_Odds_Calculator_2-way'!B462)</f>
        <v>1.64</v>
      </c>
      <c r="C461" s="4">
        <f t="shared" si="28"/>
        <v>3.3484911120297722E-2</v>
      </c>
      <c r="D461" s="4">
        <f t="shared" si="30"/>
        <v>2.4570848146267141</v>
      </c>
      <c r="E461" s="4">
        <f t="shared" si="31"/>
        <v>1.6863018473335656</v>
      </c>
      <c r="G461" s="4">
        <f t="shared" si="29"/>
        <v>1.0334849111202977</v>
      </c>
    </row>
    <row r="462" spans="1:7" x14ac:dyDescent="0.2">
      <c r="A462" s="4">
        <f>IF('True_Odds_Calculator_2-way'!A463="","",'True_Odds_Calculator_2-way'!A463)</f>
        <v>2.33</v>
      </c>
      <c r="B462" s="4">
        <f>IF('True_Odds_Calculator_2-way'!B463="","",'True_Odds_Calculator_2-way'!B463)</f>
        <v>1.64</v>
      </c>
      <c r="C462" s="4">
        <f t="shared" si="28"/>
        <v>3.8940646917198674E-2</v>
      </c>
      <c r="D462" s="4">
        <f t="shared" si="30"/>
        <v>2.4407256004087885</v>
      </c>
      <c r="E462" s="4">
        <f t="shared" si="31"/>
        <v>1.6940946976414255</v>
      </c>
      <c r="G462" s="4">
        <f t="shared" si="29"/>
        <v>1.0389406469171987</v>
      </c>
    </row>
    <row r="463" spans="1:7" x14ac:dyDescent="0.2">
      <c r="A463" s="4">
        <f>IF('True_Odds_Calculator_2-way'!A464="","",'True_Odds_Calculator_2-way'!A464)</f>
        <v>2.34</v>
      </c>
      <c r="B463" s="4">
        <f>IF('True_Odds_Calculator_2-way'!B464="","",'True_Odds_Calculator_2-way'!B464)</f>
        <v>1.65</v>
      </c>
      <c r="C463" s="4">
        <f t="shared" si="28"/>
        <v>3.3411033411033575E-2</v>
      </c>
      <c r="D463" s="4">
        <f t="shared" si="30"/>
        <v>2.4351939451277205</v>
      </c>
      <c r="E463" s="4">
        <f t="shared" si="31"/>
        <v>1.6967699406723797</v>
      </c>
      <c r="G463" s="4">
        <f t="shared" si="29"/>
        <v>1.0334110334110336</v>
      </c>
    </row>
    <row r="464" spans="1:7" x14ac:dyDescent="0.2">
      <c r="A464" s="4">
        <f>IF('True_Odds_Calculator_2-way'!A465="","",'True_Odds_Calculator_2-way'!A465)</f>
        <v>2.29</v>
      </c>
      <c r="B464" s="4">
        <f>IF('True_Odds_Calculator_2-way'!B465="","",'True_Odds_Calculator_2-way'!B465)</f>
        <v>1.67</v>
      </c>
      <c r="C464" s="4">
        <f t="shared" si="28"/>
        <v>3.5483617917004384E-2</v>
      </c>
      <c r="D464" s="4">
        <f t="shared" si="30"/>
        <v>2.3869799956308713</v>
      </c>
      <c r="E464" s="4">
        <f t="shared" si="31"/>
        <v>1.7209909322052965</v>
      </c>
      <c r="G464" s="4">
        <f t="shared" si="29"/>
        <v>1.0354836179170044</v>
      </c>
    </row>
    <row r="465" spans="1:7" x14ac:dyDescent="0.2">
      <c r="A465" s="4">
        <f>IF('True_Odds_Calculator_2-way'!A466="","",'True_Odds_Calculator_2-way'!A466)</f>
        <v>1.68</v>
      </c>
      <c r="B465" s="4">
        <f>IF('True_Odds_Calculator_2-way'!B466="","",'True_Odds_Calculator_2-way'!B466)</f>
        <v>2.29</v>
      </c>
      <c r="C465" s="4">
        <f t="shared" si="28"/>
        <v>3.1919317945518833E-2</v>
      </c>
      <c r="D465" s="4">
        <f t="shared" si="30"/>
        <v>1.7262855604415328</v>
      </c>
      <c r="E465" s="4">
        <f t="shared" si="31"/>
        <v>2.3768688990485605</v>
      </c>
      <c r="G465" s="4">
        <f t="shared" si="29"/>
        <v>1.0319193179455188</v>
      </c>
    </row>
    <row r="466" spans="1:7" x14ac:dyDescent="0.2">
      <c r="A466" s="4">
        <f>IF('True_Odds_Calculator_2-way'!A467="","",'True_Odds_Calculator_2-way'!A467)</f>
        <v>1.5</v>
      </c>
      <c r="B466" s="4">
        <f>IF('True_Odds_Calculator_2-way'!B467="","",'True_Odds_Calculator_2-way'!B467)</f>
        <v>2.68</v>
      </c>
      <c r="C466" s="4">
        <f t="shared" si="28"/>
        <v>3.9800995024875441E-2</v>
      </c>
      <c r="D466" s="4">
        <f t="shared" si="30"/>
        <v>1.546153846153846</v>
      </c>
      <c r="E466" s="4">
        <f t="shared" si="31"/>
        <v>2.8309859154929571</v>
      </c>
      <c r="G466" s="4">
        <f t="shared" si="29"/>
        <v>1.0398009950248754</v>
      </c>
    </row>
    <row r="467" spans="1:7" x14ac:dyDescent="0.2">
      <c r="A467" s="4">
        <f>IF('True_Odds_Calculator_2-way'!A468="","",'True_Odds_Calculator_2-way'!A468)</f>
        <v>2.25</v>
      </c>
      <c r="B467" s="4">
        <f>IF('True_Odds_Calculator_2-way'!B468="","",'True_Odds_Calculator_2-way'!B468)</f>
        <v>1.69</v>
      </c>
      <c r="C467" s="4">
        <f t="shared" si="28"/>
        <v>3.6160420775805502E-2</v>
      </c>
      <c r="D467" s="4">
        <f t="shared" si="30"/>
        <v>2.3454124903623752</v>
      </c>
      <c r="E467" s="4">
        <f t="shared" si="31"/>
        <v>1.7432664756446994</v>
      </c>
      <c r="G467" s="4">
        <f t="shared" si="29"/>
        <v>1.0361604207758055</v>
      </c>
    </row>
    <row r="468" spans="1:7" x14ac:dyDescent="0.2">
      <c r="A468" s="4">
        <f>IF('True_Odds_Calculator_2-way'!A469="","",'True_Odds_Calculator_2-way'!A469)</f>
        <v>2.5099999999999998</v>
      </c>
      <c r="B468" s="4">
        <f>IF('True_Odds_Calculator_2-way'!B469="","",'True_Odds_Calculator_2-way'!B469)</f>
        <v>1.57</v>
      </c>
      <c r="C468" s="4">
        <f t="shared" si="28"/>
        <v>3.5349049661227649E-2</v>
      </c>
      <c r="D468" s="4">
        <f t="shared" si="30"/>
        <v>2.6265204785550034</v>
      </c>
      <c r="E468" s="4">
        <f t="shared" si="31"/>
        <v>1.6148093511176675</v>
      </c>
      <c r="G468" s="4">
        <f t="shared" si="29"/>
        <v>1.0353490496612276</v>
      </c>
    </row>
    <row r="469" spans="1:7" x14ac:dyDescent="0.2">
      <c r="A469" s="4">
        <f>IF('True_Odds_Calculator_2-way'!A470="","",'True_Odds_Calculator_2-way'!A470)</f>
        <v>2.31</v>
      </c>
      <c r="B469" s="4">
        <f>IF('True_Odds_Calculator_2-way'!B470="","",'True_Odds_Calculator_2-way'!B470)</f>
        <v>1.61</v>
      </c>
      <c r="C469" s="4">
        <f t="shared" si="28"/>
        <v>5.4018445322792985E-2</v>
      </c>
      <c r="D469" s="4">
        <f t="shared" si="30"/>
        <v>2.4637143519591929</v>
      </c>
      <c r="E469" s="4">
        <f t="shared" si="31"/>
        <v>1.6831934104229367</v>
      </c>
      <c r="G469" s="4">
        <f t="shared" si="29"/>
        <v>1.054018445322793</v>
      </c>
    </row>
    <row r="470" spans="1:7" x14ac:dyDescent="0.2">
      <c r="A470" s="4">
        <f>IF('True_Odds_Calculator_2-way'!A471="","",'True_Odds_Calculator_2-way'!A471)</f>
        <v>2</v>
      </c>
      <c r="B470" s="4">
        <f>IF('True_Odds_Calculator_2-way'!B471="","",'True_Odds_Calculator_2-way'!B471)</f>
        <v>1.89</v>
      </c>
      <c r="C470" s="4">
        <f t="shared" si="28"/>
        <v>2.9100529100529293E-2</v>
      </c>
      <c r="D470" s="4">
        <f t="shared" si="30"/>
        <v>2.0599455040871937</v>
      </c>
      <c r="E470" s="4">
        <f t="shared" si="31"/>
        <v>1.9434447300771212</v>
      </c>
      <c r="G470" s="4">
        <f t="shared" si="29"/>
        <v>1.0291005291005293</v>
      </c>
    </row>
    <row r="471" spans="1:7" x14ac:dyDescent="0.2">
      <c r="A471" s="4">
        <f>IF('True_Odds_Calculator_2-way'!A472="","",'True_Odds_Calculator_2-way'!A472)</f>
        <v>2.12</v>
      </c>
      <c r="B471" s="4">
        <f>IF('True_Odds_Calculator_2-way'!B472="","",'True_Odds_Calculator_2-way'!B472)</f>
        <v>1.78</v>
      </c>
      <c r="C471" s="4">
        <f t="shared" si="28"/>
        <v>3.3495866016535869E-2</v>
      </c>
      <c r="D471" s="4">
        <f t="shared" si="30"/>
        <v>2.1980428704566637</v>
      </c>
      <c r="E471" s="4">
        <f t="shared" si="31"/>
        <v>1.8346946713341112</v>
      </c>
      <c r="G471" s="4">
        <f t="shared" si="29"/>
        <v>1.0334958660165359</v>
      </c>
    </row>
    <row r="472" spans="1:7" x14ac:dyDescent="0.2">
      <c r="A472" s="4">
        <f>IF('True_Odds_Calculator_2-way'!A473="","",'True_Odds_Calculator_2-way'!A473)</f>
        <v>2.46</v>
      </c>
      <c r="B472" s="4">
        <f>IF('True_Odds_Calculator_2-way'!B473="","",'True_Odds_Calculator_2-way'!B473)</f>
        <v>1.59</v>
      </c>
      <c r="C472" s="4">
        <f t="shared" si="28"/>
        <v>3.5434882650713373E-2</v>
      </c>
      <c r="D472" s="4">
        <f t="shared" si="30"/>
        <v>2.5721049516669958</v>
      </c>
      <c r="E472" s="4">
        <f t="shared" si="31"/>
        <v>1.6360898481616264</v>
      </c>
      <c r="G472" s="4">
        <f t="shared" si="29"/>
        <v>1.0354348826507134</v>
      </c>
    </row>
    <row r="473" spans="1:7" x14ac:dyDescent="0.2">
      <c r="A473" s="4">
        <f>IF('True_Odds_Calculator_2-way'!A474="","",'True_Odds_Calculator_2-way'!A474)</f>
        <v>2.33</v>
      </c>
      <c r="B473" s="4">
        <f>IF('True_Odds_Calculator_2-way'!B474="","",'True_Odds_Calculator_2-way'!B474)</f>
        <v>1.65</v>
      </c>
      <c r="C473" s="4">
        <f t="shared" si="28"/>
        <v>3.5245155416829377E-2</v>
      </c>
      <c r="D473" s="4">
        <f t="shared" si="30"/>
        <v>2.4297677358192451</v>
      </c>
      <c r="E473" s="4">
        <f t="shared" si="31"/>
        <v>1.6994142999226434</v>
      </c>
      <c r="G473" s="4">
        <f t="shared" si="29"/>
        <v>1.0352451554168294</v>
      </c>
    </row>
    <row r="474" spans="1:7" x14ac:dyDescent="0.2">
      <c r="A474" s="4">
        <f>IF('True_Odds_Calculator_2-way'!A475="","",'True_Odds_Calculator_2-way'!A475)</f>
        <v>2.25</v>
      </c>
      <c r="B474" s="4">
        <f>IF('True_Odds_Calculator_2-way'!B475="","",'True_Odds_Calculator_2-way'!B475)</f>
        <v>1.7</v>
      </c>
      <c r="C474" s="4">
        <f t="shared" si="28"/>
        <v>3.2679738562091387E-2</v>
      </c>
      <c r="D474" s="4">
        <f t="shared" si="30"/>
        <v>2.3358778625954195</v>
      </c>
      <c r="E474" s="4">
        <f t="shared" si="31"/>
        <v>1.7485714285714284</v>
      </c>
      <c r="G474" s="4">
        <f t="shared" si="29"/>
        <v>1.0326797385620914</v>
      </c>
    </row>
    <row r="475" spans="1:7" x14ac:dyDescent="0.2">
      <c r="A475" s="4">
        <f>IF('True_Odds_Calculator_2-way'!A476="","",'True_Odds_Calculator_2-way'!A476)</f>
        <v>2.41</v>
      </c>
      <c r="B475" s="4">
        <f>IF('True_Odds_Calculator_2-way'!B476="","",'True_Odds_Calculator_2-way'!B476)</f>
        <v>1.61</v>
      </c>
      <c r="C475" s="4">
        <f t="shared" si="28"/>
        <v>3.6055771758459754E-2</v>
      </c>
      <c r="D475" s="4">
        <f t="shared" si="30"/>
        <v>2.5194636537774748</v>
      </c>
      <c r="E475" s="4">
        <f t="shared" si="31"/>
        <v>1.6581269630990791</v>
      </c>
      <c r="G475" s="4">
        <f t="shared" si="29"/>
        <v>1.0360557717584598</v>
      </c>
    </row>
    <row r="476" spans="1:7" x14ac:dyDescent="0.2">
      <c r="A476" s="4">
        <f>IF('True_Odds_Calculator_2-way'!A477="","",'True_Odds_Calculator_2-way'!A477)</f>
        <v>2.2200000000000002</v>
      </c>
      <c r="B476" s="4">
        <f>IF('True_Odds_Calculator_2-way'!B477="","",'True_Odds_Calculator_2-way'!B477)</f>
        <v>1.71</v>
      </c>
      <c r="C476" s="4">
        <f t="shared" si="28"/>
        <v>3.5245772087877381E-2</v>
      </c>
      <c r="D476" s="4">
        <f t="shared" si="30"/>
        <v>2.3103888990323171</v>
      </c>
      <c r="E476" s="4">
        <f t="shared" si="31"/>
        <v>1.7631322279503969</v>
      </c>
      <c r="G476" s="4">
        <f t="shared" si="29"/>
        <v>1.0352457720878774</v>
      </c>
    </row>
    <row r="477" spans="1:7" x14ac:dyDescent="0.2">
      <c r="A477" s="4">
        <f>IF('True_Odds_Calculator_2-way'!A478="","",'True_Odds_Calculator_2-way'!A478)</f>
        <v>2.0099999999999998</v>
      </c>
      <c r="B477" s="4">
        <f>IF('True_Odds_Calculator_2-way'!B478="","",'True_Odds_Calculator_2-way'!B478)</f>
        <v>1.85</v>
      </c>
      <c r="C477" s="4">
        <f t="shared" si="28"/>
        <v>3.80529783514858E-2</v>
      </c>
      <c r="D477" s="4">
        <f t="shared" si="30"/>
        <v>2.0899255304201207</v>
      </c>
      <c r="E477" s="4">
        <f t="shared" si="31"/>
        <v>1.9174938764986464</v>
      </c>
      <c r="G477" s="4">
        <f t="shared" si="29"/>
        <v>1.0380529783514858</v>
      </c>
    </row>
    <row r="478" spans="1:7" x14ac:dyDescent="0.2">
      <c r="A478" s="4">
        <f>IF('True_Odds_Calculator_2-way'!A479="","",'True_Odds_Calculator_2-way'!A479)</f>
        <v>2.13</v>
      </c>
      <c r="B478" s="4">
        <f>IF('True_Odds_Calculator_2-way'!B479="","",'True_Odds_Calculator_2-way'!B479)</f>
        <v>1.74</v>
      </c>
      <c r="C478" s="4">
        <f t="shared" si="28"/>
        <v>4.4196211753278369E-2</v>
      </c>
      <c r="D478" s="4">
        <f t="shared" si="30"/>
        <v>2.2352089741270129</v>
      </c>
      <c r="E478" s="4">
        <f t="shared" si="31"/>
        <v>1.8095796103705875</v>
      </c>
      <c r="G478" s="4">
        <f t="shared" si="29"/>
        <v>1.0441962117532784</v>
      </c>
    </row>
    <row r="479" spans="1:7" x14ac:dyDescent="0.2">
      <c r="A479" s="4">
        <f>IF('True_Odds_Calculator_2-way'!A480="","",'True_Odds_Calculator_2-way'!A480)</f>
        <v>2.15</v>
      </c>
      <c r="B479" s="4">
        <f>IF('True_Odds_Calculator_2-way'!B480="","",'True_Odds_Calculator_2-way'!B480)</f>
        <v>1.73</v>
      </c>
      <c r="C479" s="4">
        <f t="shared" si="28"/>
        <v>4.3150961150692391E-2</v>
      </c>
      <c r="D479" s="4">
        <f t="shared" si="30"/>
        <v>2.2545840278830127</v>
      </c>
      <c r="E479" s="4">
        <f t="shared" si="31"/>
        <v>1.7970769416596208</v>
      </c>
      <c r="G479" s="4">
        <f t="shared" si="29"/>
        <v>1.0431509611506924</v>
      </c>
    </row>
    <row r="480" spans="1:7" x14ac:dyDescent="0.2">
      <c r="A480" s="4">
        <f>IF('True_Odds_Calculator_2-way'!A481="","",'True_Odds_Calculator_2-way'!A481)</f>
        <v>1.9</v>
      </c>
      <c r="B480" s="4">
        <f>IF('True_Odds_Calculator_2-way'!B481="","",'True_Odds_Calculator_2-way'!B481)</f>
        <v>1.95</v>
      </c>
      <c r="C480" s="4">
        <f t="shared" si="28"/>
        <v>3.9136302294197067E-2</v>
      </c>
      <c r="D480" s="4">
        <f t="shared" si="30"/>
        <v>1.9733688415446073</v>
      </c>
      <c r="E480" s="4">
        <f t="shared" si="31"/>
        <v>2.027359781121751</v>
      </c>
      <c r="G480" s="4">
        <f t="shared" si="29"/>
        <v>1.0391363022941971</v>
      </c>
    </row>
    <row r="481" spans="1:7" x14ac:dyDescent="0.2">
      <c r="A481" s="4">
        <f>IF('True_Odds_Calculator_2-way'!A482="","",'True_Odds_Calculator_2-way'!A482)</f>
        <v>1.69</v>
      </c>
      <c r="B481" s="4">
        <f>IF('True_Odds_Calculator_2-way'!B482="","",'True_Odds_Calculator_2-way'!B482)</f>
        <v>2.17</v>
      </c>
      <c r="C481" s="4">
        <f t="shared" si="28"/>
        <v>5.2545469418918689E-2</v>
      </c>
      <c r="D481" s="4">
        <f t="shared" si="30"/>
        <v>1.7685241000168785</v>
      </c>
      <c r="E481" s="4">
        <f t="shared" si="31"/>
        <v>2.3011953691211997</v>
      </c>
      <c r="G481" s="4">
        <f t="shared" si="29"/>
        <v>1.0525454694189187</v>
      </c>
    </row>
    <row r="482" spans="1:7" x14ac:dyDescent="0.2">
      <c r="A482" s="4">
        <f>IF('True_Odds_Calculator_2-way'!A483="","",'True_Odds_Calculator_2-way'!A483)</f>
        <v>1.93</v>
      </c>
      <c r="B482" s="4">
        <f>IF('True_Odds_Calculator_2-way'!B483="","",'True_Odds_Calculator_2-way'!B483)</f>
        <v>1.89</v>
      </c>
      <c r="C482" s="4">
        <f t="shared" si="28"/>
        <v>4.7235244126436093E-2</v>
      </c>
      <c r="D482" s="4">
        <f t="shared" si="30"/>
        <v>2.0221747928042801</v>
      </c>
      <c r="E482" s="4">
        <f t="shared" si="31"/>
        <v>1.9783062613553166</v>
      </c>
      <c r="G482" s="4">
        <f t="shared" si="29"/>
        <v>1.0472352441264361</v>
      </c>
    </row>
    <row r="483" spans="1:7" x14ac:dyDescent="0.2">
      <c r="A483" s="4">
        <f>IF('True_Odds_Calculator_2-way'!A484="","",'True_Odds_Calculator_2-way'!A484)</f>
        <v>1.67</v>
      </c>
      <c r="B483" s="4">
        <f>IF('True_Odds_Calculator_2-way'!B484="","",'True_Odds_Calculator_2-way'!B484)</f>
        <v>2.21</v>
      </c>
      <c r="C483" s="4">
        <f t="shared" si="28"/>
        <v>5.1291082992386272E-2</v>
      </c>
      <c r="D483" s="4">
        <f t="shared" si="30"/>
        <v>1.7447230954688349</v>
      </c>
      <c r="E483" s="4">
        <f t="shared" si="31"/>
        <v>2.3427809693084076</v>
      </c>
      <c r="G483" s="4">
        <f t="shared" si="29"/>
        <v>1.0512910829923863</v>
      </c>
    </row>
    <row r="484" spans="1:7" x14ac:dyDescent="0.2">
      <c r="A484" s="4">
        <f>IF('True_Odds_Calculator_2-way'!A485="","",'True_Odds_Calculator_2-way'!A485)</f>
        <v>2.0099999999999998</v>
      </c>
      <c r="B484" s="4">
        <f>IF('True_Odds_Calculator_2-way'!B485="","",'True_Odds_Calculator_2-way'!B485)</f>
        <v>1.82</v>
      </c>
      <c r="C484" s="4">
        <f t="shared" si="28"/>
        <v>4.6962987261494726E-2</v>
      </c>
      <c r="D484" s="4">
        <f t="shared" si="30"/>
        <v>2.1095669223228186</v>
      </c>
      <c r="E484" s="4">
        <f t="shared" si="31"/>
        <v>1.9012525336520971</v>
      </c>
      <c r="G484" s="4">
        <f t="shared" si="29"/>
        <v>1.0469629872614947</v>
      </c>
    </row>
    <row r="485" spans="1:7" x14ac:dyDescent="0.2">
      <c r="A485" s="4">
        <f>IF('True_Odds_Calculator_2-way'!A486="","",'True_Odds_Calculator_2-way'!A486)</f>
        <v>1.74</v>
      </c>
      <c r="B485" s="4">
        <f>IF('True_Odds_Calculator_2-way'!B486="","",'True_Odds_Calculator_2-way'!B486)</f>
        <v>2.06</v>
      </c>
      <c r="C485" s="4">
        <f t="shared" si="28"/>
        <v>6.0149536882044385E-2</v>
      </c>
      <c r="D485" s="4">
        <f t="shared" si="30"/>
        <v>1.8360823686097734</v>
      </c>
      <c r="E485" s="4">
        <f t="shared" si="31"/>
        <v>2.1960544050974145</v>
      </c>
      <c r="G485" s="4">
        <f t="shared" si="29"/>
        <v>1.0601495368820444</v>
      </c>
    </row>
    <row r="486" spans="1:7" x14ac:dyDescent="0.2">
      <c r="A486" s="4">
        <f>IF('True_Odds_Calculator_2-way'!A487="","",'True_Odds_Calculator_2-way'!A487)</f>
        <v>1.86</v>
      </c>
      <c r="B486" s="4">
        <f>IF('True_Odds_Calculator_2-way'!B487="","",'True_Odds_Calculator_2-way'!B487)</f>
        <v>1.95</v>
      </c>
      <c r="C486" s="4">
        <f t="shared" si="28"/>
        <v>5.0454921422663279E-2</v>
      </c>
      <c r="D486" s="4">
        <f t="shared" si="30"/>
        <v>1.9515738498789346</v>
      </c>
      <c r="E486" s="4">
        <f t="shared" si="31"/>
        <v>2.0508905852417301</v>
      </c>
      <c r="G486" s="4">
        <f t="shared" si="29"/>
        <v>1.0504549214226633</v>
      </c>
    </row>
    <row r="487" spans="1:7" x14ac:dyDescent="0.2">
      <c r="A487" s="4">
        <f>IF('True_Odds_Calculator_2-way'!A488="","",'True_Odds_Calculator_2-way'!A488)</f>
        <v>1.8</v>
      </c>
      <c r="B487" s="4">
        <f>IF('True_Odds_Calculator_2-way'!B488="","",'True_Odds_Calculator_2-way'!B488)</f>
        <v>2.02</v>
      </c>
      <c r="C487" s="4">
        <f t="shared" si="28"/>
        <v>5.0605060506050625E-2</v>
      </c>
      <c r="D487" s="4">
        <f t="shared" si="30"/>
        <v>1.8858921161825728</v>
      </c>
      <c r="E487" s="4">
        <f t="shared" si="31"/>
        <v>2.1288056206088992</v>
      </c>
      <c r="G487" s="4">
        <f t="shared" si="29"/>
        <v>1.0506050605060506</v>
      </c>
    </row>
    <row r="488" spans="1:7" x14ac:dyDescent="0.2">
      <c r="A488" s="4">
        <f>IF('True_Odds_Calculator_2-way'!A489="","",'True_Odds_Calculator_2-way'!A489)</f>
        <v>1.77</v>
      </c>
      <c r="B488" s="4">
        <f>IF('True_Odds_Calculator_2-way'!B489="","",'True_Odds_Calculator_2-way'!B489)</f>
        <v>2.0499999999999998</v>
      </c>
      <c r="C488" s="4">
        <f t="shared" si="28"/>
        <v>5.2776629461209978E-2</v>
      </c>
      <c r="D488" s="4">
        <f t="shared" si="30"/>
        <v>1.8567225278239736</v>
      </c>
      <c r="E488" s="4">
        <f t="shared" si="31"/>
        <v>2.1672390622666868</v>
      </c>
      <c r="G488" s="4">
        <f t="shared" si="29"/>
        <v>1.05277662946121</v>
      </c>
    </row>
    <row r="489" spans="1:7" x14ac:dyDescent="0.2">
      <c r="A489" s="4">
        <f>IF('True_Odds_Calculator_2-way'!A490="","",'True_Odds_Calculator_2-way'!A490)</f>
        <v>1.57</v>
      </c>
      <c r="B489" s="4">
        <f>IF('True_Odds_Calculator_2-way'!B490="","",'True_Odds_Calculator_2-way'!B490)</f>
        <v>2.41</v>
      </c>
      <c r="C489" s="4">
        <f t="shared" si="28"/>
        <v>5.1880434495335193E-2</v>
      </c>
      <c r="D489" s="4">
        <f t="shared" si="30"/>
        <v>1.6366546272465774</v>
      </c>
      <c r="E489" s="4">
        <f t="shared" si="31"/>
        <v>2.5707103305363996</v>
      </c>
      <c r="G489" s="4">
        <f t="shared" si="29"/>
        <v>1.0518804344953352</v>
      </c>
    </row>
    <row r="490" spans="1:7" x14ac:dyDescent="0.2">
      <c r="A490" s="4">
        <f>IF('True_Odds_Calculator_2-way'!A491="","",'True_Odds_Calculator_2-way'!A491)</f>
        <v>1.57</v>
      </c>
      <c r="B490" s="4">
        <f>IF('True_Odds_Calculator_2-way'!B491="","",'True_Odds_Calculator_2-way'!B491)</f>
        <v>2.39</v>
      </c>
      <c r="C490" s="4">
        <f t="shared" si="28"/>
        <v>5.5352717000239693E-2</v>
      </c>
      <c r="D490" s="4">
        <f t="shared" si="30"/>
        <v>1.6413183736850161</v>
      </c>
      <c r="E490" s="4">
        <f t="shared" si="31"/>
        <v>2.559287930975684</v>
      </c>
      <c r="G490" s="4">
        <f t="shared" si="29"/>
        <v>1.0553527170002397</v>
      </c>
    </row>
    <row r="491" spans="1:7" x14ac:dyDescent="0.2">
      <c r="A491" s="4">
        <f>IF('True_Odds_Calculator_2-way'!A492="","",'True_Odds_Calculator_2-way'!A492)</f>
        <v>2.37</v>
      </c>
      <c r="B491" s="4">
        <f>IF('True_Odds_Calculator_2-way'!B492="","",'True_Odds_Calculator_2-way'!B492)</f>
        <v>1.65</v>
      </c>
      <c r="C491" s="4">
        <f t="shared" si="28"/>
        <v>2.8001534330648337E-2</v>
      </c>
      <c r="D491" s="4">
        <f t="shared" si="30"/>
        <v>2.4513399153737665</v>
      </c>
      <c r="E491" s="4">
        <f t="shared" si="31"/>
        <v>1.6890184645286688</v>
      </c>
      <c r="G491" s="4">
        <f t="shared" si="29"/>
        <v>1.0280015343306483</v>
      </c>
    </row>
    <row r="492" spans="1:7" x14ac:dyDescent="0.2">
      <c r="A492" s="4">
        <f>IF('True_Odds_Calculator_2-way'!A493="","",'True_Odds_Calculator_2-way'!A493)</f>
        <v>1.74</v>
      </c>
      <c r="B492" s="4">
        <f>IF('True_Odds_Calculator_2-way'!B493="","",'True_Odds_Calculator_2-way'!B493)</f>
        <v>2.2000000000000002</v>
      </c>
      <c r="C492" s="4">
        <f t="shared" si="28"/>
        <v>2.925809822361547E-2</v>
      </c>
      <c r="D492" s="4">
        <f t="shared" si="30"/>
        <v>1.78544776119403</v>
      </c>
      <c r="E492" s="4">
        <f t="shared" si="31"/>
        <v>2.2731591448931119</v>
      </c>
      <c r="G492" s="4">
        <f t="shared" si="29"/>
        <v>1.0292580982236155</v>
      </c>
    </row>
    <row r="493" spans="1:7" x14ac:dyDescent="0.2">
      <c r="A493" s="4">
        <f>IF('True_Odds_Calculator_2-way'!A494="","",'True_Odds_Calculator_2-way'!A494)</f>
        <v>2.48</v>
      </c>
      <c r="B493" s="4">
        <f>IF('True_Odds_Calculator_2-way'!B494="","",'True_Odds_Calculator_2-way'!B494)</f>
        <v>1.6</v>
      </c>
      <c r="C493" s="4">
        <f t="shared" si="28"/>
        <v>2.8225806451612989E-2</v>
      </c>
      <c r="D493" s="4">
        <f t="shared" si="30"/>
        <v>2.5699481865284977</v>
      </c>
      <c r="E493" s="4">
        <f t="shared" si="31"/>
        <v>1.6369636963696372</v>
      </c>
      <c r="G493" s="4">
        <f t="shared" si="29"/>
        <v>1.028225806451613</v>
      </c>
    </row>
    <row r="494" spans="1:7" x14ac:dyDescent="0.2">
      <c r="A494" s="4">
        <f>IF('True_Odds_Calculator_2-way'!A495="","",'True_Odds_Calculator_2-way'!A495)</f>
        <v>2.34</v>
      </c>
      <c r="B494" s="4">
        <f>IF('True_Odds_Calculator_2-way'!B495="","",'True_Odds_Calculator_2-way'!B495)</f>
        <v>1.66</v>
      </c>
      <c r="C494" s="4">
        <f t="shared" si="28"/>
        <v>2.9760065904644417E-2</v>
      </c>
      <c r="D494" s="4">
        <f t="shared" si="30"/>
        <v>2.4244164274123086</v>
      </c>
      <c r="E494" s="4">
        <f t="shared" si="31"/>
        <v>1.7020418894049603</v>
      </c>
      <c r="G494" s="4">
        <f t="shared" si="29"/>
        <v>1.0297600659046444</v>
      </c>
    </row>
    <row r="495" spans="1:7" x14ac:dyDescent="0.2">
      <c r="A495" s="4">
        <f>IF('True_Odds_Calculator_2-way'!A496="","",'True_Odds_Calculator_2-way'!A496)</f>
        <v>3.01</v>
      </c>
      <c r="B495" s="4">
        <f>IF('True_Odds_Calculator_2-way'!B496="","",'True_Odds_Calculator_2-way'!B496)</f>
        <v>1.41</v>
      </c>
      <c r="C495" s="4">
        <f t="shared" si="28"/>
        <v>4.1445771777290918E-2</v>
      </c>
      <c r="D495" s="4">
        <f t="shared" si="30"/>
        <v>3.210241670133505</v>
      </c>
      <c r="E495" s="4">
        <f t="shared" si="31"/>
        <v>1.4524392121969165</v>
      </c>
      <c r="G495" s="4">
        <f t="shared" si="29"/>
        <v>1.0414457717772909</v>
      </c>
    </row>
    <row r="496" spans="1:7" x14ac:dyDescent="0.2">
      <c r="A496" s="4">
        <f>IF('True_Odds_Calculator_2-way'!A497="","",'True_Odds_Calculator_2-way'!A497)</f>
        <v>2.66</v>
      </c>
      <c r="B496" s="4">
        <f>IF('True_Odds_Calculator_2-way'!B497="","",'True_Odds_Calculator_2-way'!B497)</f>
        <v>1.51</v>
      </c>
      <c r="C496" s="4">
        <f t="shared" si="28"/>
        <v>3.8191505253199143E-2</v>
      </c>
      <c r="D496" s="4">
        <f t="shared" si="30"/>
        <v>2.802344240563734</v>
      </c>
      <c r="E496" s="4">
        <f t="shared" si="31"/>
        <v>1.5548329655866526</v>
      </c>
      <c r="G496" s="4">
        <f t="shared" si="29"/>
        <v>1.0381915052531991</v>
      </c>
    </row>
    <row r="497" spans="1:7" x14ac:dyDescent="0.2">
      <c r="A497" s="4">
        <f>IF('True_Odds_Calculator_2-way'!A498="","",'True_Odds_Calculator_2-way'!A498)</f>
        <v>2.59</v>
      </c>
      <c r="B497" s="4">
        <f>IF('True_Odds_Calculator_2-way'!B498="","",'True_Odds_Calculator_2-way'!B498)</f>
        <v>1.53</v>
      </c>
      <c r="C497" s="4">
        <f t="shared" si="28"/>
        <v>3.9695157342216181E-2</v>
      </c>
      <c r="D497" s="4">
        <f t="shared" si="30"/>
        <v>2.7303544975367759</v>
      </c>
      <c r="E497" s="4">
        <f t="shared" si="31"/>
        <v>1.5779162601787884</v>
      </c>
      <c r="G497" s="4">
        <f t="shared" si="29"/>
        <v>1.0396951573422162</v>
      </c>
    </row>
    <row r="498" spans="1:7" x14ac:dyDescent="0.2">
      <c r="A498" s="4">
        <f>IF('True_Odds_Calculator_2-way'!A499="","",'True_Odds_Calculator_2-way'!A499)</f>
        <v>2.1800000000000002</v>
      </c>
      <c r="B498" s="4">
        <f>IF('True_Odds_Calculator_2-way'!B499="","",'True_Odds_Calculator_2-way'!B499)</f>
        <v>1.72</v>
      </c>
      <c r="C498" s="4">
        <f t="shared" si="28"/>
        <v>4.0110945167484591E-2</v>
      </c>
      <c r="D498" s="4">
        <f t="shared" si="30"/>
        <v>2.2796692607003894</v>
      </c>
      <c r="E498" s="4">
        <f t="shared" si="31"/>
        <v>1.7814519194222731</v>
      </c>
      <c r="G498" s="4">
        <f t="shared" si="29"/>
        <v>1.0401109451674846</v>
      </c>
    </row>
    <row r="499" spans="1:7" x14ac:dyDescent="0.2">
      <c r="A499" s="4">
        <f>IF('True_Odds_Calculator_2-way'!A500="","",'True_Odds_Calculator_2-way'!A500)</f>
        <v>1.86</v>
      </c>
      <c r="B499" s="4">
        <f>IF('True_Odds_Calculator_2-way'!B500="","",'True_Odds_Calculator_2-way'!B500)</f>
        <v>1.88</v>
      </c>
      <c r="C499" s="4">
        <f t="shared" si="28"/>
        <v>6.9549302219171771E-2</v>
      </c>
      <c r="D499" s="4">
        <f t="shared" si="30"/>
        <v>1.9886260236578708</v>
      </c>
      <c r="E499" s="4">
        <f t="shared" si="31"/>
        <v>2.011504832029452</v>
      </c>
      <c r="G499" s="4">
        <f t="shared" si="29"/>
        <v>1.0695493022191718</v>
      </c>
    </row>
    <row r="500" spans="1:7" x14ac:dyDescent="0.2">
      <c r="A500" s="4">
        <f>IF('True_Odds_Calculator_2-way'!A501="","",'True_Odds_Calculator_2-way'!A501)</f>
        <v>2.13</v>
      </c>
      <c r="B500" s="4">
        <f>IF('True_Odds_Calculator_2-way'!B501="","",'True_Odds_Calculator_2-way'!B501)</f>
        <v>1.77</v>
      </c>
      <c r="C500" s="4">
        <f t="shared" si="28"/>
        <v>3.4455319487546765E-2</v>
      </c>
      <c r="D500" s="4">
        <f t="shared" si="30"/>
        <v>2.2111375032990233</v>
      </c>
      <c r="E500" s="4">
        <f t="shared" si="31"/>
        <v>1.8256700806275876</v>
      </c>
      <c r="G500" s="4">
        <f t="shared" si="29"/>
        <v>1.0344553194875468</v>
      </c>
    </row>
    <row r="501" spans="1:7" x14ac:dyDescent="0.2">
      <c r="A501" s="4">
        <f>IF('True_Odds_Calculator_2-way'!A502="","",'True_Odds_Calculator_2-way'!A502)</f>
        <v>2.0299999999999998</v>
      </c>
      <c r="B501" s="4">
        <f>IF('True_Odds_Calculator_2-way'!B502="","",'True_Odds_Calculator_2-way'!B502)</f>
        <v>1.86</v>
      </c>
      <c r="C501" s="4">
        <f t="shared" si="28"/>
        <v>3.0245246040574214E-2</v>
      </c>
      <c r="D501" s="4">
        <f t="shared" si="30"/>
        <v>2.0942925287037548</v>
      </c>
      <c r="E501" s="4">
        <f t="shared" si="31"/>
        <v>1.9138324294186226</v>
      </c>
      <c r="G501" s="4">
        <f t="shared" si="29"/>
        <v>1.0302452460405742</v>
      </c>
    </row>
    <row r="502" spans="1:7" x14ac:dyDescent="0.2">
      <c r="A502" s="4">
        <f>IF('True_Odds_Calculator_2-way'!A503="","",'True_Odds_Calculator_2-way'!A503)</f>
        <v>1.83</v>
      </c>
      <c r="B502" s="4">
        <f>IF('True_Odds_Calculator_2-way'!B503="","",'True_Odds_Calculator_2-way'!B503)</f>
        <v>2.0499999999999998</v>
      </c>
      <c r="C502" s="4">
        <f t="shared" si="28"/>
        <v>3.4252965480474407E-2</v>
      </c>
      <c r="D502" s="4">
        <f t="shared" si="30"/>
        <v>1.8892106257081707</v>
      </c>
      <c r="E502" s="4">
        <f t="shared" si="31"/>
        <v>2.1245929491717397</v>
      </c>
      <c r="G502" s="4">
        <f t="shared" si="29"/>
        <v>1.0342529654804744</v>
      </c>
    </row>
    <row r="503" spans="1:7" x14ac:dyDescent="0.2">
      <c r="A503" s="4">
        <f>IF('True_Odds_Calculator_2-way'!A504="","",'True_Odds_Calculator_2-way'!A504)</f>
        <v>1.85</v>
      </c>
      <c r="B503" s="4">
        <f>IF('True_Odds_Calculator_2-way'!B504="","",'True_Odds_Calculator_2-way'!B504)</f>
        <v>2.0099999999999998</v>
      </c>
      <c r="C503" s="4">
        <f t="shared" si="28"/>
        <v>3.80529783514858E-2</v>
      </c>
      <c r="D503" s="4">
        <f t="shared" si="30"/>
        <v>1.9174938764986464</v>
      </c>
      <c r="E503" s="4">
        <f t="shared" si="31"/>
        <v>2.0899255304201207</v>
      </c>
      <c r="G503" s="4">
        <f t="shared" si="29"/>
        <v>1.0380529783514858</v>
      </c>
    </row>
    <row r="504" spans="1:7" x14ac:dyDescent="0.2">
      <c r="A504" s="4">
        <f>IF('True_Odds_Calculator_2-way'!A505="","",'True_Odds_Calculator_2-way'!A505)</f>
        <v>1.68</v>
      </c>
      <c r="B504" s="4">
        <f>IF('True_Odds_Calculator_2-way'!B505="","",'True_Odds_Calculator_2-way'!B505)</f>
        <v>2.23</v>
      </c>
      <c r="C504" s="4">
        <f t="shared" si="28"/>
        <v>4.3668588511637907E-2</v>
      </c>
      <c r="D504" s="4">
        <f t="shared" si="30"/>
        <v>1.7439716972348942</v>
      </c>
      <c r="E504" s="4">
        <f t="shared" si="31"/>
        <v>2.3441371542985863</v>
      </c>
      <c r="G504" s="4">
        <f t="shared" si="29"/>
        <v>1.0436685885116379</v>
      </c>
    </row>
    <row r="505" spans="1:7" x14ac:dyDescent="0.2">
      <c r="A505" s="4">
        <f>IF('True_Odds_Calculator_2-way'!A506="","",'True_Odds_Calculator_2-way'!A506)</f>
        <v>1.66</v>
      </c>
      <c r="B505" s="4">
        <f>IF('True_Odds_Calculator_2-way'!B506="","",'True_Odds_Calculator_2-way'!B506)</f>
        <v>2.27</v>
      </c>
      <c r="C505" s="4">
        <f t="shared" si="28"/>
        <v>4.2938272915450382E-2</v>
      </c>
      <c r="D505" s="4">
        <f t="shared" si="30"/>
        <v>1.7213466721483714</v>
      </c>
      <c r="E505" s="4">
        <f t="shared" si="31"/>
        <v>2.3862959913874993</v>
      </c>
      <c r="G505" s="4">
        <f t="shared" si="29"/>
        <v>1.0429382729154504</v>
      </c>
    </row>
    <row r="506" spans="1:7" x14ac:dyDescent="0.2">
      <c r="A506" s="4">
        <f>IF('True_Odds_Calculator_2-way'!A507="","",'True_Odds_Calculator_2-way'!A507)</f>
        <v>1.85</v>
      </c>
      <c r="B506" s="4">
        <f>IF('True_Odds_Calculator_2-way'!B507="","",'True_Odds_Calculator_2-way'!B507)</f>
        <v>1.97</v>
      </c>
      <c r="C506" s="4">
        <f t="shared" si="28"/>
        <v>4.8154753738510081E-2</v>
      </c>
      <c r="D506" s="4">
        <f t="shared" si="30"/>
        <v>1.9362465134812061</v>
      </c>
      <c r="E506" s="4">
        <f t="shared" si="31"/>
        <v>2.0680947652149242</v>
      </c>
      <c r="G506" s="4">
        <f t="shared" si="29"/>
        <v>1.0481547537385101</v>
      </c>
    </row>
    <row r="507" spans="1:7" x14ac:dyDescent="0.2">
      <c r="A507" s="4">
        <f>IF('True_Odds_Calculator_2-way'!A508="","",'True_Odds_Calculator_2-way'!A508)</f>
        <v>1.67</v>
      </c>
      <c r="B507" s="4">
        <f>IF('True_Odds_Calculator_2-way'!B508="","",'True_Odds_Calculator_2-way'!B508)</f>
        <v>2.33</v>
      </c>
      <c r="C507" s="4">
        <f t="shared" si="28"/>
        <v>2.7986944565804084E-2</v>
      </c>
      <c r="D507" s="4">
        <f t="shared" si="30"/>
        <v>1.7099602293950913</v>
      </c>
      <c r="E507" s="4">
        <f t="shared" si="31"/>
        <v>2.4085296029216061</v>
      </c>
      <c r="G507" s="4">
        <f t="shared" si="29"/>
        <v>1.0279869445658041</v>
      </c>
    </row>
    <row r="508" spans="1:7" x14ac:dyDescent="0.2">
      <c r="A508" s="4">
        <f>IF('True_Odds_Calculator_2-way'!A509="","",'True_Odds_Calculator_2-way'!A509)</f>
        <v>1.88</v>
      </c>
      <c r="B508" s="4">
        <f>IF('True_Odds_Calculator_2-way'!B509="","",'True_Odds_Calculator_2-way'!B509)</f>
        <v>2.02</v>
      </c>
      <c r="C508" s="4">
        <f t="shared" si="28"/>
        <v>2.6964398567516312E-2</v>
      </c>
      <c r="D508" s="4">
        <f t="shared" si="30"/>
        <v>1.9288906948394962</v>
      </c>
      <c r="E508" s="4">
        <f t="shared" si="31"/>
        <v>2.0765529308836395</v>
      </c>
      <c r="G508" s="4">
        <f t="shared" si="29"/>
        <v>1.0269643985675163</v>
      </c>
    </row>
    <row r="509" spans="1:7" x14ac:dyDescent="0.2">
      <c r="A509" s="4">
        <f>IF('True_Odds_Calculator_2-way'!A510="","",'True_Odds_Calculator_2-way'!A510)</f>
        <v>2.06</v>
      </c>
      <c r="B509" s="4">
        <f>IF('True_Odds_Calculator_2-way'!B510="","",'True_Odds_Calculator_2-way'!B510)</f>
        <v>1.85</v>
      </c>
      <c r="C509" s="4">
        <f t="shared" si="28"/>
        <v>2.5977433744424072E-2</v>
      </c>
      <c r="D509" s="4">
        <f t="shared" si="30"/>
        <v>2.1166342682588173</v>
      </c>
      <c r="E509" s="4">
        <f t="shared" si="31"/>
        <v>1.8955483710519774</v>
      </c>
      <c r="G509" s="4">
        <f t="shared" si="29"/>
        <v>1.0259774337444241</v>
      </c>
    </row>
    <row r="510" spans="1:7" x14ac:dyDescent="0.2">
      <c r="A510" s="4">
        <f>IF('True_Odds_Calculator_2-way'!A511="","",'True_Odds_Calculator_2-way'!A511)</f>
        <v>1.81</v>
      </c>
      <c r="B510" s="4">
        <f>IF('True_Odds_Calculator_2-way'!B511="","",'True_Odds_Calculator_2-way'!B511)</f>
        <v>2.08</v>
      </c>
      <c r="C510" s="4">
        <f t="shared" si="28"/>
        <v>3.3255418614534626E-2</v>
      </c>
      <c r="D510" s="4">
        <f t="shared" si="30"/>
        <v>1.8661643699811639</v>
      </c>
      <c r="E510" s="4">
        <f t="shared" si="31"/>
        <v>2.1545152798443401</v>
      </c>
      <c r="G510" s="4">
        <f t="shared" si="29"/>
        <v>1.0332554186145346</v>
      </c>
    </row>
    <row r="511" spans="1:7" x14ac:dyDescent="0.2">
      <c r="A511" s="4">
        <f>IF('True_Odds_Calculator_2-way'!A512="","",'True_Odds_Calculator_2-way'!A512)</f>
        <v>1.91</v>
      </c>
      <c r="B511" s="4">
        <f>IF('True_Odds_Calculator_2-way'!B512="","",'True_Odds_Calculator_2-way'!B512)</f>
        <v>1.97</v>
      </c>
      <c r="C511" s="4">
        <f t="shared" si="28"/>
        <v>3.1174422622053388E-2</v>
      </c>
      <c r="D511" s="4">
        <f t="shared" si="30"/>
        <v>1.9686085750909044</v>
      </c>
      <c r="E511" s="4">
        <f t="shared" si="31"/>
        <v>2.0324087827801334</v>
      </c>
      <c r="G511" s="4">
        <f t="shared" si="29"/>
        <v>1.0311744226220534</v>
      </c>
    </row>
    <row r="512" spans="1:7" x14ac:dyDescent="0.2">
      <c r="A512" s="4">
        <f>IF('True_Odds_Calculator_2-way'!A513="","",'True_Odds_Calculator_2-way'!A513)</f>
        <v>1.88</v>
      </c>
      <c r="B512" s="4">
        <f>IF('True_Odds_Calculator_2-way'!B513="","",'True_Odds_Calculator_2-way'!B513)</f>
        <v>2.0099999999999998</v>
      </c>
      <c r="C512" s="4">
        <f t="shared" si="28"/>
        <v>2.9427331427966497E-2</v>
      </c>
      <c r="D512" s="4">
        <f t="shared" si="30"/>
        <v>1.9334834220221038</v>
      </c>
      <c r="E512" s="4">
        <f t="shared" si="31"/>
        <v>2.0712563034422273</v>
      </c>
      <c r="G512" s="4">
        <f t="shared" si="29"/>
        <v>1.0294273314279665</v>
      </c>
    </row>
    <row r="513" spans="1:7" x14ac:dyDescent="0.2">
      <c r="A513" s="4">
        <f>IF('True_Odds_Calculator_2-way'!A514="","",'True_Odds_Calculator_2-way'!A514)</f>
        <v>2.02</v>
      </c>
      <c r="B513" s="4">
        <f>IF('True_Odds_Calculator_2-way'!B514="","",'True_Odds_Calculator_2-way'!B514)</f>
        <v>1.89</v>
      </c>
      <c r="C513" s="4">
        <f t="shared" si="28"/>
        <v>2.4150034051024338E-2</v>
      </c>
      <c r="D513" s="4">
        <f t="shared" si="30"/>
        <v>2.0705027387602368</v>
      </c>
      <c r="E513" s="4">
        <f t="shared" si="31"/>
        <v>1.9341405339682862</v>
      </c>
      <c r="G513" s="4">
        <f t="shared" si="29"/>
        <v>1.0241500340510243</v>
      </c>
    </row>
    <row r="514" spans="1:7" x14ac:dyDescent="0.2">
      <c r="A514" s="4">
        <f>IF('True_Odds_Calculator_2-way'!A515="","",'True_Odds_Calculator_2-way'!A515)</f>
        <v>1.89</v>
      </c>
      <c r="B514" s="4">
        <f>IF('True_Odds_Calculator_2-way'!B515="","",'True_Odds_Calculator_2-way'!B515)</f>
        <v>2.0099999999999998</v>
      </c>
      <c r="C514" s="4">
        <f t="shared" ref="C514:C577" si="32">IF(A514="","",((1/A514)+(1/B514))-1)</f>
        <v>2.6612966911474523E-2</v>
      </c>
      <c r="D514" s="4">
        <f t="shared" si="30"/>
        <v>1.9387583250401901</v>
      </c>
      <c r="E514" s="4">
        <f t="shared" si="31"/>
        <v>2.065236891462122</v>
      </c>
      <c r="G514" s="4">
        <f t="shared" ref="G514:G577" si="33">IF(A514="","",C514+1)</f>
        <v>1.0266129669114745</v>
      </c>
    </row>
    <row r="515" spans="1:7" x14ac:dyDescent="0.2">
      <c r="A515" s="4">
        <f>IF('True_Odds_Calculator_2-way'!A516="","",'True_Odds_Calculator_2-way'!A516)</f>
        <v>2.14</v>
      </c>
      <c r="B515" s="4">
        <f>IF('True_Odds_Calculator_2-way'!B516="","",'True_Odds_Calculator_2-way'!B516)</f>
        <v>1.78</v>
      </c>
      <c r="C515" s="4">
        <f t="shared" si="32"/>
        <v>2.908747243515708E-2</v>
      </c>
      <c r="D515" s="4">
        <f t="shared" ref="D515:D578" si="34">IF(A515="","",(2*A515)/(2-($C515*A515)))</f>
        <v>2.2087440565928333</v>
      </c>
      <c r="E515" s="4">
        <f t="shared" ref="E515:E578" si="35">IF(B515="","",(2*B515)/(2-($C515*B515)))</f>
        <v>1.8273049985608751</v>
      </c>
      <c r="G515" s="4">
        <f t="shared" si="33"/>
        <v>1.0290874724351571</v>
      </c>
    </row>
    <row r="516" spans="1:7" x14ac:dyDescent="0.2">
      <c r="A516" s="4">
        <f>IF('True_Odds_Calculator_2-way'!A517="","",'True_Odds_Calculator_2-way'!A517)</f>
        <v>2.13</v>
      </c>
      <c r="B516" s="4">
        <f>IF('True_Odds_Calculator_2-way'!B517="","",'True_Odds_Calculator_2-way'!B517)</f>
        <v>1.79</v>
      </c>
      <c r="C516" s="4">
        <f t="shared" si="32"/>
        <v>2.8142785952212312E-2</v>
      </c>
      <c r="D516" s="4">
        <f t="shared" si="34"/>
        <v>2.1958130561234772</v>
      </c>
      <c r="E516" s="4">
        <f t="shared" si="35"/>
        <v>1.8362511137332338</v>
      </c>
      <c r="G516" s="4">
        <f t="shared" si="33"/>
        <v>1.0281427859522123</v>
      </c>
    </row>
    <row r="517" spans="1:7" x14ac:dyDescent="0.2">
      <c r="A517" s="4">
        <f>IF('True_Odds_Calculator_2-way'!A518="","",'True_Odds_Calculator_2-way'!A518)</f>
        <v>2.34</v>
      </c>
      <c r="B517" s="4">
        <f>IF('True_Odds_Calculator_2-way'!B518="","",'True_Odds_Calculator_2-way'!B518)</f>
        <v>1.66</v>
      </c>
      <c r="C517" s="4">
        <f t="shared" si="32"/>
        <v>2.9760065904644417E-2</v>
      </c>
      <c r="D517" s="4">
        <f t="shared" si="34"/>
        <v>2.4244164274123086</v>
      </c>
      <c r="E517" s="4">
        <f t="shared" si="35"/>
        <v>1.7020418894049603</v>
      </c>
      <c r="G517" s="4">
        <f t="shared" si="33"/>
        <v>1.0297600659046444</v>
      </c>
    </row>
    <row r="518" spans="1:7" x14ac:dyDescent="0.2">
      <c r="A518" s="4">
        <f>IF('True_Odds_Calculator_2-way'!A519="","",'True_Odds_Calculator_2-way'!A519)</f>
        <v>2.0099999999999998</v>
      </c>
      <c r="B518" s="4">
        <f>IF('True_Odds_Calculator_2-way'!B519="","",'True_Odds_Calculator_2-way'!B519)</f>
        <v>1.89</v>
      </c>
      <c r="C518" s="4">
        <f t="shared" si="32"/>
        <v>2.6612966911474523E-2</v>
      </c>
      <c r="D518" s="4">
        <f t="shared" si="34"/>
        <v>2.065236891462122</v>
      </c>
      <c r="E518" s="4">
        <f t="shared" si="35"/>
        <v>1.9387583250401901</v>
      </c>
      <c r="G518" s="4">
        <f t="shared" si="33"/>
        <v>1.0266129669114745</v>
      </c>
    </row>
    <row r="519" spans="1:7" x14ac:dyDescent="0.2">
      <c r="A519" s="4">
        <f>IF('True_Odds_Calculator_2-way'!A520="","",'True_Odds_Calculator_2-way'!A520)</f>
        <v>2.42</v>
      </c>
      <c r="B519" s="4">
        <f>IF('True_Odds_Calculator_2-way'!B520="","",'True_Odds_Calculator_2-way'!B520)</f>
        <v>1.62</v>
      </c>
      <c r="C519" s="4">
        <f t="shared" si="32"/>
        <v>3.0507091113151752E-2</v>
      </c>
      <c r="D519" s="4">
        <f t="shared" si="34"/>
        <v>2.5127547750288426</v>
      </c>
      <c r="E519" s="4">
        <f t="shared" si="35"/>
        <v>1.6610456740954158</v>
      </c>
      <c r="G519" s="4">
        <f t="shared" si="33"/>
        <v>1.0305070911131518</v>
      </c>
    </row>
    <row r="520" spans="1:7" x14ac:dyDescent="0.2">
      <c r="A520" s="4">
        <f>IF('True_Odds_Calculator_2-way'!A521="","",'True_Odds_Calculator_2-way'!A521)</f>
        <v>1.99</v>
      </c>
      <c r="B520" s="4">
        <f>IF('True_Odds_Calculator_2-way'!B521="","",'True_Odds_Calculator_2-way'!B521)</f>
        <v>1.92</v>
      </c>
      <c r="C520" s="4">
        <f t="shared" si="32"/>
        <v>2.3345896147403788E-2</v>
      </c>
      <c r="D520" s="4">
        <f t="shared" si="34"/>
        <v>2.0373253705876082</v>
      </c>
      <c r="E520" s="4">
        <f t="shared" si="35"/>
        <v>1.9640176827387685</v>
      </c>
      <c r="G520" s="4">
        <f t="shared" si="33"/>
        <v>1.0233458961474038</v>
      </c>
    </row>
    <row r="521" spans="1:7" x14ac:dyDescent="0.2">
      <c r="A521" s="4">
        <f>IF('True_Odds_Calculator_2-way'!A522="","",'True_Odds_Calculator_2-way'!A522)</f>
        <v>1.58</v>
      </c>
      <c r="B521" s="4">
        <f>IF('True_Odds_Calculator_2-way'!B522="","",'True_Odds_Calculator_2-way'!B522)</f>
        <v>2.52</v>
      </c>
      <c r="C521" s="4">
        <f t="shared" si="32"/>
        <v>2.9736789230460081E-2</v>
      </c>
      <c r="D521" s="4">
        <f t="shared" si="34"/>
        <v>1.6180104031209364</v>
      </c>
      <c r="E521" s="4">
        <f t="shared" si="35"/>
        <v>2.618095739084692</v>
      </c>
      <c r="G521" s="4">
        <f t="shared" si="33"/>
        <v>1.0297367892304601</v>
      </c>
    </row>
    <row r="522" spans="1:7" x14ac:dyDescent="0.2">
      <c r="A522" s="4">
        <f>IF('True_Odds_Calculator_2-way'!A523="","",'True_Odds_Calculator_2-way'!A523)</f>
        <v>2.62</v>
      </c>
      <c r="B522" s="4">
        <f>IF('True_Odds_Calculator_2-way'!B523="","",'True_Odds_Calculator_2-way'!B523)</f>
        <v>1.49</v>
      </c>
      <c r="C522" s="4">
        <f t="shared" si="32"/>
        <v>5.2820328910292424E-2</v>
      </c>
      <c r="D522" s="4">
        <f t="shared" si="34"/>
        <v>2.8147667459802435</v>
      </c>
      <c r="E522" s="4">
        <f t="shared" si="35"/>
        <v>1.55103500337717</v>
      </c>
      <c r="G522" s="4">
        <f t="shared" si="33"/>
        <v>1.0528203289102924</v>
      </c>
    </row>
    <row r="523" spans="1:7" x14ac:dyDescent="0.2">
      <c r="A523" s="4">
        <f>IF('True_Odds_Calculator_2-way'!A524="","",'True_Odds_Calculator_2-way'!A524)</f>
        <v>1.98</v>
      </c>
      <c r="B523" s="4">
        <f>IF('True_Odds_Calculator_2-way'!B524="","",'True_Odds_Calculator_2-way'!B524)</f>
        <v>1.85</v>
      </c>
      <c r="C523" s="4">
        <f t="shared" si="32"/>
        <v>4.5591045591045543E-2</v>
      </c>
      <c r="D523" s="4">
        <f t="shared" si="34"/>
        <v>2.0735918482875744</v>
      </c>
      <c r="E523" s="4">
        <f t="shared" si="35"/>
        <v>1.931452675982072</v>
      </c>
      <c r="G523" s="4">
        <f t="shared" si="33"/>
        <v>1.0455910455910455</v>
      </c>
    </row>
    <row r="524" spans="1:7" x14ac:dyDescent="0.2">
      <c r="A524" s="4">
        <f>IF('True_Odds_Calculator_2-way'!A525="","",'True_Odds_Calculator_2-way'!A525)</f>
        <v>2.2400000000000002</v>
      </c>
      <c r="B524" s="4">
        <f>IF('True_Odds_Calculator_2-way'!B525="","",'True_Odds_Calculator_2-way'!B525)</f>
        <v>1.65</v>
      </c>
      <c r="C524" s="4">
        <f t="shared" si="32"/>
        <v>5.2489177489177585E-2</v>
      </c>
      <c r="D524" s="4">
        <f t="shared" si="34"/>
        <v>2.3799098518995501</v>
      </c>
      <c r="E524" s="4">
        <f t="shared" si="35"/>
        <v>1.7246850209986002</v>
      </c>
      <c r="G524" s="4">
        <f t="shared" si="33"/>
        <v>1.0524891774891776</v>
      </c>
    </row>
    <row r="525" spans="1:7" x14ac:dyDescent="0.2">
      <c r="A525" s="4">
        <f>IF('True_Odds_Calculator_2-way'!A526="","",'True_Odds_Calculator_2-way'!A526)</f>
        <v>1.72</v>
      </c>
      <c r="B525" s="4">
        <f>IF('True_Odds_Calculator_2-way'!B526="","",'True_Odds_Calculator_2-way'!B526)</f>
        <v>2.23</v>
      </c>
      <c r="C525" s="4">
        <f t="shared" si="32"/>
        <v>2.982584211075201E-2</v>
      </c>
      <c r="D525" s="4">
        <f t="shared" si="34"/>
        <v>1.7652798232695142</v>
      </c>
      <c r="E525" s="4">
        <f t="shared" si="35"/>
        <v>2.3067115708443593</v>
      </c>
      <c r="G525" s="4">
        <f t="shared" si="33"/>
        <v>1.029825842110752</v>
      </c>
    </row>
    <row r="526" spans="1:7" x14ac:dyDescent="0.2">
      <c r="A526" s="4">
        <f>IF('True_Odds_Calculator_2-way'!A527="","",'True_Odds_Calculator_2-way'!A527)</f>
        <v>1.43</v>
      </c>
      <c r="B526" s="4">
        <f>IF('True_Odds_Calculator_2-way'!B527="","",'True_Odds_Calculator_2-way'!B527)</f>
        <v>2.96</v>
      </c>
      <c r="C526" s="4">
        <f t="shared" si="32"/>
        <v>3.713853713853732E-2</v>
      </c>
      <c r="D526" s="4">
        <f t="shared" si="34"/>
        <v>1.4690081210522665</v>
      </c>
      <c r="E526" s="4">
        <f t="shared" si="35"/>
        <v>3.1321592422672793</v>
      </c>
      <c r="G526" s="4">
        <f t="shared" si="33"/>
        <v>1.0371385371385373</v>
      </c>
    </row>
    <row r="527" spans="1:7" x14ac:dyDescent="0.2">
      <c r="A527" s="4">
        <f>IF('True_Odds_Calculator_2-way'!A528="","",'True_Odds_Calculator_2-way'!A528)</f>
        <v>2.0099999999999998</v>
      </c>
      <c r="B527" s="4">
        <f>IF('True_Odds_Calculator_2-way'!B528="","",'True_Odds_Calculator_2-way'!B528)</f>
        <v>1.89</v>
      </c>
      <c r="C527" s="4">
        <f t="shared" si="32"/>
        <v>2.6612966911474523E-2</v>
      </c>
      <c r="D527" s="4">
        <f t="shared" si="34"/>
        <v>2.065236891462122</v>
      </c>
      <c r="E527" s="4">
        <f t="shared" si="35"/>
        <v>1.9387583250401901</v>
      </c>
      <c r="G527" s="4">
        <f t="shared" si="33"/>
        <v>1.0266129669114745</v>
      </c>
    </row>
    <row r="528" spans="1:7" x14ac:dyDescent="0.2">
      <c r="A528" s="4">
        <f>IF('True_Odds_Calculator_2-way'!A529="","",'True_Odds_Calculator_2-way'!A529)</f>
        <v>2.1800000000000002</v>
      </c>
      <c r="B528" s="4">
        <f>IF('True_Odds_Calculator_2-way'!B529="","",'True_Odds_Calculator_2-way'!B529)</f>
        <v>1.75</v>
      </c>
      <c r="C528" s="4">
        <f t="shared" si="32"/>
        <v>3.0144167758846541E-2</v>
      </c>
      <c r="D528" s="4">
        <f t="shared" si="34"/>
        <v>2.2540620384047267</v>
      </c>
      <c r="E528" s="4">
        <f t="shared" si="35"/>
        <v>1.797408716136631</v>
      </c>
      <c r="G528" s="4">
        <f t="shared" si="33"/>
        <v>1.0301441677588465</v>
      </c>
    </row>
    <row r="529" spans="1:7" x14ac:dyDescent="0.2">
      <c r="A529" s="4">
        <f>IF('True_Odds_Calculator_2-way'!A530="","",'True_Odds_Calculator_2-way'!A530)</f>
        <v>1.99</v>
      </c>
      <c r="B529" s="4">
        <f>IF('True_Odds_Calculator_2-way'!B530="","",'True_Odds_Calculator_2-way'!B530)</f>
        <v>1.91</v>
      </c>
      <c r="C529" s="4">
        <f t="shared" si="32"/>
        <v>2.6072772238153963E-2</v>
      </c>
      <c r="D529" s="4">
        <f t="shared" si="34"/>
        <v>2.0430003493778384</v>
      </c>
      <c r="E529" s="4">
        <f t="shared" si="35"/>
        <v>1.9587724496895047</v>
      </c>
      <c r="G529" s="4">
        <f t="shared" si="33"/>
        <v>1.026072772238154</v>
      </c>
    </row>
    <row r="530" spans="1:7" x14ac:dyDescent="0.2">
      <c r="A530" s="4">
        <f>IF('True_Odds_Calculator_2-way'!A531="","",'True_Odds_Calculator_2-way'!A531)</f>
        <v>1.65</v>
      </c>
      <c r="B530" s="4">
        <f>IF('True_Odds_Calculator_2-way'!B531="","",'True_Odds_Calculator_2-way'!B531)</f>
        <v>2.35</v>
      </c>
      <c r="C530" s="4">
        <f t="shared" si="32"/>
        <v>3.1592520954223158E-2</v>
      </c>
      <c r="D530" s="4">
        <f t="shared" si="34"/>
        <v>1.6941561987984708</v>
      </c>
      <c r="E530" s="4">
        <f t="shared" si="35"/>
        <v>2.4405979543666407</v>
      </c>
      <c r="G530" s="4">
        <f t="shared" si="33"/>
        <v>1.0315925209542232</v>
      </c>
    </row>
    <row r="531" spans="1:7" x14ac:dyDescent="0.2">
      <c r="A531" s="4">
        <f>IF('True_Odds_Calculator_2-way'!A532="","",'True_Odds_Calculator_2-way'!A532)</f>
        <v>2.48</v>
      </c>
      <c r="B531" s="4">
        <f>IF('True_Odds_Calculator_2-way'!B532="","",'True_Odds_Calculator_2-way'!B532)</f>
        <v>1.57</v>
      </c>
      <c r="C531" s="4">
        <f t="shared" si="32"/>
        <v>4.0168481610848517E-2</v>
      </c>
      <c r="D531" s="4">
        <f t="shared" si="34"/>
        <v>2.6100013406622868</v>
      </c>
      <c r="E531" s="4">
        <f t="shared" si="35"/>
        <v>1.6211174952119245</v>
      </c>
      <c r="G531" s="4">
        <f t="shared" si="33"/>
        <v>1.0401684816108485</v>
      </c>
    </row>
    <row r="532" spans="1:7" x14ac:dyDescent="0.2">
      <c r="A532" s="4">
        <f>IF('True_Odds_Calculator_2-way'!A533="","",'True_Odds_Calculator_2-way'!A533)</f>
        <v>2.13</v>
      </c>
      <c r="B532" s="4">
        <f>IF('True_Odds_Calculator_2-way'!B533="","",'True_Odds_Calculator_2-way'!B533)</f>
        <v>1.76</v>
      </c>
      <c r="C532" s="4">
        <f t="shared" si="32"/>
        <v>3.7665386256935607E-2</v>
      </c>
      <c r="D532" s="4">
        <f t="shared" si="34"/>
        <v>2.2190126672191313</v>
      </c>
      <c r="E532" s="4">
        <f t="shared" si="35"/>
        <v>1.8203360202000585</v>
      </c>
      <c r="G532" s="4">
        <f t="shared" si="33"/>
        <v>1.0376653862569356</v>
      </c>
    </row>
    <row r="533" spans="1:7" x14ac:dyDescent="0.2">
      <c r="A533" s="4">
        <f>IF('True_Odds_Calculator_2-way'!A534="","",'True_Odds_Calculator_2-way'!A534)</f>
        <v>1.66</v>
      </c>
      <c r="B533" s="4">
        <f>IF('True_Odds_Calculator_2-way'!B534="","",'True_Odds_Calculator_2-way'!B534)</f>
        <v>2.31</v>
      </c>
      <c r="C533" s="4">
        <f t="shared" si="32"/>
        <v>3.5310071454649705E-2</v>
      </c>
      <c r="D533" s="4">
        <f t="shared" si="34"/>
        <v>1.7101190741649199</v>
      </c>
      <c r="E533" s="4">
        <f t="shared" si="35"/>
        <v>2.4082145324373547</v>
      </c>
      <c r="G533" s="4">
        <f t="shared" si="33"/>
        <v>1.0353100714546497</v>
      </c>
    </row>
    <row r="534" spans="1:7" x14ac:dyDescent="0.2">
      <c r="A534" s="4">
        <f>IF('True_Odds_Calculator_2-way'!A535="","",'True_Odds_Calculator_2-way'!A535)</f>
        <v>1.53</v>
      </c>
      <c r="B534" s="4">
        <f>IF('True_Odds_Calculator_2-way'!B535="","",'True_Odds_Calculator_2-way'!B535)</f>
        <v>2.61</v>
      </c>
      <c r="C534" s="4">
        <f t="shared" si="32"/>
        <v>3.6736533693937368E-2</v>
      </c>
      <c r="D534" s="4">
        <f t="shared" si="34"/>
        <v>1.5742416178818521</v>
      </c>
      <c r="E534" s="4">
        <f t="shared" si="35"/>
        <v>2.7414272474513437</v>
      </c>
      <c r="G534" s="4">
        <f t="shared" si="33"/>
        <v>1.0367365336939374</v>
      </c>
    </row>
    <row r="535" spans="1:7" x14ac:dyDescent="0.2">
      <c r="A535" s="4">
        <f>IF('True_Odds_Calculator_2-way'!A536="","",'True_Odds_Calculator_2-way'!A536)</f>
        <v>1.7</v>
      </c>
      <c r="B535" s="4">
        <f>IF('True_Odds_Calculator_2-way'!B536="","",'True_Odds_Calculator_2-way'!B536)</f>
        <v>2.25</v>
      </c>
      <c r="C535" s="4">
        <f t="shared" si="32"/>
        <v>3.2679738562091387E-2</v>
      </c>
      <c r="D535" s="4">
        <f t="shared" si="34"/>
        <v>1.7485714285714284</v>
      </c>
      <c r="E535" s="4">
        <f t="shared" si="35"/>
        <v>2.3358778625954195</v>
      </c>
      <c r="G535" s="4">
        <f t="shared" si="33"/>
        <v>1.0326797385620914</v>
      </c>
    </row>
    <row r="536" spans="1:7" x14ac:dyDescent="0.2">
      <c r="A536" s="4">
        <f>IF('True_Odds_Calculator_2-way'!A537="","",'True_Odds_Calculator_2-way'!A537)</f>
        <v>2.11</v>
      </c>
      <c r="B536" s="4">
        <f>IF('True_Odds_Calculator_2-way'!B537="","",'True_Odds_Calculator_2-way'!B537)</f>
        <v>1.79</v>
      </c>
      <c r="C536" s="4">
        <f t="shared" si="32"/>
        <v>3.2592867166194583E-2</v>
      </c>
      <c r="D536" s="4">
        <f t="shared" si="34"/>
        <v>2.1851369724319478</v>
      </c>
      <c r="E536" s="4">
        <f t="shared" si="35"/>
        <v>1.8437843247333352</v>
      </c>
      <c r="G536" s="4">
        <f t="shared" si="33"/>
        <v>1.0325928671661946</v>
      </c>
    </row>
    <row r="537" spans="1:7" x14ac:dyDescent="0.2">
      <c r="A537" s="4">
        <f>IF('True_Odds_Calculator_2-way'!A538="","",'True_Odds_Calculator_2-way'!A538)</f>
        <v>1.1599999999999999</v>
      </c>
      <c r="B537" s="4">
        <f>IF('True_Odds_Calculator_2-way'!B538="","",'True_Odds_Calculator_2-way'!B538)</f>
        <v>5.47</v>
      </c>
      <c r="C537" s="4">
        <f t="shared" si="32"/>
        <v>4.4884322007186617E-2</v>
      </c>
      <c r="D537" s="4">
        <f t="shared" si="34"/>
        <v>1.1910053307305353</v>
      </c>
      <c r="E537" s="4">
        <f t="shared" si="35"/>
        <v>6.2354559748427683</v>
      </c>
      <c r="G537" s="4">
        <f t="shared" si="33"/>
        <v>1.0448843220071866</v>
      </c>
    </row>
    <row r="538" spans="1:7" x14ac:dyDescent="0.2">
      <c r="A538" s="4">
        <f>IF('True_Odds_Calculator_2-way'!A539="","",'True_Odds_Calculator_2-way'!A539)</f>
        <v>2.56</v>
      </c>
      <c r="B538" s="4">
        <f>IF('True_Odds_Calculator_2-way'!B539="","",'True_Odds_Calculator_2-way'!B539)</f>
        <v>1.56</v>
      </c>
      <c r="C538" s="4">
        <f t="shared" si="32"/>
        <v>3.1650641025640969E-2</v>
      </c>
      <c r="D538" s="4">
        <f t="shared" si="34"/>
        <v>2.668091929449492</v>
      </c>
      <c r="E538" s="4">
        <f t="shared" si="35"/>
        <v>1.5994873438000641</v>
      </c>
      <c r="G538" s="4">
        <f t="shared" si="33"/>
        <v>1.031650641025641</v>
      </c>
    </row>
    <row r="539" spans="1:7" x14ac:dyDescent="0.2">
      <c r="A539" s="4">
        <f>IF('True_Odds_Calculator_2-way'!A540="","",'True_Odds_Calculator_2-way'!A540)</f>
        <v>2.3199999999999998</v>
      </c>
      <c r="B539" s="4">
        <f>IF('True_Odds_Calculator_2-way'!B540="","",'True_Odds_Calculator_2-way'!B540)</f>
        <v>1.66</v>
      </c>
      <c r="C539" s="4">
        <f t="shared" si="32"/>
        <v>3.3444121312837582E-2</v>
      </c>
      <c r="D539" s="4">
        <f t="shared" si="34"/>
        <v>2.4136375031336175</v>
      </c>
      <c r="E539" s="4">
        <f t="shared" si="35"/>
        <v>1.707394928178755</v>
      </c>
      <c r="G539" s="4">
        <f t="shared" si="33"/>
        <v>1.0334441213128376</v>
      </c>
    </row>
    <row r="540" spans="1:7" x14ac:dyDescent="0.2">
      <c r="A540" s="4">
        <f>IF('True_Odds_Calculator_2-way'!A541="","",'True_Odds_Calculator_2-way'!A541)</f>
        <v>2.42</v>
      </c>
      <c r="B540" s="4">
        <f>IF('True_Odds_Calculator_2-way'!B541="","",'True_Odds_Calculator_2-way'!B541)</f>
        <v>1.61</v>
      </c>
      <c r="C540" s="4">
        <f t="shared" si="32"/>
        <v>3.4341152918228035E-2</v>
      </c>
      <c r="D540" s="4">
        <f t="shared" si="34"/>
        <v>2.5249173741170372</v>
      </c>
      <c r="E540" s="4">
        <f t="shared" si="35"/>
        <v>1.655773235306617</v>
      </c>
      <c r="G540" s="4">
        <f t="shared" si="33"/>
        <v>1.034341152918228</v>
      </c>
    </row>
    <row r="541" spans="1:7" x14ac:dyDescent="0.2">
      <c r="A541" s="4">
        <f>IF('True_Odds_Calculator_2-way'!A542="","",'True_Odds_Calculator_2-way'!A542)</f>
        <v>1.75</v>
      </c>
      <c r="B541" s="4">
        <f>IF('True_Odds_Calculator_2-way'!B542="","",'True_Odds_Calculator_2-way'!B542)</f>
        <v>2.16</v>
      </c>
      <c r="C541" s="4">
        <f t="shared" si="32"/>
        <v>3.4391534391534417E-2</v>
      </c>
      <c r="D541" s="4">
        <f t="shared" si="34"/>
        <v>1.8042959427207637</v>
      </c>
      <c r="E541" s="4">
        <f t="shared" si="35"/>
        <v>2.2433234421364987</v>
      </c>
      <c r="G541" s="4">
        <f t="shared" si="33"/>
        <v>1.0343915343915344</v>
      </c>
    </row>
    <row r="542" spans="1:7" x14ac:dyDescent="0.2">
      <c r="A542" s="4">
        <f>IF('True_Odds_Calculator_2-way'!A543="","",'True_Odds_Calculator_2-way'!A543)</f>
        <v>2.11</v>
      </c>
      <c r="B542" s="4">
        <f>IF('True_Odds_Calculator_2-way'!B543="","",'True_Odds_Calculator_2-way'!B543)</f>
        <v>1.79</v>
      </c>
      <c r="C542" s="4">
        <f t="shared" si="32"/>
        <v>3.2592867166194583E-2</v>
      </c>
      <c r="D542" s="4">
        <f t="shared" si="34"/>
        <v>2.1851369724319478</v>
      </c>
      <c r="E542" s="4">
        <f t="shared" si="35"/>
        <v>1.8437843247333352</v>
      </c>
      <c r="G542" s="4">
        <f t="shared" si="33"/>
        <v>1.0325928671661946</v>
      </c>
    </row>
    <row r="543" spans="1:7" x14ac:dyDescent="0.2">
      <c r="A543" s="4">
        <f>IF('True_Odds_Calculator_2-way'!A544="","",'True_Odds_Calculator_2-way'!A544)</f>
        <v>2.99</v>
      </c>
      <c r="B543" s="4">
        <f>IF('True_Odds_Calculator_2-way'!B544="","",'True_Odds_Calculator_2-way'!B544)</f>
        <v>1.43</v>
      </c>
      <c r="C543" s="4">
        <f t="shared" si="32"/>
        <v>3.3748859835816436E-2</v>
      </c>
      <c r="D543" s="4">
        <f t="shared" si="34"/>
        <v>3.148875059837243</v>
      </c>
      <c r="E543" s="4">
        <f t="shared" si="35"/>
        <v>1.4653597683225663</v>
      </c>
      <c r="G543" s="4">
        <f t="shared" si="33"/>
        <v>1.0337488598358164</v>
      </c>
    </row>
    <row r="544" spans="1:7" x14ac:dyDescent="0.2">
      <c r="A544" s="4">
        <f>IF('True_Odds_Calculator_2-way'!A545="","",'True_Odds_Calculator_2-way'!A545)</f>
        <v>2.17</v>
      </c>
      <c r="B544" s="4">
        <f>IF('True_Odds_Calculator_2-way'!B545="","",'True_Odds_Calculator_2-way'!B545)</f>
        <v>1.76</v>
      </c>
      <c r="C544" s="4">
        <f t="shared" si="32"/>
        <v>2.9011311269375728E-2</v>
      </c>
      <c r="D544" s="4">
        <f t="shared" si="34"/>
        <v>2.2405256365129644</v>
      </c>
      <c r="E544" s="4">
        <f t="shared" si="35"/>
        <v>1.8061099025820484</v>
      </c>
      <c r="G544" s="4">
        <f t="shared" si="33"/>
        <v>1.0290113112693757</v>
      </c>
    </row>
    <row r="545" spans="1:7" x14ac:dyDescent="0.2">
      <c r="A545" s="4">
        <f>IF('True_Odds_Calculator_2-way'!A546="","",'True_Odds_Calculator_2-way'!A546)</f>
        <v>2.11</v>
      </c>
      <c r="B545" s="4">
        <f>IF('True_Odds_Calculator_2-way'!B546="","",'True_Odds_Calculator_2-way'!B546)</f>
        <v>1.8</v>
      </c>
      <c r="C545" s="4">
        <f t="shared" si="32"/>
        <v>2.9489204844655115E-2</v>
      </c>
      <c r="D545" s="4">
        <f t="shared" si="34"/>
        <v>2.1777522935779814</v>
      </c>
      <c r="E545" s="4">
        <f t="shared" si="35"/>
        <v>1.8490749756572542</v>
      </c>
      <c r="G545" s="4">
        <f t="shared" si="33"/>
        <v>1.0294892048446551</v>
      </c>
    </row>
    <row r="546" spans="1:7" x14ac:dyDescent="0.2">
      <c r="A546" s="4">
        <f>IF('True_Odds_Calculator_2-way'!A547="","",'True_Odds_Calculator_2-way'!A547)</f>
        <v>2.33</v>
      </c>
      <c r="B546" s="4">
        <f>IF('True_Odds_Calculator_2-way'!B547="","",'True_Odds_Calculator_2-way'!B547)</f>
        <v>1.67</v>
      </c>
      <c r="C546" s="4">
        <f t="shared" si="32"/>
        <v>2.7986944565804084E-2</v>
      </c>
      <c r="D546" s="4">
        <f t="shared" si="34"/>
        <v>2.4085296029216061</v>
      </c>
      <c r="E546" s="4">
        <f t="shared" si="35"/>
        <v>1.7099602293950913</v>
      </c>
      <c r="G546" s="4">
        <f t="shared" si="33"/>
        <v>1.0279869445658041</v>
      </c>
    </row>
    <row r="547" spans="1:7" x14ac:dyDescent="0.2">
      <c r="A547" s="4">
        <f>IF('True_Odds_Calculator_2-way'!A548="","",'True_Odds_Calculator_2-way'!A548)</f>
        <v>1.67</v>
      </c>
      <c r="B547" s="4">
        <f>IF('True_Odds_Calculator_2-way'!B548="","",'True_Odds_Calculator_2-way'!B548)</f>
        <v>2.33</v>
      </c>
      <c r="C547" s="4">
        <f t="shared" si="32"/>
        <v>2.7986944565804084E-2</v>
      </c>
      <c r="D547" s="4">
        <f t="shared" si="34"/>
        <v>1.7099602293950913</v>
      </c>
      <c r="E547" s="4">
        <f t="shared" si="35"/>
        <v>2.4085296029216061</v>
      </c>
      <c r="G547" s="4">
        <f t="shared" si="33"/>
        <v>1.0279869445658041</v>
      </c>
    </row>
    <row r="548" spans="1:7" x14ac:dyDescent="0.2">
      <c r="A548" s="4">
        <f>IF('True_Odds_Calculator_2-way'!A549="","",'True_Odds_Calculator_2-way'!A549)</f>
        <v>2.6</v>
      </c>
      <c r="B548" s="4">
        <f>IF('True_Odds_Calculator_2-way'!B549="","",'True_Odds_Calculator_2-way'!B549)</f>
        <v>1.53</v>
      </c>
      <c r="C548" s="4">
        <f t="shared" si="32"/>
        <v>3.8210155857214545E-2</v>
      </c>
      <c r="D548" s="4">
        <f t="shared" si="34"/>
        <v>2.7359009628610726</v>
      </c>
      <c r="E548" s="4">
        <f t="shared" si="35"/>
        <v>1.5760697305863707</v>
      </c>
      <c r="G548" s="4">
        <f t="shared" si="33"/>
        <v>1.0382101558572145</v>
      </c>
    </row>
    <row r="549" spans="1:7" x14ac:dyDescent="0.2">
      <c r="A549" s="4">
        <f>IF('True_Odds_Calculator_2-way'!A550="","",'True_Odds_Calculator_2-way'!A550)</f>
        <v>3.13</v>
      </c>
      <c r="B549" s="4">
        <f>IF('True_Odds_Calculator_2-way'!B550="","",'True_Odds_Calculator_2-way'!B550)</f>
        <v>1.36</v>
      </c>
      <c r="C549" s="4">
        <f t="shared" si="32"/>
        <v>5.4782935538432609E-2</v>
      </c>
      <c r="D549" s="4">
        <f t="shared" si="34"/>
        <v>3.4235161653530639</v>
      </c>
      <c r="E549" s="4">
        <f t="shared" si="35"/>
        <v>1.4126236145218027</v>
      </c>
      <c r="G549" s="4">
        <f t="shared" si="33"/>
        <v>1.0547829355384326</v>
      </c>
    </row>
    <row r="550" spans="1:7" x14ac:dyDescent="0.2">
      <c r="A550" s="4">
        <f>IF('True_Odds_Calculator_2-way'!A551="","",'True_Odds_Calculator_2-way'!A551)</f>
        <v>2.74</v>
      </c>
      <c r="B550" s="4">
        <f>IF('True_Odds_Calculator_2-way'!B551="","",'True_Odds_Calculator_2-way'!B551)</f>
        <v>1.48</v>
      </c>
      <c r="C550" s="4">
        <f t="shared" si="32"/>
        <v>4.0639179325310693E-2</v>
      </c>
      <c r="D550" s="4">
        <f t="shared" si="34"/>
        <v>2.9015455065827136</v>
      </c>
      <c r="E550" s="4">
        <f t="shared" si="35"/>
        <v>1.5258880192655027</v>
      </c>
      <c r="G550" s="4">
        <f t="shared" si="33"/>
        <v>1.0406391793253107</v>
      </c>
    </row>
    <row r="551" spans="1:7" x14ac:dyDescent="0.2">
      <c r="A551" s="4">
        <f>IF('True_Odds_Calculator_2-way'!A552="","",'True_Odds_Calculator_2-way'!A552)</f>
        <v>2.67</v>
      </c>
      <c r="B551" s="4">
        <f>IF('True_Odds_Calculator_2-way'!B552="","",'True_Odds_Calculator_2-way'!B552)</f>
        <v>1.51</v>
      </c>
      <c r="C551" s="4">
        <f t="shared" si="32"/>
        <v>3.678349083513166E-2</v>
      </c>
      <c r="D551" s="4">
        <f t="shared" si="34"/>
        <v>2.8078838318765889</v>
      </c>
      <c r="E551" s="4">
        <f t="shared" si="35"/>
        <v>1.5531328851821176</v>
      </c>
      <c r="G551" s="4">
        <f t="shared" si="33"/>
        <v>1.0367834908351317</v>
      </c>
    </row>
    <row r="552" spans="1:7" x14ac:dyDescent="0.2">
      <c r="A552" s="4">
        <f>IF('True_Odds_Calculator_2-way'!A553="","",'True_Odds_Calculator_2-way'!A553)</f>
        <v>2.38</v>
      </c>
      <c r="B552" s="4">
        <f>IF('True_Odds_Calculator_2-way'!B553="","",'True_Odds_Calculator_2-way'!B553)</f>
        <v>1.63</v>
      </c>
      <c r="C552" s="4">
        <f t="shared" si="32"/>
        <v>3.3664999742228252E-2</v>
      </c>
      <c r="D552" s="4">
        <f t="shared" si="34"/>
        <v>2.4793251102447753</v>
      </c>
      <c r="E552" s="4">
        <f t="shared" si="35"/>
        <v>1.6759839288028686</v>
      </c>
      <c r="G552" s="4">
        <f t="shared" si="33"/>
        <v>1.0336649997422283</v>
      </c>
    </row>
    <row r="553" spans="1:7" x14ac:dyDescent="0.2">
      <c r="A553" s="4">
        <f>IF('True_Odds_Calculator_2-way'!A554="","",'True_Odds_Calculator_2-way'!A554)</f>
        <v>2.16</v>
      </c>
      <c r="B553" s="4">
        <f>IF('True_Odds_Calculator_2-way'!B554="","",'True_Odds_Calculator_2-way'!B554)</f>
        <v>1.75</v>
      </c>
      <c r="C553" s="4">
        <f t="shared" si="32"/>
        <v>3.4391534391534417E-2</v>
      </c>
      <c r="D553" s="4">
        <f t="shared" si="34"/>
        <v>2.2433234421364987</v>
      </c>
      <c r="E553" s="4">
        <f t="shared" si="35"/>
        <v>1.8042959427207637</v>
      </c>
      <c r="G553" s="4">
        <f t="shared" si="33"/>
        <v>1.0343915343915344</v>
      </c>
    </row>
    <row r="554" spans="1:7" x14ac:dyDescent="0.2">
      <c r="A554" s="4">
        <f>IF('True_Odds_Calculator_2-way'!A555="","",'True_Odds_Calculator_2-way'!A555)</f>
        <v>2.29</v>
      </c>
      <c r="B554" s="4">
        <f>IF('True_Odds_Calculator_2-way'!B555="","",'True_Odds_Calculator_2-way'!B555)</f>
        <v>1.68</v>
      </c>
      <c r="C554" s="4">
        <f t="shared" si="32"/>
        <v>3.1919317945518833E-2</v>
      </c>
      <c r="D554" s="4">
        <f t="shared" si="34"/>
        <v>2.3768688990485605</v>
      </c>
      <c r="E554" s="4">
        <f t="shared" si="35"/>
        <v>1.7262855604415328</v>
      </c>
      <c r="G554" s="4">
        <f t="shared" si="33"/>
        <v>1.0319193179455188</v>
      </c>
    </row>
    <row r="555" spans="1:7" x14ac:dyDescent="0.2">
      <c r="A555" s="4">
        <f>IF('True_Odds_Calculator_2-way'!A556="","",'True_Odds_Calculator_2-way'!A556)</f>
        <v>1.84</v>
      </c>
      <c r="B555" s="4">
        <f>IF('True_Odds_Calculator_2-way'!B556="","",'True_Odds_Calculator_2-way'!B556)</f>
        <v>2.06</v>
      </c>
      <c r="C555" s="4">
        <f t="shared" si="32"/>
        <v>2.891515407344869E-2</v>
      </c>
      <c r="D555" s="4">
        <f t="shared" si="34"/>
        <v>1.8902852583283463</v>
      </c>
      <c r="E555" s="4">
        <f t="shared" si="35"/>
        <v>2.1232354918216445</v>
      </c>
      <c r="G555" s="4">
        <f t="shared" si="33"/>
        <v>1.0289151540734487</v>
      </c>
    </row>
    <row r="556" spans="1:7" x14ac:dyDescent="0.2">
      <c r="A556" s="4">
        <f>IF('True_Odds_Calculator_2-way'!A557="","",'True_Odds_Calculator_2-way'!A557)</f>
        <v>1.86</v>
      </c>
      <c r="B556" s="4">
        <f>IF('True_Odds_Calculator_2-way'!B557="","",'True_Odds_Calculator_2-way'!B557)</f>
        <v>2.0099999999999998</v>
      </c>
      <c r="C556" s="4">
        <f t="shared" si="32"/>
        <v>3.5146846413095734E-2</v>
      </c>
      <c r="D556" s="4">
        <f t="shared" si="34"/>
        <v>1.9228514118191637</v>
      </c>
      <c r="E556" s="4">
        <f t="shared" si="35"/>
        <v>2.0835980605249955</v>
      </c>
      <c r="G556" s="4">
        <f t="shared" si="33"/>
        <v>1.0351468464130957</v>
      </c>
    </row>
    <row r="557" spans="1:7" x14ac:dyDescent="0.2">
      <c r="A557" s="4">
        <f>IF('True_Odds_Calculator_2-way'!A558="","",'True_Odds_Calculator_2-way'!A558)</f>
        <v>2.9</v>
      </c>
      <c r="B557" s="4">
        <f>IF('True_Odds_Calculator_2-way'!B558="","",'True_Odds_Calculator_2-way'!B558)</f>
        <v>1.43</v>
      </c>
      <c r="C557" s="4">
        <f t="shared" si="32"/>
        <v>4.4128285507595955E-2</v>
      </c>
      <c r="D557" s="4">
        <f t="shared" si="34"/>
        <v>3.0982443033246176</v>
      </c>
      <c r="E557" s="4">
        <f t="shared" si="35"/>
        <v>1.4765889264732064</v>
      </c>
      <c r="G557" s="4">
        <f t="shared" si="33"/>
        <v>1.044128285507596</v>
      </c>
    </row>
    <row r="558" spans="1:7" x14ac:dyDescent="0.2">
      <c r="A558" s="4">
        <f>IF('True_Odds_Calculator_2-way'!A559="","",'True_Odds_Calculator_2-way'!A559)</f>
        <v>2.86</v>
      </c>
      <c r="B558" s="4">
        <f>IF('True_Odds_Calculator_2-way'!B559="","",'True_Odds_Calculator_2-way'!B559)</f>
        <v>1.45</v>
      </c>
      <c r="C558" s="4">
        <f t="shared" si="32"/>
        <v>3.9305522064142728E-2</v>
      </c>
      <c r="D558" s="4">
        <f t="shared" si="34"/>
        <v>3.0303251735476797</v>
      </c>
      <c r="E558" s="4">
        <f t="shared" si="35"/>
        <v>1.4925319416951592</v>
      </c>
      <c r="G558" s="4">
        <f t="shared" si="33"/>
        <v>1.0393055220641427</v>
      </c>
    </row>
    <row r="559" spans="1:7" x14ac:dyDescent="0.2">
      <c r="A559" s="4">
        <f>IF('True_Odds_Calculator_2-way'!A560="","",'True_Odds_Calculator_2-way'!A560)</f>
        <v>2.2599999999999998</v>
      </c>
      <c r="B559" s="4">
        <f>IF('True_Odds_Calculator_2-way'!B560="","",'True_Odds_Calculator_2-way'!B560)</f>
        <v>1.68</v>
      </c>
      <c r="C559" s="4">
        <f t="shared" si="32"/>
        <v>3.7715971344289834E-2</v>
      </c>
      <c r="D559" s="4">
        <f t="shared" si="34"/>
        <v>2.3606068142253167</v>
      </c>
      <c r="E559" s="4">
        <f t="shared" si="35"/>
        <v>1.7349661853408882</v>
      </c>
      <c r="G559" s="4">
        <f t="shared" si="33"/>
        <v>1.0377159713442898</v>
      </c>
    </row>
    <row r="560" spans="1:7" x14ac:dyDescent="0.2">
      <c r="A560" s="4">
        <f>IF('True_Odds_Calculator_2-way'!A561="","",'True_Odds_Calculator_2-way'!A561)</f>
        <v>1.97</v>
      </c>
      <c r="B560" s="4">
        <f>IF('True_Odds_Calculator_2-way'!B561="","",'True_Odds_Calculator_2-way'!B561)</f>
        <v>1.9</v>
      </c>
      <c r="C560" s="4">
        <f t="shared" si="32"/>
        <v>3.3930002671653803E-2</v>
      </c>
      <c r="D560" s="4">
        <f t="shared" si="34"/>
        <v>2.0381159814865235</v>
      </c>
      <c r="E560" s="4">
        <f t="shared" si="35"/>
        <v>1.9632835038027801</v>
      </c>
      <c r="G560" s="4">
        <f t="shared" si="33"/>
        <v>1.0339300026716538</v>
      </c>
    </row>
    <row r="561" spans="1:7" x14ac:dyDescent="0.2">
      <c r="A561" s="4">
        <f>IF('True_Odds_Calculator_2-way'!A562="","",'True_Odds_Calculator_2-way'!A562)</f>
        <v>2.5299999999999998</v>
      </c>
      <c r="B561" s="4">
        <f>IF('True_Odds_Calculator_2-way'!B562="","",'True_Odds_Calculator_2-way'!B562)</f>
        <v>1.55</v>
      </c>
      <c r="C561" s="4">
        <f t="shared" si="32"/>
        <v>4.0418207318628108E-2</v>
      </c>
      <c r="D561" s="4">
        <f t="shared" si="34"/>
        <v>2.6663267040625529</v>
      </c>
      <c r="E561" s="4">
        <f t="shared" si="35"/>
        <v>1.6001224115066817</v>
      </c>
      <c r="G561" s="4">
        <f t="shared" si="33"/>
        <v>1.0404182073186281</v>
      </c>
    </row>
    <row r="562" spans="1:7" x14ac:dyDescent="0.2">
      <c r="A562" s="4">
        <f>IF('True_Odds_Calculator_2-way'!A563="","",'True_Odds_Calculator_2-way'!A563)</f>
        <v>2.54</v>
      </c>
      <c r="B562" s="4">
        <f>IF('True_Odds_Calculator_2-way'!B563="","",'True_Odds_Calculator_2-way'!B563)</f>
        <v>1.55</v>
      </c>
      <c r="C562" s="4">
        <f t="shared" si="32"/>
        <v>3.8862077724155508E-2</v>
      </c>
      <c r="D562" s="4">
        <f t="shared" si="34"/>
        <v>2.6718696979979644</v>
      </c>
      <c r="E562" s="4">
        <f t="shared" si="35"/>
        <v>1.5981327379744266</v>
      </c>
      <c r="G562" s="4">
        <f t="shared" si="33"/>
        <v>1.0388620777241555</v>
      </c>
    </row>
    <row r="563" spans="1:7" x14ac:dyDescent="0.2">
      <c r="A563" s="4">
        <f>IF('True_Odds_Calculator_2-way'!A564="","",'True_Odds_Calculator_2-way'!A564)</f>
        <v>2.19</v>
      </c>
      <c r="B563" s="4">
        <f>IF('True_Odds_Calculator_2-way'!B564="","",'True_Odds_Calculator_2-way'!B564)</f>
        <v>1.72</v>
      </c>
      <c r="C563" s="4">
        <f t="shared" si="32"/>
        <v>3.8016353403419467E-2</v>
      </c>
      <c r="D563" s="4">
        <f t="shared" si="34"/>
        <v>2.2851249696675566</v>
      </c>
      <c r="E563" s="4">
        <f t="shared" si="35"/>
        <v>1.7781344410876134</v>
      </c>
      <c r="G563" s="4">
        <f t="shared" si="33"/>
        <v>1.0380163534034195</v>
      </c>
    </row>
    <row r="564" spans="1:7" x14ac:dyDescent="0.2">
      <c r="A564" s="4">
        <f>IF('True_Odds_Calculator_2-way'!A565="","",'True_Odds_Calculator_2-way'!A565)</f>
        <v>2.08</v>
      </c>
      <c r="B564" s="4">
        <f>IF('True_Odds_Calculator_2-way'!B565="","",'True_Odds_Calculator_2-way'!B565)</f>
        <v>1.79</v>
      </c>
      <c r="C564" s="4">
        <f t="shared" si="32"/>
        <v>3.9428448646325664E-2</v>
      </c>
      <c r="D564" s="4">
        <f t="shared" si="34"/>
        <v>2.1689385995572641</v>
      </c>
      <c r="E564" s="4">
        <f t="shared" si="35"/>
        <v>1.8554769261437256</v>
      </c>
      <c r="G564" s="4">
        <f t="shared" si="33"/>
        <v>1.0394284486463257</v>
      </c>
    </row>
    <row r="565" spans="1:7" x14ac:dyDescent="0.2">
      <c r="A565" s="4">
        <f>IF('True_Odds_Calculator_2-way'!A566="","",'True_Odds_Calculator_2-way'!A566)</f>
        <v>2.48</v>
      </c>
      <c r="B565" s="4">
        <f>IF('True_Odds_Calculator_2-way'!B566="","",'True_Odds_Calculator_2-way'!B566)</f>
        <v>1.57</v>
      </c>
      <c r="C565" s="4">
        <f t="shared" si="32"/>
        <v>4.0168481610848517E-2</v>
      </c>
      <c r="D565" s="4">
        <f t="shared" si="34"/>
        <v>2.6100013406622868</v>
      </c>
      <c r="E565" s="4">
        <f t="shared" si="35"/>
        <v>1.6211174952119245</v>
      </c>
      <c r="G565" s="4">
        <f t="shared" si="33"/>
        <v>1.0401684816108485</v>
      </c>
    </row>
    <row r="566" spans="1:7" x14ac:dyDescent="0.2">
      <c r="A566" s="4">
        <f>IF('True_Odds_Calculator_2-way'!A567="","",'True_Odds_Calculator_2-way'!A567)</f>
        <v>2.5</v>
      </c>
      <c r="B566" s="4">
        <f>IF('True_Odds_Calculator_2-way'!B567="","",'True_Odds_Calculator_2-way'!B567)</f>
        <v>1.56</v>
      </c>
      <c r="C566" s="4">
        <f t="shared" si="32"/>
        <v>4.102564102564088E-2</v>
      </c>
      <c r="D566" s="4">
        <f t="shared" si="34"/>
        <v>2.6351351351351346</v>
      </c>
      <c r="E566" s="4">
        <f t="shared" si="35"/>
        <v>1.6115702479338843</v>
      </c>
      <c r="G566" s="4">
        <f t="shared" si="33"/>
        <v>1.0410256410256409</v>
      </c>
    </row>
    <row r="567" spans="1:7" x14ac:dyDescent="0.2">
      <c r="A567" s="4">
        <f>IF('True_Odds_Calculator_2-way'!A568="","",'True_Odds_Calculator_2-way'!A568)</f>
        <v>1.85</v>
      </c>
      <c r="B567" s="4">
        <f>IF('True_Odds_Calculator_2-way'!B568="","",'True_Odds_Calculator_2-way'!B568)</f>
        <v>2.02</v>
      </c>
      <c r="C567" s="4">
        <f t="shared" si="32"/>
        <v>3.5590045491035394E-2</v>
      </c>
      <c r="D567" s="4">
        <f t="shared" si="34"/>
        <v>1.9129767084719731</v>
      </c>
      <c r="E567" s="4">
        <f t="shared" si="35"/>
        <v>2.0953181945612553</v>
      </c>
      <c r="G567" s="4">
        <f t="shared" si="33"/>
        <v>1.0355900454910354</v>
      </c>
    </row>
    <row r="568" spans="1:7" x14ac:dyDescent="0.2">
      <c r="A568" s="4">
        <f>IF('True_Odds_Calculator_2-way'!A569="","",'True_Odds_Calculator_2-way'!A569)</f>
        <v>2.66</v>
      </c>
      <c r="B568" s="4">
        <f>IF('True_Odds_Calculator_2-way'!B569="","",'True_Odds_Calculator_2-way'!B569)</f>
        <v>1.51</v>
      </c>
      <c r="C568" s="4">
        <f t="shared" si="32"/>
        <v>3.8191505253199143E-2</v>
      </c>
      <c r="D568" s="4">
        <f t="shared" si="34"/>
        <v>2.802344240563734</v>
      </c>
      <c r="E568" s="4">
        <f t="shared" si="35"/>
        <v>1.5548329655866526</v>
      </c>
      <c r="G568" s="4">
        <f t="shared" si="33"/>
        <v>1.0381915052531991</v>
      </c>
    </row>
    <row r="569" spans="1:7" x14ac:dyDescent="0.2">
      <c r="A569" s="4">
        <f>IF('True_Odds_Calculator_2-way'!A570="","",'True_Odds_Calculator_2-way'!A570)</f>
        <v>2.62</v>
      </c>
      <c r="B569" s="4">
        <f>IF('True_Odds_Calculator_2-way'!B570="","",'True_Odds_Calculator_2-way'!B570)</f>
        <v>1.52</v>
      </c>
      <c r="C569" s="4">
        <f t="shared" si="32"/>
        <v>3.9574126155082379E-2</v>
      </c>
      <c r="D569" s="4">
        <f t="shared" si="34"/>
        <v>2.7632528448515128</v>
      </c>
      <c r="E569" s="4">
        <f t="shared" si="35"/>
        <v>1.5671336376515033</v>
      </c>
      <c r="G569" s="4">
        <f t="shared" si="33"/>
        <v>1.0395741261550824</v>
      </c>
    </row>
    <row r="570" spans="1:7" x14ac:dyDescent="0.2">
      <c r="A570" s="4">
        <f>IF('True_Odds_Calculator_2-way'!A571="","",'True_Odds_Calculator_2-way'!A571)</f>
        <v>1.88</v>
      </c>
      <c r="B570" s="4">
        <f>IF('True_Odds_Calculator_2-way'!B571="","",'True_Odds_Calculator_2-way'!B571)</f>
        <v>1.95</v>
      </c>
      <c r="C570" s="4">
        <f t="shared" si="32"/>
        <v>4.4735406437534042E-2</v>
      </c>
      <c r="D570" s="4">
        <f t="shared" si="34"/>
        <v>1.9625267665952888</v>
      </c>
      <c r="E570" s="4">
        <f t="shared" si="35"/>
        <v>2.0389321468298109</v>
      </c>
      <c r="G570" s="4">
        <f t="shared" si="33"/>
        <v>1.044735406437534</v>
      </c>
    </row>
    <row r="571" spans="1:7" x14ac:dyDescent="0.2">
      <c r="A571" s="4">
        <f>IF('True_Odds_Calculator_2-way'!A572="","",'True_Odds_Calculator_2-way'!A572)</f>
        <v>1.85</v>
      </c>
      <c r="B571" s="4">
        <f>IF('True_Odds_Calculator_2-way'!B572="","",'True_Odds_Calculator_2-way'!B572)</f>
        <v>1.99</v>
      </c>
      <c r="C571" s="4">
        <f t="shared" si="32"/>
        <v>4.3053103354610656E-2</v>
      </c>
      <c r="D571" s="4">
        <f t="shared" si="34"/>
        <v>1.9267303414889438</v>
      </c>
      <c r="E571" s="4">
        <f t="shared" si="35"/>
        <v>2.0790625441197226</v>
      </c>
      <c r="G571" s="4">
        <f t="shared" si="33"/>
        <v>1.0430531033546107</v>
      </c>
    </row>
    <row r="572" spans="1:7" x14ac:dyDescent="0.2">
      <c r="A572" s="4">
        <f>IF('True_Odds_Calculator_2-way'!A573="","",'True_Odds_Calculator_2-way'!A573)</f>
        <v>2</v>
      </c>
      <c r="B572" s="4">
        <f>IF('True_Odds_Calculator_2-way'!B573="","",'True_Odds_Calculator_2-way'!B573)</f>
        <v>1.84</v>
      </c>
      <c r="C572" s="4">
        <f t="shared" si="32"/>
        <v>4.3478260869565188E-2</v>
      </c>
      <c r="D572" s="4">
        <f t="shared" si="34"/>
        <v>2.0909090909090908</v>
      </c>
      <c r="E572" s="4">
        <f t="shared" si="35"/>
        <v>1.9166666666666665</v>
      </c>
      <c r="G572" s="4">
        <f t="shared" si="33"/>
        <v>1.0434782608695652</v>
      </c>
    </row>
    <row r="573" spans="1:7" x14ac:dyDescent="0.2">
      <c r="A573" s="4">
        <f>IF('True_Odds_Calculator_2-way'!A574="","",'True_Odds_Calculator_2-way'!A574)</f>
        <v>2.2200000000000002</v>
      </c>
      <c r="B573" s="4">
        <f>IF('True_Odds_Calculator_2-way'!B574="","",'True_Odds_Calculator_2-way'!B574)</f>
        <v>1.67</v>
      </c>
      <c r="C573" s="4">
        <f t="shared" si="32"/>
        <v>4.9252845660031408E-2</v>
      </c>
      <c r="D573" s="4">
        <f t="shared" si="34"/>
        <v>2.348387914106544</v>
      </c>
      <c r="E573" s="4">
        <f t="shared" si="35"/>
        <v>1.7416263447174332</v>
      </c>
      <c r="G573" s="4">
        <f t="shared" si="33"/>
        <v>1.0492528456600314</v>
      </c>
    </row>
    <row r="574" spans="1:7" x14ac:dyDescent="0.2">
      <c r="A574" s="4">
        <f>IF('True_Odds_Calculator_2-way'!A575="","",'True_Odds_Calculator_2-way'!A575)</f>
        <v>2.34</v>
      </c>
      <c r="B574" s="4">
        <f>IF('True_Odds_Calculator_2-way'!B575="","",'True_Odds_Calculator_2-way'!B575)</f>
        <v>1.61</v>
      </c>
      <c r="C574" s="4">
        <f t="shared" si="32"/>
        <v>4.8468439772787697E-2</v>
      </c>
      <c r="D574" s="4">
        <f t="shared" si="34"/>
        <v>2.4806742608810168</v>
      </c>
      <c r="E574" s="4">
        <f t="shared" si="35"/>
        <v>1.6753679903944503</v>
      </c>
      <c r="G574" s="4">
        <f t="shared" si="33"/>
        <v>1.0484684397727877</v>
      </c>
    </row>
    <row r="575" spans="1:7" x14ac:dyDescent="0.2">
      <c r="A575" s="4">
        <f>IF('True_Odds_Calculator_2-way'!A576="","",'True_Odds_Calculator_2-way'!A576)</f>
        <v>2.0699999999999998</v>
      </c>
      <c r="B575" s="4">
        <f>IF('True_Odds_Calculator_2-way'!B576="","",'True_Odds_Calculator_2-way'!B576)</f>
        <v>1.77</v>
      </c>
      <c r="C575" s="4">
        <f t="shared" si="32"/>
        <v>4.8063538852042953E-2</v>
      </c>
      <c r="D575" s="4">
        <f t="shared" si="34"/>
        <v>2.1783643984660661</v>
      </c>
      <c r="E575" s="4">
        <f t="shared" si="35"/>
        <v>1.848633921138273</v>
      </c>
      <c r="G575" s="4">
        <f t="shared" si="33"/>
        <v>1.048063538852043</v>
      </c>
    </row>
    <row r="576" spans="1:7" x14ac:dyDescent="0.2">
      <c r="A576" s="4">
        <f>IF('True_Odds_Calculator_2-way'!A577="","",'True_Odds_Calculator_2-way'!A577)</f>
        <v>1.68</v>
      </c>
      <c r="B576" s="4">
        <f>IF('True_Odds_Calculator_2-way'!B577="","",'True_Odds_Calculator_2-way'!B577)</f>
        <v>2.21</v>
      </c>
      <c r="C576" s="4">
        <f t="shared" si="32"/>
        <v>4.772678302090072E-2</v>
      </c>
      <c r="D576" s="4">
        <f t="shared" si="34"/>
        <v>1.7501649853870085</v>
      </c>
      <c r="E576" s="4">
        <f t="shared" si="35"/>
        <v>2.3330400904863642</v>
      </c>
      <c r="G576" s="4">
        <f t="shared" si="33"/>
        <v>1.0477267830209007</v>
      </c>
    </row>
    <row r="577" spans="1:7" x14ac:dyDescent="0.2">
      <c r="A577" s="4">
        <f>IF('True_Odds_Calculator_2-way'!A578="","",'True_Odds_Calculator_2-way'!A578)</f>
        <v>2.34</v>
      </c>
      <c r="B577" s="4">
        <f>IF('True_Odds_Calculator_2-way'!B578="","",'True_Odds_Calculator_2-way'!B578)</f>
        <v>1.6</v>
      </c>
      <c r="C577" s="4">
        <f t="shared" si="32"/>
        <v>5.2350427350427386E-2</v>
      </c>
      <c r="D577" s="4">
        <f t="shared" si="34"/>
        <v>2.4926764314247669</v>
      </c>
      <c r="E577" s="4">
        <f t="shared" si="35"/>
        <v>1.6699375557537914</v>
      </c>
      <c r="G577" s="4">
        <f t="shared" si="33"/>
        <v>1.0523504273504274</v>
      </c>
    </row>
    <row r="578" spans="1:7" x14ac:dyDescent="0.2">
      <c r="A578" s="4">
        <f>IF('True_Odds_Calculator_2-way'!A579="","",'True_Odds_Calculator_2-way'!A579)</f>
        <v>1.57</v>
      </c>
      <c r="B578" s="4">
        <f>IF('True_Odds_Calculator_2-way'!B579="","",'True_Odds_Calculator_2-way'!B579)</f>
        <v>2.4</v>
      </c>
      <c r="C578" s="4">
        <f t="shared" ref="C578:C641" si="36">IF(A578="","",((1/A578)+(1/B578))-1)</f>
        <v>5.3609341825902268E-2</v>
      </c>
      <c r="D578" s="4">
        <f t="shared" si="34"/>
        <v>1.6389734667246629</v>
      </c>
      <c r="E578" s="4">
        <f t="shared" si="35"/>
        <v>2.5650102110279098</v>
      </c>
      <c r="G578" s="4">
        <f t="shared" ref="G578:G641" si="37">IF(A578="","",C578+1)</f>
        <v>1.0536093418259023</v>
      </c>
    </row>
    <row r="579" spans="1:7" x14ac:dyDescent="0.2">
      <c r="A579" s="4">
        <f>IF('True_Odds_Calculator_2-way'!A580="","",'True_Odds_Calculator_2-way'!A580)</f>
        <v>1.62</v>
      </c>
      <c r="B579" s="4">
        <f>IF('True_Odds_Calculator_2-way'!B580="","",'True_Odds_Calculator_2-way'!B580)</f>
        <v>2.3199999999999998</v>
      </c>
      <c r="C579" s="4">
        <f t="shared" si="36"/>
        <v>4.8318433375904579E-2</v>
      </c>
      <c r="D579" s="4">
        <f t="shared" ref="D579:D642" si="38">IF(A579="","",(2*A579)/(2-($C579*A579)))</f>
        <v>1.6859860039476045</v>
      </c>
      <c r="E579" s="4">
        <f t="shared" ref="E579:E642" si="39">IF(B579="","",(2*B579)/(2-($C579*B579)))</f>
        <v>2.4577556892492805</v>
      </c>
      <c r="G579" s="4">
        <f t="shared" si="37"/>
        <v>1.0483184333759046</v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3.69</v>
      </c>
      <c r="B186" s="4">
        <f>IF('True_Odds_Calculator_3-way'!B187="","",'True_Odds_Calculator_3-way'!B187)</f>
        <v>3.53</v>
      </c>
      <c r="C186" s="4">
        <f>IF('True_Odds_Calculator_3-way'!C187="","",'True_Odds_Calculator_3-way'!C187)</f>
        <v>2.06</v>
      </c>
      <c r="D186" s="4">
        <f t="shared" si="10"/>
        <v>3.972572221115378E-2</v>
      </c>
      <c r="E186" s="4">
        <f t="shared" si="11"/>
        <v>3.8795658215772746</v>
      </c>
      <c r="F186" s="4">
        <f t="shared" si="12"/>
        <v>3.7030973341818538</v>
      </c>
      <c r="G186" s="4">
        <f t="shared" si="13"/>
        <v>2.1177692056713266</v>
      </c>
      <c r="I186" s="4">
        <f t="shared" si="14"/>
        <v>1.0397257222111538</v>
      </c>
    </row>
    <row r="187" spans="1:9" x14ac:dyDescent="0.2">
      <c r="A187" s="4">
        <f>IF('True_Odds_Calculator_3-way'!A188="","",'True_Odds_Calculator_3-way'!A188)</f>
        <v>3.85</v>
      </c>
      <c r="B187" s="4">
        <f>IF('True_Odds_Calculator_3-way'!B188="","",'True_Odds_Calculator_3-way'!B188)</f>
        <v>3.52</v>
      </c>
      <c r="C187" s="4">
        <f>IF('True_Odds_Calculator_3-way'!C188="","",'True_Odds_Calculator_3-way'!C188)</f>
        <v>2.04</v>
      </c>
      <c r="D187" s="4">
        <f t="shared" si="10"/>
        <v>3.402724726254136E-2</v>
      </c>
      <c r="E187" s="4">
        <f t="shared" si="11"/>
        <v>4.0257998376831408</v>
      </c>
      <c r="F187" s="4">
        <f t="shared" si="12"/>
        <v>3.666381389558858</v>
      </c>
      <c r="G187" s="4">
        <f t="shared" si="13"/>
        <v>2.0883206665041767</v>
      </c>
      <c r="I187" s="4">
        <f t="shared" si="14"/>
        <v>1.0340272472625414</v>
      </c>
    </row>
    <row r="188" spans="1:9" x14ac:dyDescent="0.2">
      <c r="A188" s="4">
        <f>IF('True_Odds_Calculator_3-way'!A189="","",'True_Odds_Calculator_3-way'!A189)</f>
        <v>2.21</v>
      </c>
      <c r="B188" s="4">
        <f>IF('True_Odds_Calculator_3-way'!B189="","",'True_Odds_Calculator_3-way'!B189)</f>
        <v>3.58</v>
      </c>
      <c r="C188" s="4">
        <f>IF('True_Odds_Calculator_3-way'!C189="","",'True_Odds_Calculator_3-way'!C189)</f>
        <v>3.44</v>
      </c>
      <c r="D188" s="4">
        <f t="shared" si="10"/>
        <v>2.2515971139957625E-2</v>
      </c>
      <c r="E188" s="4">
        <f t="shared" si="11"/>
        <v>2.2472750236205354</v>
      </c>
      <c r="F188" s="4">
        <f t="shared" si="12"/>
        <v>3.6788471610305882</v>
      </c>
      <c r="G188" s="4">
        <f t="shared" si="13"/>
        <v>3.5311688239795958</v>
      </c>
      <c r="I188" s="4">
        <f t="shared" si="14"/>
        <v>1.0225159711399576</v>
      </c>
    </row>
    <row r="189" spans="1:9" x14ac:dyDescent="0.2">
      <c r="A189" s="4">
        <f>IF('True_Odds_Calculator_3-way'!A190="","",'True_Odds_Calculator_3-way'!A190)</f>
        <v>8.86</v>
      </c>
      <c r="B189" s="4">
        <f>IF('True_Odds_Calculator_3-way'!B190="","",'True_Odds_Calculator_3-way'!B190)</f>
        <v>4.82</v>
      </c>
      <c r="C189" s="4">
        <f>IF('True_Odds_Calculator_3-way'!C190="","",'True_Odds_Calculator_3-way'!C190)</f>
        <v>1.36</v>
      </c>
      <c r="D189" s="4">
        <f t="shared" si="10"/>
        <v>5.562981447086468E-2</v>
      </c>
      <c r="E189" s="4">
        <f t="shared" si="11"/>
        <v>10.601806716921391</v>
      </c>
      <c r="F189" s="4">
        <f t="shared" si="12"/>
        <v>5.2930886905447583</v>
      </c>
      <c r="G189" s="4">
        <f t="shared" si="13"/>
        <v>1.3951849591277303</v>
      </c>
      <c r="I189" s="4">
        <f t="shared" si="14"/>
        <v>1.0556298144708647</v>
      </c>
    </row>
    <row r="190" spans="1:9" x14ac:dyDescent="0.2">
      <c r="A190" s="4">
        <f>IF('True_Odds_Calculator_3-way'!A191="","",'True_Odds_Calculator_3-way'!A191)</f>
        <v>1.46</v>
      </c>
      <c r="B190" s="4">
        <f>IF('True_Odds_Calculator_3-way'!B191="","",'True_Odds_Calculator_3-way'!B191)</f>
        <v>4.42</v>
      </c>
      <c r="C190" s="4">
        <f>IF('True_Odds_Calculator_3-way'!C191="","",'True_Odds_Calculator_3-way'!C191)</f>
        <v>7.87</v>
      </c>
      <c r="D190" s="4">
        <f t="shared" si="10"/>
        <v>3.8240653790273083E-2</v>
      </c>
      <c r="E190" s="4">
        <f t="shared" si="11"/>
        <v>1.4876865178035474</v>
      </c>
      <c r="F190" s="4">
        <f t="shared" si="12"/>
        <v>4.6838964889971511</v>
      </c>
      <c r="G190" s="4">
        <f t="shared" si="13"/>
        <v>8.74753506304355</v>
      </c>
      <c r="I190" s="4">
        <f t="shared" si="14"/>
        <v>1.0382406537902731</v>
      </c>
    </row>
    <row r="191" spans="1:9" x14ac:dyDescent="0.2">
      <c r="A191" s="4">
        <f>IF('True_Odds_Calculator_3-way'!A192="","",'True_Odds_Calculator_3-way'!A192)</f>
        <v>2.79</v>
      </c>
      <c r="B191" s="4">
        <f>IF('True_Odds_Calculator_3-way'!B192="","",'True_Odds_Calculator_3-way'!B192)</f>
        <v>2.85</v>
      </c>
      <c r="C191" s="4">
        <f>IF('True_Odds_Calculator_3-way'!C192="","",'True_Odds_Calculator_3-way'!C192)</f>
        <v>3.09</v>
      </c>
      <c r="D191" s="4">
        <f t="shared" si="10"/>
        <v>3.2924727519812347E-2</v>
      </c>
      <c r="E191" s="4">
        <f t="shared" si="11"/>
        <v>2.8781282780699433</v>
      </c>
      <c r="F191" s="4">
        <f t="shared" si="12"/>
        <v>2.9420220093648473</v>
      </c>
      <c r="G191" s="4">
        <f t="shared" si="13"/>
        <v>3.1984679461769931</v>
      </c>
      <c r="I191" s="4">
        <f t="shared" si="14"/>
        <v>1.0329247275198123</v>
      </c>
    </row>
    <row r="192" spans="1:9" x14ac:dyDescent="0.2">
      <c r="A192" s="4">
        <f>IF('True_Odds_Calculator_3-way'!A193="","",'True_Odds_Calculator_3-way'!A193)</f>
        <v>1.89</v>
      </c>
      <c r="B192" s="4">
        <f>IF('True_Odds_Calculator_3-way'!B193="","",'True_Odds_Calculator_3-way'!B193)</f>
        <v>3.82</v>
      </c>
      <c r="C192" s="4">
        <f>IF('True_Odds_Calculator_3-way'!C193="","",'True_Odds_Calculator_3-way'!C193)</f>
        <v>4.2699999999999996</v>
      </c>
      <c r="D192" s="4">
        <f t="shared" si="10"/>
        <v>2.5072671283297154E-2</v>
      </c>
      <c r="E192" s="4">
        <f t="shared" si="11"/>
        <v>1.9203331657989084</v>
      </c>
      <c r="F192" s="4">
        <f t="shared" si="12"/>
        <v>3.9459787986541146</v>
      </c>
      <c r="G192" s="4">
        <f t="shared" si="13"/>
        <v>4.4280217898248466</v>
      </c>
      <c r="I192" s="4">
        <f t="shared" si="14"/>
        <v>1.0250726712832972</v>
      </c>
    </row>
    <row r="193" spans="1:9" x14ac:dyDescent="0.2">
      <c r="A193" s="4">
        <f>IF('True_Odds_Calculator_3-way'!A194="","",'True_Odds_Calculator_3-way'!A194)</f>
        <v>2.37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3.64</v>
      </c>
      <c r="D193" s="4">
        <f t="shared" si="10"/>
        <v>3.2236672793974464E-2</v>
      </c>
      <c r="E193" s="4">
        <f t="shared" si="11"/>
        <v>2.4319339937257003</v>
      </c>
      <c r="F193" s="4">
        <f t="shared" si="12"/>
        <v>3.0785816063954865</v>
      </c>
      <c r="G193" s="4">
        <f t="shared" si="13"/>
        <v>3.7881698294184836</v>
      </c>
      <c r="I193" s="4">
        <f t="shared" si="14"/>
        <v>1.0322366727939745</v>
      </c>
    </row>
    <row r="194" spans="1:9" x14ac:dyDescent="0.2">
      <c r="A194" s="4">
        <f>IF('True_Odds_Calculator_3-way'!A195="","",'True_Odds_Calculator_3-way'!A195)</f>
        <v>3.12</v>
      </c>
      <c r="B194" s="4">
        <f>IF('True_Odds_Calculator_3-way'!B195="","",'True_Odds_Calculator_3-way'!B195)</f>
        <v>3.72</v>
      </c>
      <c r="C194" s="4">
        <f>IF('True_Odds_Calculator_3-way'!C195="","",'True_Odds_Calculator_3-way'!C195)</f>
        <v>2.25</v>
      </c>
      <c r="D194" s="4">
        <f t="shared" si="10"/>
        <v>3.3774469258340156E-2</v>
      </c>
      <c r="E194" s="4">
        <f t="shared" si="11"/>
        <v>3.2335809806835063</v>
      </c>
      <c r="F194" s="4">
        <f t="shared" si="12"/>
        <v>3.882604817127564</v>
      </c>
      <c r="G194" s="4">
        <f t="shared" si="13"/>
        <v>2.3084756550334147</v>
      </c>
      <c r="I194" s="4">
        <f t="shared" si="14"/>
        <v>1.0337744692583402</v>
      </c>
    </row>
    <row r="195" spans="1:9" x14ac:dyDescent="0.2">
      <c r="A195" s="4">
        <f>IF('True_Odds_Calculator_3-way'!A196="","",'True_Odds_Calculator_3-way'!A196)</f>
        <v>4.53</v>
      </c>
      <c r="B195" s="4">
        <f>IF('True_Odds_Calculator_3-way'!B196="","",'True_Odds_Calculator_3-way'!B196)</f>
        <v>3.86</v>
      </c>
      <c r="C195" s="4">
        <f>IF('True_Odds_Calculator_3-way'!C196="","",'True_Odds_Calculator_3-way'!C196)</f>
        <v>1.83</v>
      </c>
      <c r="D195" s="4">
        <f t="shared" ref="D195:D258" si="15">IF(A195="","",((1/A195)+(1/B195)+(1/C195))-1)</f>
        <v>2.6265996821027038E-2</v>
      </c>
      <c r="E195" s="4">
        <f t="shared" ref="E195:E258" si="16">IF(A195="","",(3*A195)/(3-($D195*A195)))</f>
        <v>4.7170874978883006</v>
      </c>
      <c r="F195" s="4">
        <f t="shared" ref="F195:F258" si="17">IF(B195="","",(3*B195)/(3-($D195*B195)))</f>
        <v>3.9950138194283014</v>
      </c>
      <c r="G195" s="4">
        <f t="shared" ref="G195:G258" si="18">IF(C195="","",(3*C195)/(3-($D195*C195)))</f>
        <v>1.8597981661592555</v>
      </c>
      <c r="I195" s="4">
        <f t="shared" ref="I195:I258" si="19">IF(A195="","",D195+1)</f>
        <v>1.026265996821027</v>
      </c>
    </row>
    <row r="196" spans="1:9" x14ac:dyDescent="0.2">
      <c r="A196" s="4">
        <f>IF('True_Odds_Calculator_3-way'!A197="","",'True_Odds_Calculator_3-way'!A197)</f>
        <v>2.67</v>
      </c>
      <c r="B196" s="4">
        <f>IF('True_Odds_Calculator_3-way'!B197="","",'True_Odds_Calculator_3-way'!B197)</f>
        <v>3.4</v>
      </c>
      <c r="C196" s="4">
        <f>IF('True_Odds_Calculator_3-way'!C197="","",'True_Odds_Calculator_3-way'!C197)</f>
        <v>2.79</v>
      </c>
      <c r="D196" s="4">
        <f t="shared" si="15"/>
        <v>2.7072421332916541E-2</v>
      </c>
      <c r="E196" s="4">
        <f t="shared" si="16"/>
        <v>2.7359205136625246</v>
      </c>
      <c r="F196" s="4">
        <f t="shared" si="17"/>
        <v>3.5076211025462767</v>
      </c>
      <c r="G196" s="4">
        <f t="shared" si="18"/>
        <v>2.8620590681444256</v>
      </c>
      <c r="I196" s="4">
        <f t="shared" si="19"/>
        <v>1.0270724213329165</v>
      </c>
    </row>
    <row r="197" spans="1:9" x14ac:dyDescent="0.2">
      <c r="A197" s="4">
        <f>IF('True_Odds_Calculator_3-way'!A198="","",'True_Odds_Calculator_3-way'!A198)</f>
        <v>2.8</v>
      </c>
      <c r="B197" s="4">
        <f>IF('True_Odds_Calculator_3-way'!B198="","",'True_Odds_Calculator_3-way'!B198)</f>
        <v>3.39</v>
      </c>
      <c r="C197" s="4">
        <f>IF('True_Odds_Calculator_3-way'!C198="","",'True_Odds_Calculator_3-way'!C198)</f>
        <v>2.67</v>
      </c>
      <c r="D197" s="4">
        <f t="shared" si="15"/>
        <v>2.665994308631281E-2</v>
      </c>
      <c r="E197" s="4">
        <f t="shared" si="16"/>
        <v>2.8714491597628844</v>
      </c>
      <c r="F197" s="4">
        <f t="shared" si="17"/>
        <v>3.4952984368578282</v>
      </c>
      <c r="G197" s="4">
        <f t="shared" si="18"/>
        <v>2.7348917315399737</v>
      </c>
      <c r="I197" s="4">
        <f t="shared" si="19"/>
        <v>1.0266599430863128</v>
      </c>
    </row>
    <row r="198" spans="1:9" x14ac:dyDescent="0.2">
      <c r="A198" s="4">
        <f>IF('True_Odds_Calculator_3-way'!A199="","",'True_Odds_Calculator_3-way'!A199)</f>
        <v>2.72</v>
      </c>
      <c r="B198" s="4">
        <f>IF('True_Odds_Calculator_3-way'!B199="","",'True_Odds_Calculator_3-way'!B199)</f>
        <v>3.01</v>
      </c>
      <c r="C198" s="4">
        <f>IF('True_Odds_Calculator_3-way'!C199="","",'True_Odds_Calculator_3-way'!C199)</f>
        <v>3.05</v>
      </c>
      <c r="D198" s="4">
        <f t="shared" si="15"/>
        <v>2.7741824903808165E-2</v>
      </c>
      <c r="E198" s="4">
        <f t="shared" si="16"/>
        <v>2.7901802541346412</v>
      </c>
      <c r="F198" s="4">
        <f t="shared" si="17"/>
        <v>3.0961799955859117</v>
      </c>
      <c r="G198" s="4">
        <f t="shared" si="18"/>
        <v>3.1385193930501907</v>
      </c>
      <c r="I198" s="4">
        <f t="shared" si="19"/>
        <v>1.0277418249038082</v>
      </c>
    </row>
    <row r="199" spans="1:9" x14ac:dyDescent="0.2">
      <c r="A199" s="4">
        <f>IF('True_Odds_Calculator_3-way'!A200="","",'True_Odds_Calculator_3-way'!A200)</f>
        <v>1.85</v>
      </c>
      <c r="B199" s="4">
        <f>IF('True_Odds_Calculator_3-way'!B200="","",'True_Odds_Calculator_3-way'!B200)</f>
        <v>3.54</v>
      </c>
      <c r="C199" s="4">
        <f>IF('True_Odds_Calculator_3-way'!C200="","",'True_Odds_Calculator_3-way'!C200)</f>
        <v>4.97</v>
      </c>
      <c r="D199" s="4">
        <f t="shared" si="15"/>
        <v>2.4233659707519672E-2</v>
      </c>
      <c r="E199" s="4">
        <f t="shared" si="16"/>
        <v>1.8780659874293721</v>
      </c>
      <c r="F199" s="4">
        <f t="shared" si="17"/>
        <v>3.6442087679181685</v>
      </c>
      <c r="G199" s="4">
        <f t="shared" si="18"/>
        <v>5.1778767148348477</v>
      </c>
      <c r="I199" s="4">
        <f t="shared" si="19"/>
        <v>1.0242336597075197</v>
      </c>
    </row>
    <row r="200" spans="1:9" x14ac:dyDescent="0.2">
      <c r="A200" s="4">
        <f>IF('True_Odds_Calculator_3-way'!A201="","",'True_Odds_Calculator_3-way'!A201)</f>
        <v>3.08</v>
      </c>
      <c r="B200" s="4">
        <f>IF('True_Odds_Calculator_3-way'!B201="","",'True_Odds_Calculator_3-way'!B201)</f>
        <v>3</v>
      </c>
      <c r="C200" s="4">
        <f>IF('True_Odds_Calculator_3-way'!C201="","",'True_Odds_Calculator_3-way'!C201)</f>
        <v>2.71</v>
      </c>
      <c r="D200" s="4">
        <f t="shared" si="15"/>
        <v>2.7012348045558188E-2</v>
      </c>
      <c r="E200" s="4">
        <f t="shared" si="16"/>
        <v>3.1678530463531471</v>
      </c>
      <c r="F200" s="4">
        <f t="shared" si="17"/>
        <v>3.083286816614677</v>
      </c>
      <c r="G200" s="4">
        <f t="shared" si="18"/>
        <v>2.7777810646511552</v>
      </c>
      <c r="I200" s="4">
        <f t="shared" si="19"/>
        <v>1.0270123480455582</v>
      </c>
    </row>
    <row r="201" spans="1:9" x14ac:dyDescent="0.2">
      <c r="A201" s="4">
        <f>IF('True_Odds_Calculator_3-way'!A202="","",'True_Odds_Calculator_3-way'!A202)</f>
        <v>2.2599999999999998</v>
      </c>
      <c r="B201" s="4">
        <f>IF('True_Odds_Calculator_3-way'!B202="","",'True_Odds_Calculator_3-way'!B202)</f>
        <v>3.26</v>
      </c>
      <c r="C201" s="4">
        <f>IF('True_Odds_Calculator_3-way'!C202="","",'True_Odds_Calculator_3-way'!C202)</f>
        <v>3.58</v>
      </c>
      <c r="D201" s="4">
        <f t="shared" si="15"/>
        <v>2.8555951302410953E-2</v>
      </c>
      <c r="E201" s="4">
        <f t="shared" si="16"/>
        <v>2.3096863184928265</v>
      </c>
      <c r="F201" s="4">
        <f t="shared" si="17"/>
        <v>3.3644000257151516</v>
      </c>
      <c r="G201" s="4">
        <f t="shared" si="18"/>
        <v>3.7062986823926702</v>
      </c>
      <c r="I201" s="4">
        <f t="shared" si="19"/>
        <v>1.028555951302411</v>
      </c>
    </row>
    <row r="202" spans="1:9" x14ac:dyDescent="0.2">
      <c r="A202" s="4">
        <f>IF('True_Odds_Calculator_3-way'!A203="","",'True_Odds_Calculator_3-way'!A203)</f>
        <v>2.57</v>
      </c>
      <c r="B202" s="4">
        <f>IF('True_Odds_Calculator_3-way'!B203="","",'True_Odds_Calculator_3-way'!B203)</f>
        <v>3.5</v>
      </c>
      <c r="C202" s="4">
        <f>IF('True_Odds_Calculator_3-way'!C203="","",'True_Odds_Calculator_3-way'!C203)</f>
        <v>2.83</v>
      </c>
      <c r="D202" s="4">
        <f t="shared" si="15"/>
        <v>2.817623453940854E-2</v>
      </c>
      <c r="E202" s="4">
        <f t="shared" si="16"/>
        <v>2.6335681216646116</v>
      </c>
      <c r="F202" s="4">
        <f t="shared" si="17"/>
        <v>3.6189635604123773</v>
      </c>
      <c r="G202" s="4">
        <f t="shared" si="18"/>
        <v>2.907274128922348</v>
      </c>
      <c r="I202" s="4">
        <f t="shared" si="19"/>
        <v>1.0281762345394085</v>
      </c>
    </row>
    <row r="203" spans="1:9" x14ac:dyDescent="0.2">
      <c r="A203" s="4">
        <f>IF('True_Odds_Calculator_3-way'!A204="","",'True_Odds_Calculator_3-way'!A204)</f>
        <v>2.08</v>
      </c>
      <c r="B203" s="4">
        <f>IF('True_Odds_Calculator_3-way'!B204="","",'True_Odds_Calculator_3-way'!B204)</f>
        <v>3.4</v>
      </c>
      <c r="C203" s="4">
        <f>IF('True_Odds_Calculator_3-way'!C204="","",'True_Odds_Calculator_3-way'!C204)</f>
        <v>3.94</v>
      </c>
      <c r="D203" s="4">
        <f t="shared" si="15"/>
        <v>2.8693984427039076E-2</v>
      </c>
      <c r="E203" s="4">
        <f t="shared" si="16"/>
        <v>2.1222205071127398</v>
      </c>
      <c r="F203" s="4">
        <f t="shared" si="17"/>
        <v>3.5142839845825793</v>
      </c>
      <c r="G203" s="4">
        <f t="shared" si="18"/>
        <v>4.094292453939171</v>
      </c>
      <c r="I203" s="4">
        <f t="shared" si="19"/>
        <v>1.0286939844270391</v>
      </c>
    </row>
    <row r="204" spans="1:9" x14ac:dyDescent="0.2">
      <c r="A204" s="4">
        <f>IF('True_Odds_Calculator_3-way'!A205="","",'True_Odds_Calculator_3-way'!A205)</f>
        <v>4.51</v>
      </c>
      <c r="B204" s="4">
        <f>IF('True_Odds_Calculator_3-way'!B205="","",'True_Odds_Calculator_3-way'!B205)</f>
        <v>4.0199999999999996</v>
      </c>
      <c r="C204" s="4">
        <f>IF('True_Odds_Calculator_3-way'!C205="","",'True_Odds_Calculator_3-way'!C205)</f>
        <v>1.77</v>
      </c>
      <c r="D204" s="4">
        <f t="shared" si="15"/>
        <v>3.545746034007502E-2</v>
      </c>
      <c r="E204" s="4">
        <f t="shared" si="16"/>
        <v>4.7639388146110271</v>
      </c>
      <c r="F204" s="4">
        <f t="shared" si="17"/>
        <v>4.220530030047013</v>
      </c>
      <c r="G204" s="4">
        <f t="shared" si="18"/>
        <v>1.8078194040443432</v>
      </c>
      <c r="I204" s="4">
        <f t="shared" si="19"/>
        <v>1.035457460340075</v>
      </c>
    </row>
    <row r="205" spans="1:9" x14ac:dyDescent="0.2">
      <c r="A205" s="4">
        <f>IF('True_Odds_Calculator_3-way'!A206="","",'True_Odds_Calculator_3-way'!A206)</f>
        <v>3.47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2.29</v>
      </c>
      <c r="D205" s="4">
        <f t="shared" si="15"/>
        <v>2.1601565792279676E-2</v>
      </c>
      <c r="E205" s="4">
        <f t="shared" si="16"/>
        <v>3.5589225669770799</v>
      </c>
      <c r="F205" s="4">
        <f t="shared" si="17"/>
        <v>3.4538093038774726</v>
      </c>
      <c r="G205" s="4">
        <f t="shared" si="18"/>
        <v>2.328393332207062</v>
      </c>
      <c r="I205" s="4">
        <f t="shared" si="19"/>
        <v>1.0216015657922797</v>
      </c>
    </row>
    <row r="206" spans="1:9" x14ac:dyDescent="0.2">
      <c r="A206" s="4">
        <f>IF('True_Odds_Calculator_3-way'!A207="","",'True_Odds_Calculator_3-way'!A207)</f>
        <v>2.1800000000000002</v>
      </c>
      <c r="B206" s="4">
        <f>IF('True_Odds_Calculator_3-way'!B207="","",'True_Odds_Calculator_3-way'!B207)</f>
        <v>3.19</v>
      </c>
      <c r="C206" s="4">
        <f>IF('True_Odds_Calculator_3-way'!C207="","",'True_Odds_Calculator_3-way'!C207)</f>
        <v>3.89</v>
      </c>
      <c r="D206" s="4">
        <f t="shared" si="15"/>
        <v>2.9264628895086631E-2</v>
      </c>
      <c r="E206" s="4">
        <f t="shared" si="16"/>
        <v>2.2273663493967093</v>
      </c>
      <c r="F206" s="4">
        <f t="shared" si="17"/>
        <v>3.2924547905471635</v>
      </c>
      <c r="G206" s="4">
        <f t="shared" si="18"/>
        <v>4.0434340437900813</v>
      </c>
      <c r="I206" s="4">
        <f t="shared" si="19"/>
        <v>1.0292646288950866</v>
      </c>
    </row>
    <row r="207" spans="1:9" x14ac:dyDescent="0.2">
      <c r="A207" s="4">
        <f>IF('True_Odds_Calculator_3-way'!A208="","",'True_Odds_Calculator_3-way'!A208)</f>
        <v>3.96</v>
      </c>
      <c r="B207" s="4">
        <f>IF('True_Odds_Calculator_3-way'!B208="","",'True_Odds_Calculator_3-way'!B208)</f>
        <v>3.17</v>
      </c>
      <c r="C207" s="4">
        <f>IF('True_Odds_Calculator_3-way'!C208="","",'True_Odds_Calculator_3-way'!C208)</f>
        <v>2.17</v>
      </c>
      <c r="D207" s="4">
        <f t="shared" si="15"/>
        <v>2.8812158862021597E-2</v>
      </c>
      <c r="E207" s="4">
        <f t="shared" si="16"/>
        <v>4.1165612625204995</v>
      </c>
      <c r="F207" s="4">
        <f t="shared" si="17"/>
        <v>3.2695406682300892</v>
      </c>
      <c r="G207" s="4">
        <f t="shared" si="18"/>
        <v>2.2161871008514664</v>
      </c>
      <c r="I207" s="4">
        <f t="shared" si="19"/>
        <v>1.0288121588620216</v>
      </c>
    </row>
    <row r="208" spans="1:9" x14ac:dyDescent="0.2">
      <c r="A208" s="4">
        <f>IF('True_Odds_Calculator_3-way'!A209="","",'True_Odds_Calculator_3-way'!A209)</f>
        <v>3.14</v>
      </c>
      <c r="B208" s="4">
        <f>IF('True_Odds_Calculator_3-way'!B209="","",'True_Odds_Calculator_3-way'!B209)</f>
        <v>3.31</v>
      </c>
      <c r="C208" s="4">
        <f>IF('True_Odds_Calculator_3-way'!C209="","",'True_Odds_Calculator_3-way'!C209)</f>
        <v>2.42</v>
      </c>
      <c r="D208" s="4">
        <f t="shared" si="15"/>
        <v>3.3809281700863281E-2</v>
      </c>
      <c r="E208" s="4">
        <f t="shared" si="16"/>
        <v>3.2551916227916311</v>
      </c>
      <c r="F208" s="4">
        <f t="shared" si="17"/>
        <v>3.4382569820835003</v>
      </c>
      <c r="G208" s="4">
        <f t="shared" si="18"/>
        <v>2.4878507059123449</v>
      </c>
      <c r="I208" s="4">
        <f t="shared" si="19"/>
        <v>1.0338092817008633</v>
      </c>
    </row>
    <row r="209" spans="1:9" x14ac:dyDescent="0.2">
      <c r="A209" s="4">
        <f>IF('True_Odds_Calculator_3-way'!A210="","",'True_Odds_Calculator_3-way'!A210)</f>
        <v>2.58</v>
      </c>
      <c r="B209" s="4">
        <f>IF('True_Odds_Calculator_3-way'!B210="","",'True_Odds_Calculator_3-way'!B210)</f>
        <v>2.97</v>
      </c>
      <c r="C209" s="4">
        <f>IF('True_Odds_Calculator_3-way'!C210="","",'True_Odds_Calculator_3-way'!C210)</f>
        <v>3.25</v>
      </c>
      <c r="D209" s="4">
        <f t="shared" si="15"/>
        <v>3.1989543617450433E-2</v>
      </c>
      <c r="E209" s="4">
        <f t="shared" si="16"/>
        <v>2.6529863267621536</v>
      </c>
      <c r="F209" s="4">
        <f t="shared" si="17"/>
        <v>3.0671350891993909</v>
      </c>
      <c r="G209" s="4">
        <f t="shared" si="18"/>
        <v>3.3666732008030222</v>
      </c>
      <c r="I209" s="4">
        <f t="shared" si="19"/>
        <v>1.0319895436174504</v>
      </c>
    </row>
    <row r="210" spans="1:9" x14ac:dyDescent="0.2">
      <c r="A210" s="4">
        <f>IF('True_Odds_Calculator_3-way'!A211="","",'True_Odds_Calculator_3-way'!A211)</f>
        <v>1.32</v>
      </c>
      <c r="B210" s="4">
        <f>IF('True_Odds_Calculator_3-way'!B211="","",'True_Odds_Calculator_3-way'!B211)</f>
        <v>5.63</v>
      </c>
      <c r="C210" s="4">
        <f>IF('True_Odds_Calculator_3-way'!C211="","",'True_Odds_Calculator_3-way'!C211)</f>
        <v>9.7200000000000006</v>
      </c>
      <c r="D210" s="4">
        <f t="shared" si="15"/>
        <v>3.8076309440035594E-2</v>
      </c>
      <c r="E210" s="4">
        <f t="shared" si="16"/>
        <v>1.3424915341530168</v>
      </c>
      <c r="F210" s="4">
        <f t="shared" si="17"/>
        <v>6.0632595531285975</v>
      </c>
      <c r="G210" s="4">
        <f t="shared" si="18"/>
        <v>11.08788134802321</v>
      </c>
      <c r="I210" s="4">
        <f t="shared" si="19"/>
        <v>1.0380763094400356</v>
      </c>
    </row>
    <row r="211" spans="1:9" x14ac:dyDescent="0.2">
      <c r="A211" s="4">
        <f>IF('True_Odds_Calculator_3-way'!A212="","",'True_Odds_Calculator_3-way'!A212)</f>
        <v>1.79</v>
      </c>
      <c r="B211" s="4">
        <f>IF('True_Odds_Calculator_3-way'!B212="","",'True_Odds_Calculator_3-way'!B212)</f>
        <v>4.17</v>
      </c>
      <c r="C211" s="4">
        <f>IF('True_Odds_Calculator_3-way'!C212="","",'True_Odds_Calculator_3-way'!C212)</f>
        <v>4.12</v>
      </c>
      <c r="D211" s="4">
        <f t="shared" si="15"/>
        <v>4.1185817956254756E-2</v>
      </c>
      <c r="E211" s="4">
        <f t="shared" si="16"/>
        <v>1.8350960253977868</v>
      </c>
      <c r="F211" s="4">
        <f t="shared" si="17"/>
        <v>4.4232218751953694</v>
      </c>
      <c r="G211" s="4">
        <f t="shared" si="18"/>
        <v>4.3670059654508604</v>
      </c>
      <c r="I211" s="4">
        <f t="shared" si="19"/>
        <v>1.0411858179562548</v>
      </c>
    </row>
    <row r="212" spans="1:9" x14ac:dyDescent="0.2">
      <c r="A212" s="4">
        <f>IF('True_Odds_Calculator_3-way'!A213="","",'True_Odds_Calculator_3-way'!A213)</f>
        <v>2.46</v>
      </c>
      <c r="B212" s="4">
        <f>IF('True_Odds_Calculator_3-way'!B213="","",'True_Odds_Calculator_3-way'!B213)</f>
        <v>3.66</v>
      </c>
      <c r="C212" s="4">
        <f>IF('True_Odds_Calculator_3-way'!C213="","",'True_Odds_Calculator_3-way'!C213)</f>
        <v>2.78</v>
      </c>
      <c r="D212" s="4">
        <f t="shared" si="15"/>
        <v>3.9440338972324795E-2</v>
      </c>
      <c r="E212" s="4">
        <f t="shared" si="16"/>
        <v>2.5422180728794679</v>
      </c>
      <c r="F212" s="4">
        <f t="shared" si="17"/>
        <v>3.8450112262617107</v>
      </c>
      <c r="G212" s="4">
        <f t="shared" si="18"/>
        <v>2.8854578504256598</v>
      </c>
      <c r="I212" s="4">
        <f t="shared" si="19"/>
        <v>1.0394403389723248</v>
      </c>
    </row>
    <row r="213" spans="1:9" x14ac:dyDescent="0.2">
      <c r="A213" s="4">
        <f>IF('True_Odds_Calculator_3-way'!A214="","",'True_Odds_Calculator_3-way'!A214)</f>
        <v>1.96</v>
      </c>
      <c r="B213" s="4">
        <f>IF('True_Odds_Calculator_3-way'!B214="","",'True_Odds_Calculator_3-way'!B214)</f>
        <v>4.08</v>
      </c>
      <c r="C213" s="4">
        <f>IF('True_Odds_Calculator_3-way'!C214="","",'True_Odds_Calculator_3-way'!C214)</f>
        <v>3.5</v>
      </c>
      <c r="D213" s="4">
        <f t="shared" si="15"/>
        <v>4.1016406562625063E-2</v>
      </c>
      <c r="E213" s="4">
        <f t="shared" si="16"/>
        <v>2.0139691067830761</v>
      </c>
      <c r="F213" s="4">
        <f t="shared" si="17"/>
        <v>4.3210374639769453</v>
      </c>
      <c r="G213" s="4">
        <f t="shared" si="18"/>
        <v>3.6759009561166951</v>
      </c>
      <c r="I213" s="4">
        <f t="shared" si="19"/>
        <v>1.0410164065626251</v>
      </c>
    </row>
    <row r="214" spans="1:9" x14ac:dyDescent="0.2">
      <c r="A214" s="4">
        <f>IF('True_Odds_Calculator_3-way'!A215="","",'True_Odds_Calculator_3-way'!A215)</f>
        <v>1.19</v>
      </c>
      <c r="B214" s="4">
        <f>IF('True_Odds_Calculator_3-way'!B215="","",'True_Odds_Calculator_3-way'!B215)</f>
        <v>7.7</v>
      </c>
      <c r="C214" s="4">
        <f>IF('True_Odds_Calculator_3-way'!C215="","",'True_Odds_Calculator_3-way'!C215)</f>
        <v>15.39</v>
      </c>
      <c r="D214" s="4">
        <f t="shared" si="15"/>
        <v>3.5183522283625424E-2</v>
      </c>
      <c r="E214" s="4">
        <f t="shared" si="16"/>
        <v>1.2068428564040128</v>
      </c>
      <c r="F214" s="4">
        <f t="shared" si="17"/>
        <v>8.4643695965468311</v>
      </c>
      <c r="G214" s="4">
        <f t="shared" si="18"/>
        <v>18.779548258193213</v>
      </c>
      <c r="I214" s="4">
        <f t="shared" si="19"/>
        <v>1.0351835222836254</v>
      </c>
    </row>
    <row r="215" spans="1:9" x14ac:dyDescent="0.2">
      <c r="A215" s="4">
        <f>IF('True_Odds_Calculator_3-way'!A216="","",'True_Odds_Calculator_3-way'!A216)</f>
        <v>1.2</v>
      </c>
      <c r="B215" s="4">
        <f>IF('True_Odds_Calculator_3-way'!B216="","",'True_Odds_Calculator_3-way'!B216)</f>
        <v>6.92</v>
      </c>
      <c r="C215" s="4">
        <f>IF('True_Odds_Calculator_3-way'!C216="","",'True_Odds_Calculator_3-way'!C216)</f>
        <v>16.010000000000002</v>
      </c>
      <c r="D215" s="4">
        <f t="shared" si="15"/>
        <v>4.0302965752377906E-2</v>
      </c>
      <c r="E215" s="4">
        <f t="shared" si="16"/>
        <v>1.2196624048528997</v>
      </c>
      <c r="F215" s="4">
        <f t="shared" si="17"/>
        <v>7.6292578270257545</v>
      </c>
      <c r="G215" s="4">
        <f t="shared" si="18"/>
        <v>20.397073925121632</v>
      </c>
      <c r="I215" s="4">
        <f t="shared" si="19"/>
        <v>1.0403029657523779</v>
      </c>
    </row>
    <row r="216" spans="1:9" x14ac:dyDescent="0.2">
      <c r="A216" s="4">
        <f>IF('True_Odds_Calculator_3-way'!A217="","",'True_Odds_Calculator_3-way'!A217)</f>
        <v>1.51</v>
      </c>
      <c r="B216" s="4">
        <f>IF('True_Odds_Calculator_3-way'!B217="","",'True_Odds_Calculator_3-way'!B217)</f>
        <v>4.67</v>
      </c>
      <c r="C216" s="4">
        <f>IF('True_Odds_Calculator_3-way'!C217="","",'True_Odds_Calculator_3-way'!C217)</f>
        <v>6.67</v>
      </c>
      <c r="D216" s="4">
        <f t="shared" si="15"/>
        <v>2.6309455423032313E-2</v>
      </c>
      <c r="E216" s="4">
        <f t="shared" si="16"/>
        <v>1.5302644130920549</v>
      </c>
      <c r="F216" s="4">
        <f t="shared" si="17"/>
        <v>4.8694276645519672</v>
      </c>
      <c r="G216" s="4">
        <f t="shared" si="18"/>
        <v>7.0843997624417234</v>
      </c>
      <c r="I216" s="4">
        <f t="shared" si="19"/>
        <v>1.0263094554230323</v>
      </c>
    </row>
    <row r="217" spans="1:9" x14ac:dyDescent="0.2">
      <c r="A217" s="4">
        <f>IF('True_Odds_Calculator_3-way'!A218="","",'True_Odds_Calculator_3-way'!A218)</f>
        <v>1.76</v>
      </c>
      <c r="B217" s="4">
        <f>IF('True_Odds_Calculator_3-way'!B218="","",'True_Odds_Calculator_3-way'!B218)</f>
        <v>4.05</v>
      </c>
      <c r="C217" s="4">
        <f>IF('True_Odds_Calculator_3-way'!C218="","",'True_Odds_Calculator_3-way'!C218)</f>
        <v>4.8</v>
      </c>
      <c r="D217" s="4">
        <f t="shared" si="15"/>
        <v>2.3428731762065169E-2</v>
      </c>
      <c r="E217" s="4">
        <f t="shared" si="16"/>
        <v>1.7845280814487192</v>
      </c>
      <c r="F217" s="4">
        <f t="shared" si="17"/>
        <v>4.1822804615685509</v>
      </c>
      <c r="G217" s="4">
        <f t="shared" si="18"/>
        <v>4.9869402985074629</v>
      </c>
      <c r="I217" s="4">
        <f t="shared" si="19"/>
        <v>1.0234287317620652</v>
      </c>
    </row>
    <row r="218" spans="1:9" x14ac:dyDescent="0.2">
      <c r="A218" s="4">
        <f>IF('True_Odds_Calculator_3-way'!A219="","",'True_Odds_Calculator_3-way'!A219)</f>
        <v>1.65</v>
      </c>
      <c r="B218" s="4">
        <f>IF('True_Odds_Calculator_3-way'!B219="","",'True_Odds_Calculator_3-way'!B219)</f>
        <v>4.33</v>
      </c>
      <c r="C218" s="4">
        <f>IF('True_Odds_Calculator_3-way'!C219="","",'True_Odds_Calculator_3-way'!C219)</f>
        <v>5.32</v>
      </c>
      <c r="D218" s="4">
        <f t="shared" si="15"/>
        <v>2.497741308972623E-2</v>
      </c>
      <c r="E218" s="4">
        <f t="shared" si="16"/>
        <v>1.6729827293982871</v>
      </c>
      <c r="F218" s="4">
        <f t="shared" si="17"/>
        <v>4.4919376441816787</v>
      </c>
      <c r="G218" s="4">
        <f t="shared" si="18"/>
        <v>5.5665612517782055</v>
      </c>
      <c r="I218" s="4">
        <f t="shared" si="19"/>
        <v>1.0249774130897262</v>
      </c>
    </row>
    <row r="219" spans="1:9" x14ac:dyDescent="0.2">
      <c r="A219" s="4">
        <f>IF('True_Odds_Calculator_3-way'!A220="","",'True_Odds_Calculator_3-way'!A220)</f>
        <v>1.68</v>
      </c>
      <c r="B219" s="4">
        <f>IF('True_Odds_Calculator_3-way'!B220="","",'True_Odds_Calculator_3-way'!B220)</f>
        <v>3.8</v>
      </c>
      <c r="C219" s="4">
        <f>IF('True_Odds_Calculator_3-way'!C220="","",'True_Odds_Calculator_3-way'!C220)</f>
        <v>5.79</v>
      </c>
      <c r="D219" s="4">
        <f t="shared" si="15"/>
        <v>3.1107561650239646E-2</v>
      </c>
      <c r="E219" s="4">
        <f t="shared" si="16"/>
        <v>1.7097848531272897</v>
      </c>
      <c r="F219" s="4">
        <f t="shared" si="17"/>
        <v>3.9558729098708039</v>
      </c>
      <c r="G219" s="4">
        <f t="shared" si="18"/>
        <v>6.1598208215014214</v>
      </c>
      <c r="I219" s="4">
        <f t="shared" si="19"/>
        <v>1.0311075616502396</v>
      </c>
    </row>
    <row r="220" spans="1:9" x14ac:dyDescent="0.2">
      <c r="A220" s="4">
        <f>IF('True_Odds_Calculator_3-way'!A221="","",'True_Odds_Calculator_3-way'!A221)</f>
        <v>2.42</v>
      </c>
      <c r="B220" s="4">
        <f>IF('True_Odds_Calculator_3-way'!B221="","",'True_Odds_Calculator_3-way'!B221)</f>
        <v>3.68</v>
      </c>
      <c r="C220" s="4">
        <f>IF('True_Odds_Calculator_3-way'!C221="","",'True_Odds_Calculator_3-way'!C221)</f>
        <v>2.92</v>
      </c>
      <c r="D220" s="4">
        <f t="shared" si="15"/>
        <v>2.7428024355308001E-2</v>
      </c>
      <c r="E220" s="4">
        <f t="shared" si="16"/>
        <v>2.4747546215604133</v>
      </c>
      <c r="F220" s="4">
        <f t="shared" si="17"/>
        <v>3.8081245138131736</v>
      </c>
      <c r="G220" s="4">
        <f t="shared" si="18"/>
        <v>3.0000922950833795</v>
      </c>
      <c r="I220" s="4">
        <f t="shared" si="19"/>
        <v>1.027428024355308</v>
      </c>
    </row>
    <row r="221" spans="1:9" x14ac:dyDescent="0.2">
      <c r="A221" s="4">
        <f>IF('True_Odds_Calculator_3-way'!A222="","",'True_Odds_Calculator_3-way'!A222)</f>
        <v>1.72</v>
      </c>
      <c r="B221" s="4">
        <f>IF('True_Odds_Calculator_3-way'!B222="","",'True_Odds_Calculator_3-way'!B222)</f>
        <v>3.97</v>
      </c>
      <c r="C221" s="4">
        <f>IF('True_Odds_Calculator_3-way'!C222="","",'True_Odds_Calculator_3-way'!C222)</f>
        <v>5.0599999999999996</v>
      </c>
      <c r="D221" s="4">
        <f t="shared" si="15"/>
        <v>3.0912976100976097E-2</v>
      </c>
      <c r="E221" s="4">
        <f t="shared" si="16"/>
        <v>1.7510343516231972</v>
      </c>
      <c r="F221" s="4">
        <f t="shared" si="17"/>
        <v>4.1393325257141109</v>
      </c>
      <c r="G221" s="4">
        <f t="shared" si="18"/>
        <v>5.3383404651898658</v>
      </c>
      <c r="I221" s="4">
        <f t="shared" si="19"/>
        <v>1.0309129761009761</v>
      </c>
    </row>
    <row r="222" spans="1:9" x14ac:dyDescent="0.2">
      <c r="A222" s="4">
        <f>IF('True_Odds_Calculator_3-way'!A223="","",'True_Odds_Calculator_3-way'!A223)</f>
        <v>1.24</v>
      </c>
      <c r="B222" s="4">
        <f>IF('True_Odds_Calculator_3-way'!B223="","",'True_Odds_Calculator_3-way'!B223)</f>
        <v>6.76</v>
      </c>
      <c r="C222" s="4">
        <f>IF('True_Odds_Calculator_3-way'!C223="","",'True_Odds_Calculator_3-way'!C223)</f>
        <v>13.19</v>
      </c>
      <c r="D222" s="4">
        <f t="shared" si="15"/>
        <v>3.0195618358317855E-2</v>
      </c>
      <c r="E222" s="4">
        <f t="shared" si="16"/>
        <v>1.2556718591399729</v>
      </c>
      <c r="F222" s="4">
        <f t="shared" si="17"/>
        <v>7.2535363692855483</v>
      </c>
      <c r="G222" s="4">
        <f t="shared" si="18"/>
        <v>15.209170523850723</v>
      </c>
      <c r="I222" s="4">
        <f t="shared" si="19"/>
        <v>1.0301956183583179</v>
      </c>
    </row>
    <row r="223" spans="1:9" x14ac:dyDescent="0.2">
      <c r="A223" s="4">
        <f>IF('True_Odds_Calculator_3-way'!A224="","",'True_Odds_Calculator_3-way'!A224)</f>
        <v>4.22</v>
      </c>
      <c r="B223" s="4">
        <f>IF('True_Odds_Calculator_3-way'!B224="","",'True_Odds_Calculator_3-way'!B224)</f>
        <v>3.53</v>
      </c>
      <c r="C223" s="4">
        <f>IF('True_Odds_Calculator_3-way'!C224="","",'True_Odds_Calculator_3-way'!C224)</f>
        <v>1.99</v>
      </c>
      <c r="D223" s="4">
        <f t="shared" si="15"/>
        <v>2.2765506438790162E-2</v>
      </c>
      <c r="E223" s="4">
        <f t="shared" si="16"/>
        <v>4.3596098755472878</v>
      </c>
      <c r="F223" s="4">
        <f t="shared" si="17"/>
        <v>3.627162292818976</v>
      </c>
      <c r="G223" s="4">
        <f t="shared" si="18"/>
        <v>2.0205119925886974</v>
      </c>
      <c r="I223" s="4">
        <f t="shared" si="19"/>
        <v>1.0227655064387902</v>
      </c>
    </row>
    <row r="224" spans="1:9" x14ac:dyDescent="0.2">
      <c r="A224" s="4">
        <f>IF('True_Odds_Calculator_3-way'!A225="","",'True_Odds_Calculator_3-way'!A225)</f>
        <v>2.25</v>
      </c>
      <c r="B224" s="4">
        <f>IF('True_Odds_Calculator_3-way'!B225="","",'True_Odds_Calculator_3-way'!B225)</f>
        <v>3.74</v>
      </c>
      <c r="C224" s="4">
        <f>IF('True_Odds_Calculator_3-way'!C225="","",'True_Odds_Calculator_3-way'!C225)</f>
        <v>3.22</v>
      </c>
      <c r="D224" s="4">
        <f t="shared" si="15"/>
        <v>2.2383129800009449E-2</v>
      </c>
      <c r="E224" s="4">
        <f t="shared" si="16"/>
        <v>2.288416441688085</v>
      </c>
      <c r="F224" s="4">
        <f t="shared" si="17"/>
        <v>3.8473578342049835</v>
      </c>
      <c r="G224" s="4">
        <f t="shared" si="18"/>
        <v>3.2992633480122566</v>
      </c>
      <c r="I224" s="4">
        <f t="shared" si="19"/>
        <v>1.0223831298000094</v>
      </c>
    </row>
    <row r="225" spans="1:9" x14ac:dyDescent="0.2">
      <c r="A225" s="4">
        <f>IF('True_Odds_Calculator_3-way'!A226="","",'True_Odds_Calculator_3-way'!A226)</f>
        <v>3.56</v>
      </c>
      <c r="B225" s="4">
        <f>IF('True_Odds_Calculator_3-way'!B226="","",'True_Odds_Calculator_3-way'!B226)</f>
        <v>3.16</v>
      </c>
      <c r="C225" s="4">
        <f>IF('True_Odds_Calculator_3-way'!C226="","",'True_Odds_Calculator_3-way'!C226)</f>
        <v>2.36</v>
      </c>
      <c r="D225" s="4">
        <f t="shared" si="15"/>
        <v>2.1083386166347973E-2</v>
      </c>
      <c r="E225" s="4">
        <f t="shared" si="16"/>
        <v>3.6513530245372308</v>
      </c>
      <c r="F225" s="4">
        <f t="shared" si="17"/>
        <v>3.2317706236902035</v>
      </c>
      <c r="G225" s="4">
        <f t="shared" si="18"/>
        <v>2.3998021516490251</v>
      </c>
      <c r="I225" s="4">
        <f t="shared" si="19"/>
        <v>1.021083386166348</v>
      </c>
    </row>
    <row r="226" spans="1:9" x14ac:dyDescent="0.2">
      <c r="A226" s="4">
        <f>IF('True_Odds_Calculator_3-way'!A227="","",'True_Odds_Calculator_3-way'!A227)</f>
        <v>2.89</v>
      </c>
      <c r="B226" s="4">
        <f>IF('True_Odds_Calculator_3-way'!B227="","",'True_Odds_Calculator_3-way'!B227)</f>
        <v>3.34</v>
      </c>
      <c r="C226" s="4">
        <f>IF('True_Odds_Calculator_3-way'!C227="","",'True_Odds_Calculator_3-way'!C227)</f>
        <v>2.62</v>
      </c>
      <c r="D226" s="4">
        <f t="shared" si="15"/>
        <v>2.7101348163442118E-2</v>
      </c>
      <c r="E226" s="4">
        <f t="shared" si="16"/>
        <v>2.967473711828351</v>
      </c>
      <c r="F226" s="4">
        <f t="shared" si="17"/>
        <v>3.4439126043145136</v>
      </c>
      <c r="G226" s="4">
        <f t="shared" si="18"/>
        <v>2.6835147988081101</v>
      </c>
      <c r="I226" s="4">
        <f t="shared" si="19"/>
        <v>1.0271013481634421</v>
      </c>
    </row>
    <row r="227" spans="1:9" x14ac:dyDescent="0.2">
      <c r="A227" s="4">
        <f>IF('True_Odds_Calculator_3-way'!A228="","",'True_Odds_Calculator_3-way'!A228)</f>
        <v>2.2599999999999998</v>
      </c>
      <c r="B227" s="4">
        <f>IF('True_Odds_Calculator_3-way'!B228="","",'True_Odds_Calculator_3-way'!B228)</f>
        <v>3.33</v>
      </c>
      <c r="C227" s="4">
        <f>IF('True_Odds_Calculator_3-way'!C228="","",'True_Odds_Calculator_3-way'!C228)</f>
        <v>3.49</v>
      </c>
      <c r="D227" s="4">
        <f t="shared" si="15"/>
        <v>2.931112769589328E-2</v>
      </c>
      <c r="E227" s="4">
        <f t="shared" si="16"/>
        <v>2.3110299671725452</v>
      </c>
      <c r="F227" s="4">
        <f t="shared" si="17"/>
        <v>3.4419862327760091</v>
      </c>
      <c r="G227" s="4">
        <f t="shared" si="18"/>
        <v>3.6132052846671119</v>
      </c>
      <c r="I227" s="4">
        <f t="shared" si="19"/>
        <v>1.0293111276958933</v>
      </c>
    </row>
    <row r="228" spans="1:9" x14ac:dyDescent="0.2">
      <c r="A228" s="4">
        <f>IF('True_Odds_Calculator_3-way'!A229="","",'True_Odds_Calculator_3-way'!A229)</f>
        <v>2.84</v>
      </c>
      <c r="B228" s="4">
        <f>IF('True_Odds_Calculator_3-way'!B229="","",'True_Odds_Calculator_3-way'!B229)</f>
        <v>3.26</v>
      </c>
      <c r="C228" s="4">
        <f>IF('True_Odds_Calculator_3-way'!C229="","",'True_Odds_Calculator_3-way'!C229)</f>
        <v>2.72</v>
      </c>
      <c r="D228" s="4">
        <f t="shared" si="15"/>
        <v>2.6508201137536158E-2</v>
      </c>
      <c r="E228" s="4">
        <f t="shared" si="16"/>
        <v>2.913102651772681</v>
      </c>
      <c r="F228" s="4">
        <f t="shared" si="17"/>
        <v>3.3566914389789275</v>
      </c>
      <c r="G228" s="4">
        <f t="shared" si="18"/>
        <v>2.7869826257150749</v>
      </c>
      <c r="I228" s="4">
        <f t="shared" si="19"/>
        <v>1.0265082011375362</v>
      </c>
    </row>
    <row r="229" spans="1:9" x14ac:dyDescent="0.2">
      <c r="A229" s="4">
        <f>IF('True_Odds_Calculator_3-way'!A230="","",'True_Odds_Calculator_3-way'!A230)</f>
        <v>2.16</v>
      </c>
      <c r="B229" s="4">
        <f>IF('True_Odds_Calculator_3-way'!B230="","",'True_Odds_Calculator_3-way'!B230)</f>
        <v>3.28</v>
      </c>
      <c r="C229" s="4">
        <f>IF('True_Odds_Calculator_3-way'!C230="","",'True_Odds_Calculator_3-way'!C230)</f>
        <v>3.85</v>
      </c>
      <c r="D229" s="4">
        <f t="shared" si="15"/>
        <v>2.7581271483710257E-2</v>
      </c>
      <c r="E229" s="4">
        <f t="shared" si="16"/>
        <v>2.2037634709768041</v>
      </c>
      <c r="F229" s="4">
        <f t="shared" si="17"/>
        <v>3.3819855445269558</v>
      </c>
      <c r="G229" s="4">
        <f t="shared" si="18"/>
        <v>3.9912750316065484</v>
      </c>
      <c r="I229" s="4">
        <f t="shared" si="19"/>
        <v>1.0275812714837103</v>
      </c>
    </row>
    <row r="230" spans="1:9" x14ac:dyDescent="0.2">
      <c r="A230" s="4">
        <f>IF('True_Odds_Calculator_3-way'!A231="","",'True_Odds_Calculator_3-way'!A231)</f>
        <v>1.84</v>
      </c>
      <c r="B230" s="4">
        <f>IF('True_Odds_Calculator_3-way'!B231="","",'True_Odds_Calculator_3-way'!B231)</f>
        <v>3.6</v>
      </c>
      <c r="C230" s="4">
        <f>IF('True_Odds_Calculator_3-way'!C231="","",'True_Odds_Calculator_3-way'!C231)</f>
        <v>4.79</v>
      </c>
      <c r="D230" s="4">
        <f t="shared" si="15"/>
        <v>3.0024305870725021E-2</v>
      </c>
      <c r="E230" s="4">
        <f t="shared" si="16"/>
        <v>1.8745190959476452</v>
      </c>
      <c r="F230" s="4">
        <f t="shared" si="17"/>
        <v>3.7345528276658655</v>
      </c>
      <c r="G230" s="4">
        <f t="shared" si="18"/>
        <v>5.0311892157028568</v>
      </c>
      <c r="I230" s="4">
        <f t="shared" si="19"/>
        <v>1.030024305870725</v>
      </c>
    </row>
    <row r="231" spans="1:9" x14ac:dyDescent="0.2">
      <c r="A231" s="4">
        <f>IF('True_Odds_Calculator_3-way'!A232="","",'True_Odds_Calculator_3-way'!A232)</f>
        <v>2.2799999999999998</v>
      </c>
      <c r="B231" s="4">
        <f>IF('True_Odds_Calculator_3-way'!B232="","",'True_Odds_Calculator_3-way'!B232)</f>
        <v>3.22</v>
      </c>
      <c r="C231" s="4">
        <f>IF('True_Odds_Calculator_3-way'!C232="","",'True_Odds_Calculator_3-way'!C232)</f>
        <v>3.58</v>
      </c>
      <c r="D231" s="4">
        <f t="shared" si="15"/>
        <v>2.8485106377797775E-2</v>
      </c>
      <c r="E231" s="4">
        <f t="shared" si="16"/>
        <v>2.3304511941315584</v>
      </c>
      <c r="F231" s="4">
        <f t="shared" si="17"/>
        <v>3.3215532150940446</v>
      </c>
      <c r="G231" s="4">
        <f t="shared" si="18"/>
        <v>3.7059743201394544</v>
      </c>
      <c r="I231" s="4">
        <f t="shared" si="19"/>
        <v>1.0284851063777978</v>
      </c>
    </row>
    <row r="232" spans="1:9" x14ac:dyDescent="0.2">
      <c r="A232" s="4">
        <f>IF('True_Odds_Calculator_3-way'!A233="","",'True_Odds_Calculator_3-way'!A233)</f>
        <v>2.72</v>
      </c>
      <c r="B232" s="4">
        <f>IF('True_Odds_Calculator_3-way'!B233="","",'True_Odds_Calculator_3-way'!B233)</f>
        <v>3.23</v>
      </c>
      <c r="C232" s="4">
        <f>IF('True_Odds_Calculator_3-way'!C233="","",'True_Odds_Calculator_3-way'!C233)</f>
        <v>2.85</v>
      </c>
      <c r="D232" s="4">
        <f t="shared" si="15"/>
        <v>2.8121775025799822E-2</v>
      </c>
      <c r="E232" s="4">
        <f t="shared" si="16"/>
        <v>2.7911665866538646</v>
      </c>
      <c r="F232" s="4">
        <f t="shared" si="17"/>
        <v>3.3308507590948149</v>
      </c>
      <c r="G232" s="4">
        <f t="shared" si="18"/>
        <v>2.9282296650717705</v>
      </c>
      <c r="I232" s="4">
        <f t="shared" si="19"/>
        <v>1.0281217750257998</v>
      </c>
    </row>
    <row r="233" spans="1:9" x14ac:dyDescent="0.2">
      <c r="A233" s="4">
        <f>IF('True_Odds_Calculator_3-way'!A234="","",'True_Odds_Calculator_3-way'!A234)</f>
        <v>2.41</v>
      </c>
      <c r="B233" s="4">
        <f>IF('True_Odds_Calculator_3-way'!B234="","",'True_Odds_Calculator_3-way'!B234)</f>
        <v>3.38</v>
      </c>
      <c r="C233" s="4">
        <f>IF('True_Odds_Calculator_3-way'!C234="","",'True_Odds_Calculator_3-way'!C234)</f>
        <v>3.16</v>
      </c>
      <c r="D233" s="4">
        <f t="shared" si="15"/>
        <v>2.7251443704311651E-2</v>
      </c>
      <c r="E233" s="4">
        <f t="shared" si="16"/>
        <v>2.4639405699792936</v>
      </c>
      <c r="F233" s="4">
        <f t="shared" si="17"/>
        <v>3.4870643595795916</v>
      </c>
      <c r="G233" s="4">
        <f t="shared" si="18"/>
        <v>3.2533880284773362</v>
      </c>
      <c r="I233" s="4">
        <f t="shared" si="19"/>
        <v>1.0272514437043117</v>
      </c>
    </row>
    <row r="234" spans="1:9" x14ac:dyDescent="0.2">
      <c r="A234" s="4">
        <f>IF('True_Odds_Calculator_3-way'!A235="","",'True_Odds_Calculator_3-way'!A235)</f>
        <v>2.93</v>
      </c>
      <c r="B234" s="4">
        <f>IF('True_Odds_Calculator_3-way'!B235="","",'True_Odds_Calculator_3-way'!B235)</f>
        <v>3.29</v>
      </c>
      <c r="C234" s="4">
        <f>IF('True_Odds_Calculator_3-way'!C235="","",'True_Odds_Calculator_3-way'!C235)</f>
        <v>2.62</v>
      </c>
      <c r="D234" s="4">
        <f t="shared" si="15"/>
        <v>2.6927685421777037E-2</v>
      </c>
      <c r="E234" s="4">
        <f t="shared" si="16"/>
        <v>3.0091384538911581</v>
      </c>
      <c r="F234" s="4">
        <f t="shared" si="17"/>
        <v>3.3901123745923547</v>
      </c>
      <c r="G234" s="4">
        <f t="shared" si="18"/>
        <v>2.6830980005180063</v>
      </c>
      <c r="I234" s="4">
        <f t="shared" si="19"/>
        <v>1.026927685421777</v>
      </c>
    </row>
    <row r="235" spans="1:9" x14ac:dyDescent="0.2">
      <c r="A235" s="4">
        <f>IF('True_Odds_Calculator_3-way'!A236="","",'True_Odds_Calculator_3-way'!A236)</f>
        <v>1.8</v>
      </c>
      <c r="B235" s="4">
        <f>IF('True_Odds_Calculator_3-way'!B236="","",'True_Odds_Calculator_3-way'!B236)</f>
        <v>3.51</v>
      </c>
      <c r="C235" s="4">
        <f>IF('True_Odds_Calculator_3-way'!C236="","",'True_Odds_Calculator_3-way'!C236)</f>
        <v>5.26</v>
      </c>
      <c r="D235" s="4">
        <f t="shared" si="15"/>
        <v>3.056990889690514E-2</v>
      </c>
      <c r="E235" s="4">
        <f t="shared" si="16"/>
        <v>1.8336323849754692</v>
      </c>
      <c r="F235" s="4">
        <f t="shared" si="17"/>
        <v>3.6401982176187597</v>
      </c>
      <c r="G235" s="4">
        <f t="shared" si="18"/>
        <v>5.557899173155656</v>
      </c>
      <c r="I235" s="4">
        <f t="shared" si="19"/>
        <v>1.0305699088969051</v>
      </c>
    </row>
    <row r="236" spans="1:9" x14ac:dyDescent="0.2">
      <c r="A236" s="4">
        <f>IF('True_Odds_Calculator_3-way'!A237="","",'True_Odds_Calculator_3-way'!A237)</f>
        <v>5.01</v>
      </c>
      <c r="B236" s="4">
        <f>IF('True_Odds_Calculator_3-way'!B237="","",'True_Odds_Calculator_3-way'!B237)</f>
        <v>3.63</v>
      </c>
      <c r="C236" s="4">
        <f>IF('True_Odds_Calculator_3-way'!C237="","",'True_Odds_Calculator_3-way'!C237)</f>
        <v>1.76</v>
      </c>
      <c r="D236" s="4">
        <f t="shared" si="15"/>
        <v>4.3264710248923643E-2</v>
      </c>
      <c r="E236" s="4">
        <f t="shared" si="16"/>
        <v>5.4001737077700822</v>
      </c>
      <c r="F236" s="4">
        <f t="shared" si="17"/>
        <v>3.8305293587981613</v>
      </c>
      <c r="G236" s="4">
        <f t="shared" si="18"/>
        <v>1.8058356543886567</v>
      </c>
      <c r="I236" s="4">
        <f t="shared" si="19"/>
        <v>1.0432647102489236</v>
      </c>
    </row>
    <row r="237" spans="1:9" x14ac:dyDescent="0.2">
      <c r="A237" s="4">
        <f>IF('True_Odds_Calculator_3-way'!A238="","",'True_Odds_Calculator_3-way'!A238)</f>
        <v>3.13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2.38</v>
      </c>
      <c r="D237" s="4">
        <f t="shared" si="15"/>
        <v>3.8164347804831689E-2</v>
      </c>
      <c r="E237" s="4">
        <f t="shared" si="16"/>
        <v>3.2597991255994034</v>
      </c>
      <c r="F237" s="4">
        <f t="shared" si="17"/>
        <v>3.4991215561566085</v>
      </c>
      <c r="G237" s="4">
        <f t="shared" si="18"/>
        <v>2.4543092418098689</v>
      </c>
      <c r="I237" s="4">
        <f t="shared" si="19"/>
        <v>1.0381643478048317</v>
      </c>
    </row>
    <row r="238" spans="1:9" x14ac:dyDescent="0.2">
      <c r="A238" s="4">
        <f>IF('True_Odds_Calculator_3-way'!A239="","",'True_Odds_Calculator_3-way'!A239)</f>
        <v>2.64</v>
      </c>
      <c r="B238" s="4">
        <f>IF('True_Odds_Calculator_3-way'!B239="","",'True_Odds_Calculator_3-way'!B239)</f>
        <v>3.48</v>
      </c>
      <c r="C238" s="4">
        <f>IF('True_Odds_Calculator_3-way'!C239="","",'True_Odds_Calculator_3-way'!C239)</f>
        <v>2.68</v>
      </c>
      <c r="D238" s="4">
        <f t="shared" si="15"/>
        <v>3.9278528985168037E-2</v>
      </c>
      <c r="E238" s="4">
        <f t="shared" si="16"/>
        <v>2.734518935516888</v>
      </c>
      <c r="F238" s="4">
        <f t="shared" si="17"/>
        <v>3.6461289130249344</v>
      </c>
      <c r="G238" s="4">
        <f t="shared" si="18"/>
        <v>2.7774577115505403</v>
      </c>
      <c r="I238" s="4">
        <f t="shared" si="19"/>
        <v>1.039278528985168</v>
      </c>
    </row>
    <row r="239" spans="1:9" x14ac:dyDescent="0.2">
      <c r="A239" s="4">
        <f>IF('True_Odds_Calculator_3-way'!A240="","",'True_Odds_Calculator_3-way'!A240)</f>
        <v>3.43</v>
      </c>
      <c r="B239" s="4">
        <f>IF('True_Odds_Calculator_3-way'!B240="","",'True_Odds_Calculator_3-way'!B240)</f>
        <v>3.47</v>
      </c>
      <c r="C239" s="4">
        <f>IF('True_Odds_Calculator_3-way'!C240="","",'True_Odds_Calculator_3-way'!C240)</f>
        <v>2.1800000000000002</v>
      </c>
      <c r="D239" s="4">
        <f t="shared" si="15"/>
        <v>3.8445223874994161E-2</v>
      </c>
      <c r="E239" s="4">
        <f t="shared" si="16"/>
        <v>3.5876998810579397</v>
      </c>
      <c r="F239" s="4">
        <f t="shared" si="17"/>
        <v>3.631486043317282</v>
      </c>
      <c r="G239" s="4">
        <f t="shared" si="18"/>
        <v>2.2426526799647055</v>
      </c>
      <c r="I239" s="4">
        <f t="shared" si="19"/>
        <v>1.0384452238749942</v>
      </c>
    </row>
    <row r="240" spans="1:9" x14ac:dyDescent="0.2">
      <c r="A240" s="4">
        <f>IF('True_Odds_Calculator_3-way'!A241="","",'True_Odds_Calculator_3-way'!A241)</f>
        <v>2.5</v>
      </c>
      <c r="B240" s="4">
        <f>IF('True_Odds_Calculator_3-way'!B241="","",'True_Odds_Calculator_3-way'!B241)</f>
        <v>3.09</v>
      </c>
      <c r="C240" s="4">
        <f>IF('True_Odds_Calculator_3-way'!C241="","",'True_Odds_Calculator_3-way'!C241)</f>
        <v>3.18</v>
      </c>
      <c r="D240" s="4">
        <f t="shared" si="15"/>
        <v>3.8090004274287104E-2</v>
      </c>
      <c r="E240" s="4">
        <f t="shared" si="16"/>
        <v>2.5819555826492753</v>
      </c>
      <c r="F240" s="4">
        <f t="shared" si="17"/>
        <v>3.2161794163469972</v>
      </c>
      <c r="G240" s="4">
        <f t="shared" si="18"/>
        <v>3.3137958478908964</v>
      </c>
      <c r="I240" s="4">
        <f t="shared" si="19"/>
        <v>1.0380900042742871</v>
      </c>
    </row>
    <row r="241" spans="1:9" x14ac:dyDescent="0.2">
      <c r="A241" s="4">
        <f>IF('True_Odds_Calculator_3-way'!A242="","",'True_Odds_Calculator_3-way'!A242)</f>
        <v>2.39</v>
      </c>
      <c r="B241" s="4">
        <f>IF('True_Odds_Calculator_3-way'!B242="","",'True_Odds_Calculator_3-way'!B242)</f>
        <v>3.24</v>
      </c>
      <c r="C241" s="4">
        <f>IF('True_Odds_Calculator_3-way'!C242="","",'True_Odds_Calculator_3-way'!C242)</f>
        <v>3.21</v>
      </c>
      <c r="D241" s="4">
        <f t="shared" si="15"/>
        <v>3.857849690042503E-2</v>
      </c>
      <c r="E241" s="4">
        <f t="shared" si="16"/>
        <v>2.4657839018358949</v>
      </c>
      <c r="F241" s="4">
        <f t="shared" si="17"/>
        <v>3.3808628975176589</v>
      </c>
      <c r="G241" s="4">
        <f t="shared" si="18"/>
        <v>3.3482107642937344</v>
      </c>
      <c r="I241" s="4">
        <f t="shared" si="19"/>
        <v>1.038578496900425</v>
      </c>
    </row>
    <row r="242" spans="1:9" x14ac:dyDescent="0.2">
      <c r="A242" s="4">
        <f>IF('True_Odds_Calculator_3-way'!A243="","",'True_Odds_Calculator_3-way'!A243)</f>
        <v>2.76</v>
      </c>
      <c r="B242" s="4">
        <f>IF('True_Odds_Calculator_3-way'!B243="","",'True_Odds_Calculator_3-way'!B243)</f>
        <v>3.45</v>
      </c>
      <c r="C242" s="4">
        <f>IF('True_Odds_Calculator_3-way'!C243="","",'True_Odds_Calculator_3-way'!C243)</f>
        <v>2.59</v>
      </c>
      <c r="D242" s="4">
        <f t="shared" si="15"/>
        <v>3.8274299143864265E-2</v>
      </c>
      <c r="E242" s="4">
        <f t="shared" si="16"/>
        <v>2.8607331519129175</v>
      </c>
      <c r="F242" s="4">
        <f t="shared" si="17"/>
        <v>3.6088449111470111</v>
      </c>
      <c r="G242" s="4">
        <f t="shared" si="18"/>
        <v>2.6785071942446037</v>
      </c>
      <c r="I242" s="4">
        <f t="shared" si="19"/>
        <v>1.0382742991438643</v>
      </c>
    </row>
    <row r="243" spans="1:9" x14ac:dyDescent="0.2">
      <c r="A243" s="4">
        <f>IF('True_Odds_Calculator_3-way'!A244="","",'True_Odds_Calculator_3-way'!A244)</f>
        <v>1.43</v>
      </c>
      <c r="B243" s="4">
        <f>IF('True_Odds_Calculator_3-way'!B244="","",'True_Odds_Calculator_3-way'!B244)</f>
        <v>4.66</v>
      </c>
      <c r="C243" s="4">
        <f>IF('True_Odds_Calculator_3-way'!C244="","",'True_Odds_Calculator_3-way'!C244)</f>
        <v>7.54</v>
      </c>
      <c r="D243" s="4">
        <f t="shared" si="15"/>
        <v>4.6518968673771255E-2</v>
      </c>
      <c r="E243" s="4">
        <f t="shared" si="16"/>
        <v>1.4624279381338758</v>
      </c>
      <c r="F243" s="4">
        <f t="shared" si="17"/>
        <v>5.0229561203324904</v>
      </c>
      <c r="G243" s="4">
        <f t="shared" si="18"/>
        <v>8.5382752922671852</v>
      </c>
      <c r="I243" s="4">
        <f t="shared" si="19"/>
        <v>1.0465189686737713</v>
      </c>
    </row>
    <row r="244" spans="1:9" x14ac:dyDescent="0.2">
      <c r="A244" s="4">
        <f>IF('True_Odds_Calculator_3-way'!A245="","",'True_Odds_Calculator_3-way'!A245)</f>
        <v>3.27</v>
      </c>
      <c r="B244" s="4">
        <f>IF('True_Odds_Calculator_3-way'!B245="","",'True_Odds_Calculator_3-way'!B245)</f>
        <v>3.56</v>
      </c>
      <c r="C244" s="4">
        <f>IF('True_Odds_Calculator_3-way'!C245="","",'True_Odds_Calculator_3-way'!C245)</f>
        <v>2.21</v>
      </c>
      <c r="D244" s="4">
        <f t="shared" si="15"/>
        <v>3.9197961740816689E-2</v>
      </c>
      <c r="E244" s="4">
        <f t="shared" si="16"/>
        <v>3.4159490832045112</v>
      </c>
      <c r="F244" s="4">
        <f t="shared" si="17"/>
        <v>3.7336714066200418</v>
      </c>
      <c r="G244" s="4">
        <f t="shared" si="18"/>
        <v>2.2757131089962388</v>
      </c>
      <c r="I244" s="4">
        <f t="shared" si="19"/>
        <v>1.0391979617408167</v>
      </c>
    </row>
    <row r="245" spans="1:9" x14ac:dyDescent="0.2">
      <c r="A245" s="4">
        <f>IF('True_Odds_Calculator_3-way'!A246="","",'True_Odds_Calculator_3-way'!A246)</f>
        <v>1.63</v>
      </c>
      <c r="B245" s="4">
        <f>IF('True_Odds_Calculator_3-way'!B246="","",'True_Odds_Calculator_3-way'!B246)</f>
        <v>3.98</v>
      </c>
      <c r="C245" s="4">
        <f>IF('True_Odds_Calculator_3-way'!C246="","",'True_Odds_Calculator_3-way'!C246)</f>
        <v>5.59</v>
      </c>
      <c r="D245" s="4">
        <f t="shared" si="15"/>
        <v>4.3644090487667819E-2</v>
      </c>
      <c r="E245" s="4">
        <f t="shared" si="16"/>
        <v>1.6695915061732578</v>
      </c>
      <c r="F245" s="4">
        <f t="shared" si="17"/>
        <v>4.2246098086676778</v>
      </c>
      <c r="G245" s="4">
        <f t="shared" si="18"/>
        <v>6.0848404532887059</v>
      </c>
      <c r="I245" s="4">
        <f t="shared" si="19"/>
        <v>1.0436440904876678</v>
      </c>
    </row>
    <row r="246" spans="1:9" x14ac:dyDescent="0.2">
      <c r="A246" s="4">
        <f>IF('True_Odds_Calculator_3-way'!A247="","",'True_Odds_Calculator_3-way'!A247)</f>
        <v>2.83</v>
      </c>
      <c r="B246" s="4">
        <f>IF('True_Odds_Calculator_3-way'!B247="","",'True_Odds_Calculator_3-way'!B247)</f>
        <v>3.67</v>
      </c>
      <c r="C246" s="4">
        <f>IF('True_Odds_Calculator_3-way'!C247="","",'True_Odds_Calculator_3-way'!C247)</f>
        <v>2.42</v>
      </c>
      <c r="D246" s="4">
        <f t="shared" si="15"/>
        <v>3.9059594987929325E-2</v>
      </c>
      <c r="E246" s="4">
        <f t="shared" si="16"/>
        <v>2.9382639124804162</v>
      </c>
      <c r="F246" s="4">
        <f t="shared" si="17"/>
        <v>3.8541631078453955</v>
      </c>
      <c r="G246" s="4">
        <f t="shared" si="18"/>
        <v>2.4987301734372522</v>
      </c>
      <c r="I246" s="4">
        <f t="shared" si="19"/>
        <v>1.0390595949879293</v>
      </c>
    </row>
    <row r="247" spans="1:9" x14ac:dyDescent="0.2">
      <c r="A247" s="4">
        <f>IF('True_Odds_Calculator_3-way'!A248="","",'True_Odds_Calculator_3-way'!A248)</f>
        <v>2.5099999999999998</v>
      </c>
      <c r="B247" s="4">
        <f>IF('True_Odds_Calculator_3-way'!B248="","",'True_Odds_Calculator_3-way'!B248)</f>
        <v>3.45</v>
      </c>
      <c r="C247" s="4">
        <f>IF('True_Odds_Calculator_3-way'!C248="","",'True_Odds_Calculator_3-way'!C248)</f>
        <v>2.85</v>
      </c>
      <c r="D247" s="4">
        <f t="shared" si="15"/>
        <v>3.9138639948216314E-2</v>
      </c>
      <c r="E247" s="4">
        <f t="shared" si="16"/>
        <v>2.5949750408100498</v>
      </c>
      <c r="F247" s="4">
        <f t="shared" si="17"/>
        <v>3.6126011395698625</v>
      </c>
      <c r="G247" s="4">
        <f t="shared" si="18"/>
        <v>2.9600600897748435</v>
      </c>
      <c r="I247" s="4">
        <f t="shared" si="19"/>
        <v>1.0391386399482163</v>
      </c>
    </row>
    <row r="248" spans="1:9" x14ac:dyDescent="0.2">
      <c r="A248" s="4">
        <f>IF('True_Odds_Calculator_3-way'!A249="","",'True_Odds_Calculator_3-way'!A249)</f>
        <v>3.42</v>
      </c>
      <c r="B248" s="4">
        <f>IF('True_Odds_Calculator_3-way'!B249="","",'True_Odds_Calculator_3-way'!B249)</f>
        <v>3.21</v>
      </c>
      <c r="C248" s="4">
        <f>IF('True_Odds_Calculator_3-way'!C249="","",'True_Odds_Calculator_3-way'!C249)</f>
        <v>2.2999999999999998</v>
      </c>
      <c r="D248" s="4">
        <f t="shared" si="15"/>
        <v>3.8706749265144502E-2</v>
      </c>
      <c r="E248" s="4">
        <f t="shared" si="16"/>
        <v>3.5778762742269623</v>
      </c>
      <c r="F248" s="4">
        <f t="shared" si="17"/>
        <v>3.3486900912705466</v>
      </c>
      <c r="G248" s="4">
        <f t="shared" si="18"/>
        <v>2.3703402607107118</v>
      </c>
      <c r="I248" s="4">
        <f t="shared" si="19"/>
        <v>1.0387067492651445</v>
      </c>
    </row>
    <row r="249" spans="1:9" x14ac:dyDescent="0.2">
      <c r="A249" s="4">
        <f>IF('True_Odds_Calculator_3-way'!A250="","",'True_Odds_Calculator_3-way'!A250)</f>
        <v>1.88</v>
      </c>
      <c r="B249" s="4">
        <f>IF('True_Odds_Calculator_3-way'!B250="","",'True_Odds_Calculator_3-way'!B250)</f>
        <v>3.63</v>
      </c>
      <c r="C249" s="4">
        <f>IF('True_Odds_Calculator_3-way'!C250="","",'True_Odds_Calculator_3-way'!C250)</f>
        <v>4.28</v>
      </c>
      <c r="D249" s="4">
        <f t="shared" si="15"/>
        <v>4.1041847094017259E-2</v>
      </c>
      <c r="E249" s="4">
        <f t="shared" si="16"/>
        <v>1.929629209429234</v>
      </c>
      <c r="F249" s="4">
        <f t="shared" si="17"/>
        <v>3.8196881383925119</v>
      </c>
      <c r="G249" s="4">
        <f t="shared" si="18"/>
        <v>4.546193423494918</v>
      </c>
      <c r="I249" s="4">
        <f t="shared" si="19"/>
        <v>1.0410418470940173</v>
      </c>
    </row>
    <row r="250" spans="1:9" x14ac:dyDescent="0.2">
      <c r="A250" s="4">
        <f>IF('True_Odds_Calculator_3-way'!A251="","",'True_Odds_Calculator_3-way'!A251)</f>
        <v>1.82</v>
      </c>
      <c r="B250" s="4">
        <f>IF('True_Odds_Calculator_3-way'!B251="","",'True_Odds_Calculator_3-way'!B251)</f>
        <v>3.53</v>
      </c>
      <c r="C250" s="4">
        <f>IF('True_Odds_Calculator_3-way'!C251="","",'True_Odds_Calculator_3-way'!C251)</f>
        <v>4.79</v>
      </c>
      <c r="D250" s="4">
        <f t="shared" si="15"/>
        <v>4.1504935654101516E-2</v>
      </c>
      <c r="E250" s="4">
        <f t="shared" si="16"/>
        <v>1.8670106963492812</v>
      </c>
      <c r="F250" s="4">
        <f t="shared" si="17"/>
        <v>3.7112479776801335</v>
      </c>
      <c r="G250" s="4">
        <f t="shared" si="18"/>
        <v>5.1299601356572335</v>
      </c>
      <c r="I250" s="4">
        <f t="shared" si="19"/>
        <v>1.0415049356541015</v>
      </c>
    </row>
    <row r="251" spans="1:9" x14ac:dyDescent="0.2">
      <c r="A251" s="4">
        <f>IF('True_Odds_Calculator_3-way'!A252="","",'True_Odds_Calculator_3-way'!A252)</f>
        <v>1.85</v>
      </c>
      <c r="B251" s="4">
        <f>IF('True_Odds_Calculator_3-way'!B252="","",'True_Odds_Calculator_3-way'!B252)</f>
        <v>3.66</v>
      </c>
      <c r="C251" s="4">
        <f>IF('True_Odds_Calculator_3-way'!C252="","",'True_Odds_Calculator_3-way'!C252)</f>
        <v>4.42</v>
      </c>
      <c r="D251" s="4">
        <f t="shared" si="15"/>
        <v>4.0008928147790224E-2</v>
      </c>
      <c r="E251" s="4">
        <f t="shared" si="16"/>
        <v>1.8967981304012196</v>
      </c>
      <c r="F251" s="4">
        <f t="shared" si="17"/>
        <v>3.8478152982691927</v>
      </c>
      <c r="G251" s="4">
        <f t="shared" si="18"/>
        <v>4.6968636120617591</v>
      </c>
      <c r="I251" s="4">
        <f t="shared" si="19"/>
        <v>1.0400089281477902</v>
      </c>
    </row>
    <row r="252" spans="1:9" x14ac:dyDescent="0.2">
      <c r="A252" s="4">
        <f>IF('True_Odds_Calculator_3-way'!A253="","",'True_Odds_Calculator_3-way'!A253)</f>
        <v>2.92</v>
      </c>
      <c r="B252" s="4">
        <f>IF('True_Odds_Calculator_3-way'!B253="","",'True_Odds_Calculator_3-way'!B253)</f>
        <v>3.28</v>
      </c>
      <c r="C252" s="4">
        <f>IF('True_Odds_Calculator_3-way'!C253="","",'True_Odds_Calculator_3-way'!C253)</f>
        <v>2.5499999999999998</v>
      </c>
      <c r="D252" s="4">
        <f t="shared" si="15"/>
        <v>3.9500664950243403E-2</v>
      </c>
      <c r="E252" s="4">
        <f t="shared" si="16"/>
        <v>3.0367550755824939</v>
      </c>
      <c r="F252" s="4">
        <f t="shared" si="17"/>
        <v>3.4280484792226558</v>
      </c>
      <c r="G252" s="4">
        <f t="shared" si="18"/>
        <v>2.6385922253177028</v>
      </c>
      <c r="I252" s="4">
        <f t="shared" si="19"/>
        <v>1.0395006649502434</v>
      </c>
    </row>
    <row r="253" spans="1:9" x14ac:dyDescent="0.2">
      <c r="A253" s="4">
        <f>IF('True_Odds_Calculator_3-way'!A254="","",'True_Odds_Calculator_3-way'!A254)</f>
        <v>2.2599999999999998</v>
      </c>
      <c r="B253" s="4">
        <f>IF('True_Odds_Calculator_3-way'!B254="","",'True_Odds_Calculator_3-way'!B254)</f>
        <v>3.55</v>
      </c>
      <c r="C253" s="4">
        <f>IF('True_Odds_Calculator_3-way'!C254="","",'True_Odds_Calculator_3-way'!C254)</f>
        <v>3.18</v>
      </c>
      <c r="D253" s="4">
        <f t="shared" si="15"/>
        <v>3.863342575629658E-2</v>
      </c>
      <c r="E253" s="4">
        <f t="shared" si="16"/>
        <v>2.3277463752997898</v>
      </c>
      <c r="F253" s="4">
        <f t="shared" si="17"/>
        <v>3.7200674224801866</v>
      </c>
      <c r="G253" s="4">
        <f t="shared" si="18"/>
        <v>3.3157861903866603</v>
      </c>
      <c r="I253" s="4">
        <f t="shared" si="19"/>
        <v>1.0386334257562966</v>
      </c>
    </row>
    <row r="254" spans="1:9" x14ac:dyDescent="0.2">
      <c r="A254" s="4">
        <f>IF('True_Odds_Calculator_3-way'!A255="","",'True_Odds_Calculator_3-way'!A255)</f>
        <v>2.19</v>
      </c>
      <c r="B254" s="4">
        <f>IF('True_Odds_Calculator_3-way'!B255="","",'True_Odds_Calculator_3-way'!B255)</f>
        <v>3.18</v>
      </c>
      <c r="C254" s="4">
        <f>IF('True_Odds_Calculator_3-way'!C255="","",'True_Odds_Calculator_3-way'!C255)</f>
        <v>3.73</v>
      </c>
      <c r="D254" s="4">
        <f t="shared" si="15"/>
        <v>3.9182928116549887E-2</v>
      </c>
      <c r="E254" s="4">
        <f t="shared" si="16"/>
        <v>2.2544862829954417</v>
      </c>
      <c r="F254" s="4">
        <f t="shared" si="17"/>
        <v>3.3178012374348969</v>
      </c>
      <c r="G254" s="4">
        <f t="shared" si="18"/>
        <v>3.9210221644873711</v>
      </c>
      <c r="I254" s="4">
        <f t="shared" si="19"/>
        <v>1.0391829281165499</v>
      </c>
    </row>
    <row r="255" spans="1:9" x14ac:dyDescent="0.2">
      <c r="A255" s="4">
        <f>IF('True_Odds_Calculator_3-way'!A256="","",'True_Odds_Calculator_3-way'!A256)</f>
        <v>2.65</v>
      </c>
      <c r="B255" s="4">
        <f>IF('True_Odds_Calculator_3-way'!B256="","",'True_Odds_Calculator_3-way'!B256)</f>
        <v>3.2</v>
      </c>
      <c r="C255" s="4">
        <f>IF('True_Odds_Calculator_3-way'!C256="","",'True_Odds_Calculator_3-way'!C256)</f>
        <v>2.87</v>
      </c>
      <c r="D255" s="4">
        <f t="shared" si="15"/>
        <v>3.8290546315166596E-2</v>
      </c>
      <c r="E255" s="4">
        <f t="shared" si="16"/>
        <v>2.7427695613465009</v>
      </c>
      <c r="F255" s="4">
        <f t="shared" si="17"/>
        <v>3.3362638567759979</v>
      </c>
      <c r="G255" s="4">
        <f t="shared" si="18"/>
        <v>2.9791293490723474</v>
      </c>
      <c r="I255" s="4">
        <f t="shared" si="19"/>
        <v>1.0382905463151666</v>
      </c>
    </row>
    <row r="256" spans="1:9" x14ac:dyDescent="0.2">
      <c r="A256" s="4">
        <f>IF('True_Odds_Calculator_3-way'!A257="","",'True_Odds_Calculator_3-way'!A257)</f>
        <v>3.86</v>
      </c>
      <c r="B256" s="4">
        <f>IF('True_Odds_Calculator_3-way'!B257="","",'True_Odds_Calculator_3-way'!B257)</f>
        <v>3.23</v>
      </c>
      <c r="C256" s="4">
        <f>IF('True_Odds_Calculator_3-way'!C257="","",'True_Odds_Calculator_3-way'!C257)</f>
        <v>2.12</v>
      </c>
      <c r="D256" s="4">
        <f t="shared" si="15"/>
        <v>4.0362993940314729E-2</v>
      </c>
      <c r="E256" s="4">
        <f t="shared" si="16"/>
        <v>4.0714452953634677</v>
      </c>
      <c r="F256" s="4">
        <f t="shared" si="17"/>
        <v>3.3767448563063516</v>
      </c>
      <c r="G256" s="4">
        <f t="shared" si="18"/>
        <v>2.1822445595804729</v>
      </c>
      <c r="I256" s="4">
        <f t="shared" si="19"/>
        <v>1.0403629939403147</v>
      </c>
    </row>
    <row r="257" spans="1:9" x14ac:dyDescent="0.2">
      <c r="A257" s="4">
        <f>IF('True_Odds_Calculator_3-way'!A258="","",'True_Odds_Calculator_3-way'!A258)</f>
        <v>4.4000000000000004</v>
      </c>
      <c r="B257" s="4">
        <f>IF('True_Odds_Calculator_3-way'!B258="","",'True_Odds_Calculator_3-way'!B258)</f>
        <v>3.53</v>
      </c>
      <c r="C257" s="4">
        <f>IF('True_Odds_Calculator_3-way'!C258="","",'True_Odds_Calculator_3-way'!C258)</f>
        <v>1.88</v>
      </c>
      <c r="D257" s="4">
        <f t="shared" si="15"/>
        <v>4.2473739869918425E-2</v>
      </c>
      <c r="E257" s="4">
        <f t="shared" si="16"/>
        <v>4.6923063737883624</v>
      </c>
      <c r="F257" s="4">
        <f t="shared" si="17"/>
        <v>3.7157012117530881</v>
      </c>
      <c r="G257" s="4">
        <f t="shared" si="18"/>
        <v>1.9314080504879643</v>
      </c>
      <c r="I257" s="4">
        <f t="shared" si="19"/>
        <v>1.0424737398699184</v>
      </c>
    </row>
    <row r="258" spans="1:9" x14ac:dyDescent="0.2">
      <c r="A258" s="4">
        <f>IF('True_Odds_Calculator_3-way'!A259="","",'True_Odds_Calculator_3-way'!A259)</f>
        <v>2.86</v>
      </c>
      <c r="B258" s="4">
        <f>IF('True_Odds_Calculator_3-way'!B259="","",'True_Odds_Calculator_3-way'!B259)</f>
        <v>3.41</v>
      </c>
      <c r="C258" s="4">
        <f>IF('True_Odds_Calculator_3-way'!C259="","",'True_Odds_Calculator_3-way'!C259)</f>
        <v>2.52</v>
      </c>
      <c r="D258" s="4">
        <f t="shared" si="15"/>
        <v>3.9730878440555895E-2</v>
      </c>
      <c r="E258" s="4">
        <f t="shared" si="16"/>
        <v>2.9725921931212618</v>
      </c>
      <c r="F258" s="4">
        <f t="shared" si="17"/>
        <v>3.5712818195768192</v>
      </c>
      <c r="G258" s="4">
        <f t="shared" si="18"/>
        <v>2.6070060582676531</v>
      </c>
      <c r="I258" s="4">
        <f t="shared" si="19"/>
        <v>1.0397308784405559</v>
      </c>
    </row>
    <row r="259" spans="1:9" x14ac:dyDescent="0.2">
      <c r="A259" s="4">
        <f>IF('True_Odds_Calculator_3-way'!A260="","",'True_Odds_Calculator_3-way'!A260)</f>
        <v>1.86</v>
      </c>
      <c r="B259" s="4">
        <f>IF('True_Odds_Calculator_3-way'!B260="","",'True_Odds_Calculator_3-way'!B260)</f>
        <v>3.44</v>
      </c>
      <c r="C259" s="4">
        <f>IF('True_Odds_Calculator_3-way'!C260="","",'True_Odds_Calculator_3-way'!C260)</f>
        <v>4.6500000000000004</v>
      </c>
      <c r="D259" s="4">
        <f t="shared" ref="D259:D322" si="20">IF(A259="","",((1/A259)+(1/B259)+(1/C259))-1)</f>
        <v>4.3385846461615474E-2</v>
      </c>
      <c r="E259" s="4">
        <f t="shared" ref="E259:E322" si="21">IF(A259="","",(3*A259)/(3-($D259*A259)))</f>
        <v>1.9114155978650522</v>
      </c>
      <c r="F259" s="4">
        <f t="shared" ref="F259:F322" si="22">IF(B259="","",(3*B259)/(3-($D259*B259)))</f>
        <v>3.6200965600482804</v>
      </c>
      <c r="G259" s="4">
        <f t="shared" ref="G259:G322" si="23">IF(C259="","",(3*C259)/(3-($D259*C259)))</f>
        <v>4.9852482858923759</v>
      </c>
      <c r="I259" s="4">
        <f t="shared" ref="I259:I322" si="24">IF(A259="","",D259+1)</f>
        <v>1.0433858464616155</v>
      </c>
    </row>
    <row r="260" spans="1:9" x14ac:dyDescent="0.2">
      <c r="A260" s="4">
        <f>IF('True_Odds_Calculator_3-way'!A261="","",'True_Odds_Calculator_3-way'!A261)</f>
        <v>2.5299999999999998</v>
      </c>
      <c r="B260" s="4">
        <f>IF('True_Odds_Calculator_3-way'!B261="","",'True_Odds_Calculator_3-way'!B261)</f>
        <v>3.06</v>
      </c>
      <c r="C260" s="4">
        <f>IF('True_Odds_Calculator_3-way'!C261="","",'True_Odds_Calculator_3-way'!C261)</f>
        <v>3.06</v>
      </c>
      <c r="D260" s="4">
        <f t="shared" si="20"/>
        <v>4.8851688237877555E-2</v>
      </c>
      <c r="E260" s="4">
        <f t="shared" si="21"/>
        <v>2.6387102638096755</v>
      </c>
      <c r="F260" s="4">
        <f t="shared" si="22"/>
        <v>3.2204720042153139</v>
      </c>
      <c r="G260" s="4">
        <f t="shared" si="23"/>
        <v>3.2204720042153139</v>
      </c>
      <c r="I260" s="4">
        <f t="shared" si="24"/>
        <v>1.0488516882378776</v>
      </c>
    </row>
    <row r="261" spans="1:9" x14ac:dyDescent="0.2">
      <c r="A261" s="4">
        <f>IF('True_Odds_Calculator_3-way'!A262="","",'True_Odds_Calculator_3-way'!A262)</f>
        <v>2.33</v>
      </c>
      <c r="B261" s="4">
        <f>IF('True_Odds_Calculator_3-way'!B262="","",'True_Odds_Calculator_3-way'!B262)</f>
        <v>3.81</v>
      </c>
      <c r="C261" s="4">
        <f>IF('True_Odds_Calculator_3-way'!C262="","",'True_Odds_Calculator_3-way'!C262)</f>
        <v>2.79</v>
      </c>
      <c r="D261" s="4">
        <f t="shared" si="20"/>
        <v>5.0074680025373519E-2</v>
      </c>
      <c r="E261" s="4">
        <f t="shared" si="21"/>
        <v>2.4242836262046583</v>
      </c>
      <c r="F261" s="4">
        <f t="shared" si="22"/>
        <v>4.0687516232595504</v>
      </c>
      <c r="G261" s="4">
        <f t="shared" si="23"/>
        <v>2.9262750255822123</v>
      </c>
      <c r="I261" s="4">
        <f t="shared" si="24"/>
        <v>1.0500746800253735</v>
      </c>
    </row>
    <row r="262" spans="1:9" x14ac:dyDescent="0.2">
      <c r="A262" s="4">
        <f>IF('True_Odds_Calculator_3-way'!A263="","",'True_Odds_Calculator_3-way'!A263)</f>
        <v>2</v>
      </c>
      <c r="B262" s="4">
        <f>IF('True_Odds_Calculator_3-way'!B263="","",'True_Odds_Calculator_3-way'!B263)</f>
        <v>3.24</v>
      </c>
      <c r="C262" s="4">
        <f>IF('True_Odds_Calculator_3-way'!C263="","",'True_Odds_Calculator_3-way'!C263)</f>
        <v>3.96</v>
      </c>
      <c r="D262" s="4">
        <f t="shared" si="20"/>
        <v>6.1167227833894611E-2</v>
      </c>
      <c r="E262" s="4">
        <f t="shared" si="21"/>
        <v>2.0850234009360378</v>
      </c>
      <c r="F262" s="4">
        <f t="shared" si="22"/>
        <v>3.4691758598312794</v>
      </c>
      <c r="G262" s="4">
        <f t="shared" si="23"/>
        <v>4.3078162771958102</v>
      </c>
      <c r="I262" s="4">
        <f t="shared" si="24"/>
        <v>1.0611672278338946</v>
      </c>
    </row>
    <row r="263" spans="1:9" x14ac:dyDescent="0.2">
      <c r="A263" s="4">
        <f>IF('True_Odds_Calculator_3-way'!A264="","",'True_Odds_Calculator_3-way'!A264)</f>
        <v>2.14</v>
      </c>
      <c r="B263" s="4">
        <f>IF('True_Odds_Calculator_3-way'!B264="","",'True_Odds_Calculator_3-way'!B264)</f>
        <v>4</v>
      </c>
      <c r="C263" s="4">
        <f>IF('True_Odds_Calculator_3-way'!C264="","",'True_Odds_Calculator_3-way'!C264)</f>
        <v>2.99</v>
      </c>
      <c r="D263" s="4">
        <f t="shared" si="20"/>
        <v>5.1737880161285332E-2</v>
      </c>
      <c r="E263" s="4">
        <f t="shared" si="21"/>
        <v>2.2220061465803136</v>
      </c>
      <c r="F263" s="4">
        <f t="shared" si="22"/>
        <v>4.2963808500637883</v>
      </c>
      <c r="G263" s="4">
        <f t="shared" si="23"/>
        <v>3.1525632498213985</v>
      </c>
      <c r="I263" s="4">
        <f t="shared" si="24"/>
        <v>1.0517378801612853</v>
      </c>
    </row>
    <row r="264" spans="1:9" x14ac:dyDescent="0.2">
      <c r="A264" s="4">
        <f>IF('True_Odds_Calculator_3-way'!A265="","",'True_Odds_Calculator_3-way'!A265)</f>
        <v>1.64</v>
      </c>
      <c r="B264" s="4">
        <f>IF('True_Odds_Calculator_3-way'!B265="","",'True_Odds_Calculator_3-way'!B265)</f>
        <v>3.98</v>
      </c>
      <c r="C264" s="4">
        <f>IF('True_Odds_Calculator_3-way'!C265="","",'True_Odds_Calculator_3-way'!C265)</f>
        <v>5.16</v>
      </c>
      <c r="D264" s="4">
        <f t="shared" si="20"/>
        <v>5.4810828580413862E-2</v>
      </c>
      <c r="E264" s="4">
        <f t="shared" si="21"/>
        <v>1.6906576013741434</v>
      </c>
      <c r="F264" s="4">
        <f t="shared" si="22"/>
        <v>4.2921032921413529</v>
      </c>
      <c r="G264" s="4">
        <f t="shared" si="23"/>
        <v>5.6970911308540044</v>
      </c>
      <c r="I264" s="4">
        <f t="shared" si="24"/>
        <v>1.0548108285804139</v>
      </c>
    </row>
    <row r="265" spans="1:9" x14ac:dyDescent="0.2">
      <c r="A265" s="4">
        <f>IF('True_Odds_Calculator_3-way'!A266="","",'True_Odds_Calculator_3-way'!A266)</f>
        <v>2.13</v>
      </c>
      <c r="B265" s="4">
        <f>IF('True_Odds_Calculator_3-way'!B266="","",'True_Odds_Calculator_3-way'!B266)</f>
        <v>3.62</v>
      </c>
      <c r="C265" s="4">
        <f>IF('True_Odds_Calculator_3-way'!C266="","",'True_Odds_Calculator_3-way'!C266)</f>
        <v>3.28</v>
      </c>
      <c r="D265" s="4">
        <f t="shared" si="20"/>
        <v>5.0604710778257234E-2</v>
      </c>
      <c r="E265" s="4">
        <f t="shared" si="21"/>
        <v>2.2093816342043708</v>
      </c>
      <c r="F265" s="4">
        <f t="shared" si="22"/>
        <v>3.8554238123907232</v>
      </c>
      <c r="G265" s="4">
        <f t="shared" si="23"/>
        <v>3.4721039313255453</v>
      </c>
      <c r="I265" s="4">
        <f t="shared" si="24"/>
        <v>1.0506047107782572</v>
      </c>
    </row>
    <row r="266" spans="1:9" x14ac:dyDescent="0.2">
      <c r="A266" s="4">
        <f>IF('True_Odds_Calculator_3-way'!A267="","",'True_Odds_Calculator_3-way'!A267)</f>
        <v>1.36</v>
      </c>
      <c r="B266" s="4">
        <f>IF('True_Odds_Calculator_3-way'!B267="","",'True_Odds_Calculator_3-way'!B267)</f>
        <v>5.28</v>
      </c>
      <c r="C266" s="4">
        <f>IF('True_Odds_Calculator_3-way'!C267="","",'True_Odds_Calculator_3-way'!C267)</f>
        <v>7.61</v>
      </c>
      <c r="D266" s="4">
        <f t="shared" si="20"/>
        <v>5.6094101719053269E-2</v>
      </c>
      <c r="E266" s="4">
        <f t="shared" si="21"/>
        <v>1.3954862755876278</v>
      </c>
      <c r="F266" s="4">
        <f t="shared" si="22"/>
        <v>5.8583713366968393</v>
      </c>
      <c r="G266" s="4">
        <f t="shared" si="23"/>
        <v>8.8724838026424919</v>
      </c>
      <c r="I266" s="4">
        <f t="shared" si="24"/>
        <v>1.0560941017190533</v>
      </c>
    </row>
    <row r="267" spans="1:9" x14ac:dyDescent="0.2">
      <c r="A267" s="4">
        <f>IF('True_Odds_Calculator_3-way'!A268="","",'True_Odds_Calculator_3-way'!A268)</f>
        <v>2.61</v>
      </c>
      <c r="B267" s="4">
        <f>IF('True_Odds_Calculator_3-way'!B268="","",'True_Odds_Calculator_3-way'!B268)</f>
        <v>3.06</v>
      </c>
      <c r="C267" s="4">
        <f>IF('True_Odds_Calculator_3-way'!C268="","",'True_Odds_Calculator_3-way'!C268)</f>
        <v>3.21</v>
      </c>
      <c r="D267" s="4">
        <f t="shared" si="20"/>
        <v>2.1465627823801237E-2</v>
      </c>
      <c r="E267" s="4">
        <f t="shared" si="21"/>
        <v>2.6596695853851196</v>
      </c>
      <c r="F267" s="4">
        <f t="shared" si="22"/>
        <v>3.1284982833947272</v>
      </c>
      <c r="G267" s="4">
        <f t="shared" si="23"/>
        <v>3.2854612014975468</v>
      </c>
      <c r="I267" s="4">
        <f t="shared" si="24"/>
        <v>1.0214656278238012</v>
      </c>
    </row>
    <row r="268" spans="1:9" x14ac:dyDescent="0.2">
      <c r="A268" s="4">
        <f>IF('True_Odds_Calculator_3-way'!A269="","",'True_Odds_Calculator_3-way'!A269)</f>
        <v>12.64</v>
      </c>
      <c r="B268" s="4">
        <f>IF('True_Odds_Calculator_3-way'!B269="","",'True_Odds_Calculator_3-way'!B269)</f>
        <v>6.98</v>
      </c>
      <c r="C268" s="4">
        <f>IF('True_Odds_Calculator_3-way'!C269="","",'True_Odds_Calculator_3-way'!C269)</f>
        <v>1.22</v>
      </c>
      <c r="D268" s="4">
        <f t="shared" si="20"/>
        <v>4.205253084287297E-2</v>
      </c>
      <c r="E268" s="4">
        <f t="shared" si="21"/>
        <v>15.361829355733935</v>
      </c>
      <c r="F268" s="4">
        <f t="shared" si="22"/>
        <v>7.7370058412903351</v>
      </c>
      <c r="G268" s="4">
        <f t="shared" si="23"/>
        <v>1.2412266672341228</v>
      </c>
      <c r="I268" s="4">
        <f t="shared" si="24"/>
        <v>1.042052530842873</v>
      </c>
    </row>
    <row r="269" spans="1:9" x14ac:dyDescent="0.2">
      <c r="A269" s="4">
        <f>IF('True_Odds_Calculator_3-way'!A270="","",'True_Odds_Calculator_3-way'!A270)</f>
        <v>1.82</v>
      </c>
      <c r="B269" s="4">
        <f>IF('True_Odds_Calculator_3-way'!B270="","",'True_Odds_Calculator_3-way'!B270)</f>
        <v>3.48</v>
      </c>
      <c r="C269" s="4">
        <f>IF('True_Odds_Calculator_3-way'!C270="","",'True_Odds_Calculator_3-way'!C270)</f>
        <v>4.87</v>
      </c>
      <c r="D269" s="4">
        <f t="shared" si="20"/>
        <v>4.2145680324537471E-2</v>
      </c>
      <c r="E269" s="4">
        <f t="shared" si="21"/>
        <v>1.867755480752493</v>
      </c>
      <c r="F269" s="4">
        <f t="shared" si="22"/>
        <v>3.6588788904743934</v>
      </c>
      <c r="G269" s="4">
        <f t="shared" si="23"/>
        <v>5.2276579993527976</v>
      </c>
      <c r="I269" s="4">
        <f t="shared" si="24"/>
        <v>1.0421456803245375</v>
      </c>
    </row>
    <row r="270" spans="1: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3.47</v>
      </c>
      <c r="C270" s="4">
        <f>IF('True_Odds_Calculator_3-way'!C271="","",'True_Odds_Calculator_3-way'!C271)</f>
        <v>5.05</v>
      </c>
      <c r="D270" s="4">
        <f t="shared" si="20"/>
        <v>4.1759795576099323E-2</v>
      </c>
      <c r="E270" s="4">
        <f t="shared" si="21"/>
        <v>1.8462596554758426</v>
      </c>
      <c r="F270" s="4">
        <f t="shared" si="22"/>
        <v>3.646115255386702</v>
      </c>
      <c r="G270" s="4">
        <f t="shared" si="23"/>
        <v>5.431834358927258</v>
      </c>
      <c r="I270" s="4">
        <f t="shared" si="24"/>
        <v>1.0417597955760993</v>
      </c>
    </row>
    <row r="271" spans="1:9" x14ac:dyDescent="0.2">
      <c r="A271" s="4">
        <f>IF('True_Odds_Calculator_3-way'!A272="","",'True_Odds_Calculator_3-way'!A272)</f>
        <v>1.96</v>
      </c>
      <c r="B271" s="4">
        <f>IF('True_Odds_Calculator_3-way'!B272="","",'True_Odds_Calculator_3-way'!B272)</f>
        <v>3.24</v>
      </c>
      <c r="C271" s="4">
        <f>IF('True_Odds_Calculator_3-way'!C272="","",'True_Odds_Calculator_3-way'!C272)</f>
        <v>4.51</v>
      </c>
      <c r="D271" s="4">
        <f t="shared" si="20"/>
        <v>4.0575546963467879E-2</v>
      </c>
      <c r="E271" s="4">
        <f t="shared" si="21"/>
        <v>2.0133732304436793</v>
      </c>
      <c r="F271" s="4">
        <f t="shared" si="22"/>
        <v>3.3884889771162685</v>
      </c>
      <c r="G271" s="4">
        <f t="shared" si="23"/>
        <v>4.8029745928024106</v>
      </c>
      <c r="I271" s="4">
        <f t="shared" si="24"/>
        <v>1.0405755469634679</v>
      </c>
    </row>
    <row r="272" spans="1:9" x14ac:dyDescent="0.2">
      <c r="A272" s="4">
        <f>IF('True_Odds_Calculator_3-way'!A273="","",'True_Odds_Calculator_3-way'!A273)</f>
        <v>3.4</v>
      </c>
      <c r="B272" s="4">
        <f>IF('True_Odds_Calculator_3-way'!B273="","",'True_Odds_Calculator_3-way'!B273)</f>
        <v>2.87</v>
      </c>
      <c r="C272" s="4">
        <f>IF('True_Odds_Calculator_3-way'!C273="","",'True_Odds_Calculator_3-way'!C273)</f>
        <v>2.5299999999999998</v>
      </c>
      <c r="D272" s="4">
        <f t="shared" si="20"/>
        <v>3.7806619803999908E-2</v>
      </c>
      <c r="E272" s="4">
        <f t="shared" si="21"/>
        <v>3.5522030279223822</v>
      </c>
      <c r="F272" s="4">
        <f t="shared" si="22"/>
        <v>2.9776983866610056</v>
      </c>
      <c r="G272" s="4">
        <f t="shared" si="23"/>
        <v>2.6133220703555033</v>
      </c>
      <c r="I272" s="4">
        <f t="shared" si="24"/>
        <v>1.0378066198039999</v>
      </c>
    </row>
    <row r="273" spans="1:9" x14ac:dyDescent="0.2">
      <c r="A273" s="4">
        <f>IF('True_Odds_Calculator_3-way'!A274="","",'True_Odds_Calculator_3-way'!A274)</f>
        <v>2.6</v>
      </c>
      <c r="B273" s="4">
        <f>IF('True_Odds_Calculator_3-way'!B274="","",'True_Odds_Calculator_3-way'!B274)</f>
        <v>2.95</v>
      </c>
      <c r="C273" s="4">
        <f>IF('True_Odds_Calculator_3-way'!C274="","",'True_Odds_Calculator_3-way'!C274)</f>
        <v>3.17</v>
      </c>
      <c r="D273" s="4">
        <f t="shared" si="20"/>
        <v>3.9055848712053587E-2</v>
      </c>
      <c r="E273" s="4">
        <f t="shared" si="21"/>
        <v>2.6910890650767945</v>
      </c>
      <c r="F273" s="4">
        <f t="shared" si="22"/>
        <v>3.0678193502801099</v>
      </c>
      <c r="G273" s="4">
        <f t="shared" si="23"/>
        <v>3.3064540987470759</v>
      </c>
      <c r="I273" s="4">
        <f t="shared" si="24"/>
        <v>1.0390558487120536</v>
      </c>
    </row>
    <row r="274" spans="1:9" x14ac:dyDescent="0.2">
      <c r="A274" s="4">
        <f>IF('True_Odds_Calculator_3-way'!A275="","",'True_Odds_Calculator_3-way'!A275)</f>
        <v>1.46</v>
      </c>
      <c r="B274" s="4">
        <f>IF('True_Odds_Calculator_3-way'!B275="","",'True_Odds_Calculator_3-way'!B275)</f>
        <v>3.97</v>
      </c>
      <c r="C274" s="4">
        <f>IF('True_Odds_Calculator_3-way'!C275="","",'True_Odds_Calculator_3-way'!C275)</f>
        <v>9.17</v>
      </c>
      <c r="D274" s="4">
        <f t="shared" si="20"/>
        <v>4.5871929704480063E-2</v>
      </c>
      <c r="E274" s="4">
        <f t="shared" si="21"/>
        <v>1.4933377790034317</v>
      </c>
      <c r="F274" s="4">
        <f t="shared" si="22"/>
        <v>4.2265690276642482</v>
      </c>
      <c r="G274" s="4">
        <f t="shared" si="23"/>
        <v>10.665459523837866</v>
      </c>
      <c r="I274" s="4">
        <f t="shared" si="24"/>
        <v>1.0458719297044801</v>
      </c>
    </row>
    <row r="275" spans="1:9" x14ac:dyDescent="0.2">
      <c r="A275" s="4">
        <f>IF('True_Odds_Calculator_3-way'!A276="","",'True_Odds_Calculator_3-way'!A276)</f>
        <v>2.46</v>
      </c>
      <c r="B275" s="4">
        <f>IF('True_Odds_Calculator_3-way'!B276="","",'True_Odds_Calculator_3-way'!B276)</f>
        <v>3.04</v>
      </c>
      <c r="C275" s="4">
        <f>IF('True_Odds_Calculator_3-way'!C276="","",'True_Odds_Calculator_3-way'!C276)</f>
        <v>3.3</v>
      </c>
      <c r="D275" s="4">
        <f t="shared" si="20"/>
        <v>3.8481736492006036E-2</v>
      </c>
      <c r="E275" s="4">
        <f t="shared" si="21"/>
        <v>2.5401546404486055</v>
      </c>
      <c r="F275" s="4">
        <f t="shared" si="22"/>
        <v>3.1633544576385897</v>
      </c>
      <c r="G275" s="4">
        <f t="shared" si="23"/>
        <v>3.4458630742937562</v>
      </c>
      <c r="I275" s="4">
        <f t="shared" si="24"/>
        <v>1.038481736492006</v>
      </c>
    </row>
    <row r="276" spans="1:9" x14ac:dyDescent="0.2">
      <c r="A276" s="4">
        <f>IF('True_Odds_Calculator_3-way'!A277="","",'True_Odds_Calculator_3-way'!A277)</f>
        <v>1.77</v>
      </c>
      <c r="B276" s="4">
        <f>IF('True_Odds_Calculator_3-way'!B277="","",'True_Odds_Calculator_3-way'!B277)</f>
        <v>3.56</v>
      </c>
      <c r="C276" s="4">
        <f>IF('True_Odds_Calculator_3-way'!C277="","",'True_Odds_Calculator_3-way'!C277)</f>
        <v>5.0999999999999996</v>
      </c>
      <c r="D276" s="4">
        <f t="shared" si="20"/>
        <v>4.1949059189472893E-2</v>
      </c>
      <c r="E276" s="4">
        <f t="shared" si="21"/>
        <v>1.8149191489746224</v>
      </c>
      <c r="F276" s="4">
        <f t="shared" si="22"/>
        <v>3.7464990370311648</v>
      </c>
      <c r="G276" s="4">
        <f t="shared" si="23"/>
        <v>5.4916265653196268</v>
      </c>
      <c r="I276" s="4">
        <f t="shared" si="24"/>
        <v>1.0419490591894729</v>
      </c>
    </row>
    <row r="277" spans="1:9" x14ac:dyDescent="0.2">
      <c r="A277" s="4">
        <f>IF('True_Odds_Calculator_3-way'!A278="","",'True_Odds_Calculator_3-way'!A278)</f>
        <v>3.12</v>
      </c>
      <c r="B277" s="4">
        <f>IF('True_Odds_Calculator_3-way'!B278="","",'True_Odds_Calculator_3-way'!B278)</f>
        <v>2.79</v>
      </c>
      <c r="C277" s="4">
        <f>IF('True_Odds_Calculator_3-way'!C278="","",'True_Odds_Calculator_3-way'!C278)</f>
        <v>2.79</v>
      </c>
      <c r="D277" s="4">
        <f t="shared" si="20"/>
        <v>3.7358698649021305E-2</v>
      </c>
      <c r="E277" s="4">
        <f t="shared" si="21"/>
        <v>3.2461217183770881</v>
      </c>
      <c r="F277" s="4">
        <f t="shared" si="22"/>
        <v>2.8904236950458233</v>
      </c>
      <c r="G277" s="4">
        <f t="shared" si="23"/>
        <v>2.8904236950458233</v>
      </c>
      <c r="I277" s="4">
        <f t="shared" si="24"/>
        <v>1.0373586986490213</v>
      </c>
    </row>
    <row r="278" spans="1:9" x14ac:dyDescent="0.2">
      <c r="A278" s="4">
        <f>IF('True_Odds_Calculator_3-way'!A279="","",'True_Odds_Calculator_3-way'!A279)</f>
        <v>2.13</v>
      </c>
      <c r="B278" s="4">
        <f>IF('True_Odds_Calculator_3-way'!B279="","",'True_Odds_Calculator_3-way'!B279)</f>
        <v>3.2</v>
      </c>
      <c r="C278" s="4">
        <f>IF('True_Odds_Calculator_3-way'!C279="","",'True_Odds_Calculator_3-way'!C279)</f>
        <v>3.89</v>
      </c>
      <c r="D278" s="4">
        <f t="shared" si="20"/>
        <v>3.9052976815477258E-2</v>
      </c>
      <c r="E278" s="4">
        <f t="shared" si="21"/>
        <v>2.1907441059321031</v>
      </c>
      <c r="F278" s="4">
        <f t="shared" si="22"/>
        <v>3.3390950413153759</v>
      </c>
      <c r="G278" s="4">
        <f t="shared" si="23"/>
        <v>4.0974916213952426</v>
      </c>
      <c r="I278" s="4">
        <f t="shared" si="24"/>
        <v>1.0390529768154773</v>
      </c>
    </row>
    <row r="279" spans="1:9" x14ac:dyDescent="0.2">
      <c r="A279" s="4">
        <f>IF('True_Odds_Calculator_3-way'!A280="","",'True_Odds_Calculator_3-way'!A280)</f>
        <v>2.6</v>
      </c>
      <c r="B279" s="4">
        <f>IF('True_Odds_Calculator_3-way'!B280="","",'True_Odds_Calculator_3-way'!B280)</f>
        <v>2.87</v>
      </c>
      <c r="C279" s="4">
        <f>IF('True_Odds_Calculator_3-way'!C280="","",'True_Odds_Calculator_3-way'!C280)</f>
        <v>3.17</v>
      </c>
      <c r="D279" s="4">
        <f t="shared" si="20"/>
        <v>4.8504853613724919E-2</v>
      </c>
      <c r="E279" s="4">
        <f t="shared" si="21"/>
        <v>2.7140938272813715</v>
      </c>
      <c r="F279" s="4">
        <f t="shared" si="22"/>
        <v>3.0096570455293432</v>
      </c>
      <c r="G279" s="4">
        <f t="shared" si="23"/>
        <v>3.3412506638843165</v>
      </c>
      <c r="I279" s="4">
        <f t="shared" si="24"/>
        <v>1.0485048536137249</v>
      </c>
    </row>
    <row r="280" spans="1:9" x14ac:dyDescent="0.2">
      <c r="A280" s="4">
        <f>IF('True_Odds_Calculator_3-way'!A281="","",'True_Odds_Calculator_3-way'!A281)</f>
        <v>6.28</v>
      </c>
      <c r="B280" s="4">
        <f>IF('True_Odds_Calculator_3-way'!B281="","",'True_Odds_Calculator_3-way'!B281)</f>
        <v>4.05</v>
      </c>
      <c r="C280" s="4">
        <f>IF('True_Odds_Calculator_3-way'!C281="","",'True_Odds_Calculator_3-way'!C281)</f>
        <v>1.54</v>
      </c>
      <c r="D280" s="4">
        <f t="shared" si="20"/>
        <v>5.5499898387371793E-2</v>
      </c>
      <c r="E280" s="4">
        <f t="shared" si="21"/>
        <v>7.1055175132852311</v>
      </c>
      <c r="F280" s="4">
        <f t="shared" si="22"/>
        <v>4.378022754301826</v>
      </c>
      <c r="G280" s="4">
        <f t="shared" si="23"/>
        <v>1.5851611587283427</v>
      </c>
      <c r="I280" s="4">
        <f t="shared" si="24"/>
        <v>1.0554998983873718</v>
      </c>
    </row>
    <row r="281" spans="1:9" x14ac:dyDescent="0.2">
      <c r="A281" s="4">
        <f>IF('True_Odds_Calculator_3-way'!A282="","",'True_Odds_Calculator_3-way'!A282)</f>
        <v>2.38</v>
      </c>
      <c r="B281" s="4">
        <f>IF('True_Odds_Calculator_3-way'!B282="","",'True_Odds_Calculator_3-way'!B282)</f>
        <v>3.23</v>
      </c>
      <c r="C281" s="4">
        <f>IF('True_Odds_Calculator_3-way'!C282="","",'True_Odds_Calculator_3-way'!C282)</f>
        <v>3.19</v>
      </c>
      <c r="D281" s="4">
        <f t="shared" si="20"/>
        <v>4.3245214271156573E-2</v>
      </c>
      <c r="E281" s="4">
        <f t="shared" si="21"/>
        <v>2.464553583937291</v>
      </c>
      <c r="F281" s="4">
        <f t="shared" si="22"/>
        <v>3.3877352597192152</v>
      </c>
      <c r="G281" s="4">
        <f t="shared" si="23"/>
        <v>3.3437597066336591</v>
      </c>
      <c r="I281" s="4">
        <f t="shared" si="24"/>
        <v>1.0432452142711566</v>
      </c>
    </row>
    <row r="282" spans="1:9" x14ac:dyDescent="0.2">
      <c r="A282" s="4">
        <f>IF('True_Odds_Calculator_3-way'!A283="","",'True_Odds_Calculator_3-way'!A283)</f>
        <v>3.76</v>
      </c>
      <c r="B282" s="4">
        <f>IF('True_Odds_Calculator_3-way'!B283="","",'True_Odds_Calculator_3-way'!B283)</f>
        <v>3.81</v>
      </c>
      <c r="C282" s="4">
        <f>IF('True_Odds_Calculator_3-way'!C283="","",'True_Odds_Calculator_3-way'!C283)</f>
        <v>2.02</v>
      </c>
      <c r="D282" s="4">
        <f t="shared" si="20"/>
        <v>2.3474143360055599E-2</v>
      </c>
      <c r="E282" s="4">
        <f t="shared" si="21"/>
        <v>3.8739759614217517</v>
      </c>
      <c r="F282" s="4">
        <f t="shared" si="22"/>
        <v>3.9270745839468835</v>
      </c>
      <c r="G282" s="4">
        <f t="shared" si="23"/>
        <v>2.0524407203903627</v>
      </c>
      <c r="I282" s="4">
        <f t="shared" si="24"/>
        <v>1.0234741433600556</v>
      </c>
    </row>
    <row r="283" spans="1:9" x14ac:dyDescent="0.2">
      <c r="A283" s="4">
        <f>IF('True_Odds_Calculator_3-way'!A284="","",'True_Odds_Calculator_3-way'!A284)</f>
        <v>6.46</v>
      </c>
      <c r="B283" s="4">
        <f>IF('True_Odds_Calculator_3-way'!B284="","",'True_Odds_Calculator_3-way'!B284)</f>
        <v>4.2699999999999996</v>
      </c>
      <c r="C283" s="4">
        <f>IF('True_Odds_Calculator_3-way'!C284="","",'True_Odds_Calculator_3-way'!C284)</f>
        <v>1.57</v>
      </c>
      <c r="D283" s="4">
        <f t="shared" si="20"/>
        <v>2.5933474239868914E-2</v>
      </c>
      <c r="E283" s="4">
        <f t="shared" si="21"/>
        <v>6.8420854119056962</v>
      </c>
      <c r="F283" s="4">
        <f t="shared" si="22"/>
        <v>4.4336549764338686</v>
      </c>
      <c r="G283" s="4">
        <f t="shared" si="23"/>
        <v>1.5916009720702178</v>
      </c>
      <c r="I283" s="4">
        <f t="shared" si="24"/>
        <v>1.0259334742398689</v>
      </c>
    </row>
    <row r="284" spans="1:9" x14ac:dyDescent="0.2">
      <c r="A284" s="4">
        <f>IF('True_Odds_Calculator_3-way'!A285="","",'True_Odds_Calculator_3-way'!A285)</f>
        <v>3.73</v>
      </c>
      <c r="B284" s="4">
        <f>IF('True_Odds_Calculator_3-way'!B285="","",'True_Odds_Calculator_3-way'!B285)</f>
        <v>3</v>
      </c>
      <c r="C284" s="4">
        <f>IF('True_Odds_Calculator_3-way'!C285="","",'True_Odds_Calculator_3-way'!C285)</f>
        <v>2.35</v>
      </c>
      <c r="D284" s="4">
        <f t="shared" si="20"/>
        <v>2.6961762972258718E-2</v>
      </c>
      <c r="E284" s="4">
        <f t="shared" si="21"/>
        <v>3.8593757643950881</v>
      </c>
      <c r="F284" s="4">
        <f t="shared" si="22"/>
        <v>3.0831265266243286</v>
      </c>
      <c r="G284" s="4">
        <f t="shared" si="23"/>
        <v>2.4007029609567576</v>
      </c>
      <c r="I284" s="4">
        <f t="shared" si="24"/>
        <v>1.0269617629722587</v>
      </c>
    </row>
    <row r="285" spans="1:9" x14ac:dyDescent="0.2">
      <c r="A285" s="4">
        <f>IF('True_Odds_Calculator_3-way'!A286="","",'True_Odds_Calculator_3-way'!A286)</f>
        <v>2.35</v>
      </c>
      <c r="B285" s="4">
        <f>IF('True_Odds_Calculator_3-way'!B286="","",'True_Odds_Calculator_3-way'!B286)</f>
        <v>3.13</v>
      </c>
      <c r="C285" s="4">
        <f>IF('True_Odds_Calculator_3-way'!C286="","",'True_Odds_Calculator_3-way'!C286)</f>
        <v>3.54</v>
      </c>
      <c r="D285" s="4">
        <f t="shared" si="20"/>
        <v>2.7506608491205453E-2</v>
      </c>
      <c r="E285" s="4">
        <f t="shared" si="21"/>
        <v>2.4017501338227305</v>
      </c>
      <c r="F285" s="4">
        <f t="shared" si="22"/>
        <v>3.2224805565169756</v>
      </c>
      <c r="G285" s="4">
        <f t="shared" si="23"/>
        <v>3.6587551351809604</v>
      </c>
      <c r="I285" s="4">
        <f t="shared" si="24"/>
        <v>1.0275066084912055</v>
      </c>
    </row>
    <row r="286" spans="1:9" x14ac:dyDescent="0.2">
      <c r="A286" s="4">
        <f>IF('True_Odds_Calculator_3-way'!A287="","",'True_Odds_Calculator_3-way'!A287)</f>
        <v>4.01</v>
      </c>
      <c r="B286" s="4">
        <f>IF('True_Odds_Calculator_3-way'!B287="","",'True_Odds_Calculator_3-way'!B287)</f>
        <v>3.54</v>
      </c>
      <c r="C286" s="4">
        <f>IF('True_Odds_Calculator_3-way'!C287="","",'True_Odds_Calculator_3-way'!C287)</f>
        <v>2.0099999999999998</v>
      </c>
      <c r="D286" s="4">
        <f t="shared" si="20"/>
        <v>2.9374872120651485E-2</v>
      </c>
      <c r="E286" s="4">
        <f t="shared" si="21"/>
        <v>4.1738851477570726</v>
      </c>
      <c r="F286" s="4">
        <f t="shared" si="22"/>
        <v>3.6671106702491998</v>
      </c>
      <c r="G286" s="4">
        <f t="shared" si="23"/>
        <v>2.0503533410203985</v>
      </c>
      <c r="I286" s="4">
        <f t="shared" si="24"/>
        <v>1.0293748721206515</v>
      </c>
    </row>
    <row r="287" spans="1:9" x14ac:dyDescent="0.2">
      <c r="A287" s="4">
        <f>IF('True_Odds_Calculator_3-way'!A288="","",'True_Odds_Calculator_3-way'!A288)</f>
        <v>2.5</v>
      </c>
      <c r="B287" s="4">
        <f>IF('True_Odds_Calculator_3-way'!B288="","",'True_Odds_Calculator_3-way'!B288)</f>
        <v>3.02</v>
      </c>
      <c r="C287" s="4">
        <f>IF('True_Odds_Calculator_3-way'!C288="","",'True_Odds_Calculator_3-way'!C288)</f>
        <v>3.38</v>
      </c>
      <c r="D287" s="4">
        <f t="shared" si="20"/>
        <v>2.6983815980250014E-2</v>
      </c>
      <c r="E287" s="4">
        <f t="shared" si="21"/>
        <v>2.557509470772561</v>
      </c>
      <c r="F287" s="4">
        <f t="shared" si="22"/>
        <v>3.1043249774951951</v>
      </c>
      <c r="G287" s="4">
        <f t="shared" si="23"/>
        <v>3.4859799466336394</v>
      </c>
      <c r="I287" s="4">
        <f t="shared" si="24"/>
        <v>1.02698381598025</v>
      </c>
    </row>
    <row r="288" spans="1:9" x14ac:dyDescent="0.2">
      <c r="A288" s="4">
        <f>IF('True_Odds_Calculator_3-way'!A289="","",'True_Odds_Calculator_3-way'!A289)</f>
        <v>2.08</v>
      </c>
      <c r="B288" s="4">
        <f>IF('True_Odds_Calculator_3-way'!B289="","",'True_Odds_Calculator_3-way'!B289)</f>
        <v>3.04</v>
      </c>
      <c r="C288" s="4">
        <f>IF('True_Odds_Calculator_3-way'!C289="","",'True_Odds_Calculator_3-way'!C289)</f>
        <v>4.57</v>
      </c>
      <c r="D288" s="4">
        <f t="shared" si="20"/>
        <v>2.8534979934265792E-2</v>
      </c>
      <c r="E288" s="4">
        <f t="shared" si="21"/>
        <v>2.1219818247613733</v>
      </c>
      <c r="F288" s="4">
        <f t="shared" si="22"/>
        <v>3.1305203944616369</v>
      </c>
      <c r="G288" s="4">
        <f t="shared" si="23"/>
        <v>4.7776774503026278</v>
      </c>
      <c r="I288" s="4">
        <f t="shared" si="24"/>
        <v>1.0285349799342658</v>
      </c>
    </row>
    <row r="289" spans="1:9" x14ac:dyDescent="0.2">
      <c r="A289" s="4">
        <f>IF('True_Odds_Calculator_3-way'!A290="","",'True_Odds_Calculator_3-way'!A290)</f>
        <v>2.19</v>
      </c>
      <c r="B289" s="4">
        <f>IF('True_Odds_Calculator_3-way'!B290="","",'True_Odds_Calculator_3-way'!B290)</f>
        <v>3.1</v>
      </c>
      <c r="C289" s="4">
        <f>IF('True_Odds_Calculator_3-way'!C290="","",'True_Odds_Calculator_3-way'!C290)</f>
        <v>4.01</v>
      </c>
      <c r="D289" s="4">
        <f t="shared" si="20"/>
        <v>2.8578208330991561E-2</v>
      </c>
      <c r="E289" s="4">
        <f t="shared" si="21"/>
        <v>2.2366614368510027</v>
      </c>
      <c r="F289" s="4">
        <f t="shared" si="22"/>
        <v>3.1943312047353518</v>
      </c>
      <c r="G289" s="4">
        <f t="shared" si="23"/>
        <v>4.1692639589892071</v>
      </c>
      <c r="I289" s="4">
        <f t="shared" si="24"/>
        <v>1.0285782083309916</v>
      </c>
    </row>
    <row r="290" spans="1:9" x14ac:dyDescent="0.2">
      <c r="A290" s="4">
        <f>IF('True_Odds_Calculator_3-way'!A291="","",'True_Odds_Calculator_3-way'!A291)</f>
        <v>1.85</v>
      </c>
      <c r="B290" s="4">
        <f>IF('True_Odds_Calculator_3-way'!B291="","",'True_Odds_Calculator_3-way'!B291)</f>
        <v>3.19</v>
      </c>
      <c r="C290" s="4">
        <f>IF('True_Odds_Calculator_3-way'!C291="","",'True_Odds_Calculator_3-way'!C291)</f>
        <v>5.68</v>
      </c>
      <c r="D290" s="4">
        <f t="shared" si="20"/>
        <v>3.0076502393160842E-2</v>
      </c>
      <c r="E290" s="4">
        <f t="shared" si="21"/>
        <v>1.8849606987292458</v>
      </c>
      <c r="F290" s="4">
        <f t="shared" si="22"/>
        <v>3.2953910463490739</v>
      </c>
      <c r="G290" s="4">
        <f t="shared" si="23"/>
        <v>6.0229775183992622</v>
      </c>
      <c r="I290" s="4">
        <f t="shared" si="24"/>
        <v>1.0300765023931608</v>
      </c>
    </row>
    <row r="291" spans="1:9" x14ac:dyDescent="0.2">
      <c r="A291" s="4">
        <f>IF('True_Odds_Calculator_3-way'!A292="","",'True_Odds_Calculator_3-way'!A292)</f>
        <v>2.92</v>
      </c>
      <c r="B291" s="4">
        <f>IF('True_Odds_Calculator_3-way'!B292="","",'True_Odds_Calculator_3-way'!B292)</f>
        <v>2.91</v>
      </c>
      <c r="C291" s="4">
        <f>IF('True_Odds_Calculator_3-way'!C292="","",'True_Odds_Calculator_3-way'!C292)</f>
        <v>2.93</v>
      </c>
      <c r="D291" s="4">
        <f t="shared" si="20"/>
        <v>2.7405293436151279E-2</v>
      </c>
      <c r="E291" s="4">
        <f t="shared" si="21"/>
        <v>3.0000240996801328</v>
      </c>
      <c r="F291" s="4">
        <f t="shared" si="22"/>
        <v>2.9894694693861346</v>
      </c>
      <c r="G291" s="4">
        <f t="shared" si="23"/>
        <v>3.0105807113591614</v>
      </c>
      <c r="I291" s="4">
        <f t="shared" si="24"/>
        <v>1.0274052934361513</v>
      </c>
    </row>
    <row r="292" spans="1:9" x14ac:dyDescent="0.2">
      <c r="A292" s="4">
        <f>IF('True_Odds_Calculator_3-way'!A293="","",'True_Odds_Calculator_3-way'!A293)</f>
        <v>1.27</v>
      </c>
      <c r="B292" s="4">
        <f>IF('True_Odds_Calculator_3-way'!B293="","",'True_Odds_Calculator_3-way'!B293)</f>
        <v>6.08</v>
      </c>
      <c r="C292" s="4">
        <f>IF('True_Odds_Calculator_3-way'!C293="","",'True_Odds_Calculator_3-way'!C293)</f>
        <v>11.34</v>
      </c>
      <c r="D292" s="4">
        <f t="shared" si="20"/>
        <v>4.0058680530430824E-2</v>
      </c>
      <c r="E292" s="4">
        <f t="shared" si="21"/>
        <v>1.2919084085635992</v>
      </c>
      <c r="F292" s="4">
        <f t="shared" si="22"/>
        <v>6.6172231852772301</v>
      </c>
      <c r="G292" s="4">
        <f t="shared" si="23"/>
        <v>13.363529920725005</v>
      </c>
      <c r="I292" s="4">
        <f t="shared" si="24"/>
        <v>1.0400586805304308</v>
      </c>
    </row>
    <row r="293" spans="1:9" x14ac:dyDescent="0.2">
      <c r="A293" s="4">
        <f>IF('True_Odds_Calculator_3-way'!A294="","",'True_Odds_Calculator_3-way'!A294)</f>
        <v>3.59</v>
      </c>
      <c r="B293" s="4">
        <f>IF('True_Odds_Calculator_3-way'!B294="","",'True_Odds_Calculator_3-way'!B294)</f>
        <v>3.72</v>
      </c>
      <c r="C293" s="4">
        <f>IF('True_Odds_Calculator_3-way'!C294="","",'True_Odds_Calculator_3-way'!C294)</f>
        <v>2.08</v>
      </c>
      <c r="D293" s="4">
        <f t="shared" si="20"/>
        <v>2.8137967103732286E-2</v>
      </c>
      <c r="E293" s="4">
        <f t="shared" si="21"/>
        <v>3.7150937730259805</v>
      </c>
      <c r="F293" s="4">
        <f t="shared" si="22"/>
        <v>3.8544872188619572</v>
      </c>
      <c r="G293" s="4">
        <f t="shared" si="23"/>
        <v>2.1213861013516762</v>
      </c>
      <c r="I293" s="4">
        <f t="shared" si="24"/>
        <v>1.0281379671037323</v>
      </c>
    </row>
    <row r="294" spans="1:9" x14ac:dyDescent="0.2">
      <c r="A294" s="4">
        <f>IF('True_Odds_Calculator_3-way'!A295="","",'True_Odds_Calculator_3-way'!A295)</f>
        <v>1.42</v>
      </c>
      <c r="B294" s="4">
        <f>IF('True_Odds_Calculator_3-way'!B295="","",'True_Odds_Calculator_3-way'!B295)</f>
        <v>5.0599999999999996</v>
      </c>
      <c r="C294" s="4">
        <f>IF('True_Odds_Calculator_3-way'!C295="","",'True_Odds_Calculator_3-way'!C295)</f>
        <v>7.61</v>
      </c>
      <c r="D294" s="4">
        <f t="shared" si="20"/>
        <v>3.325985528875508E-2</v>
      </c>
      <c r="E294" s="4">
        <f t="shared" si="21"/>
        <v>1.4427126221706843</v>
      </c>
      <c r="F294" s="4">
        <f t="shared" si="22"/>
        <v>5.3607276503390278</v>
      </c>
      <c r="G294" s="4">
        <f t="shared" si="23"/>
        <v>8.3112098451576077</v>
      </c>
      <c r="I294" s="4">
        <f t="shared" si="24"/>
        <v>1.0332598552887551</v>
      </c>
    </row>
    <row r="295" spans="1:9" x14ac:dyDescent="0.2">
      <c r="A295" s="4">
        <f>IF('True_Odds_Calculator_3-way'!A296="","",'True_Odds_Calculator_3-way'!A296)</f>
        <v>2.68</v>
      </c>
      <c r="B295" s="4">
        <f>IF('True_Odds_Calculator_3-way'!B296="","",'True_Odds_Calculator_3-way'!B296)</f>
        <v>3.47</v>
      </c>
      <c r="C295" s="4">
        <f>IF('True_Odds_Calculator_3-way'!C296="","",'True_Odds_Calculator_3-way'!C296)</f>
        <v>2.73</v>
      </c>
      <c r="D295" s="4">
        <f t="shared" si="20"/>
        <v>2.7619132698921023E-2</v>
      </c>
      <c r="E295" s="4">
        <f t="shared" si="21"/>
        <v>2.7477966389336532</v>
      </c>
      <c r="F295" s="4">
        <f t="shared" si="22"/>
        <v>3.5845112633617227</v>
      </c>
      <c r="G295" s="4">
        <f t="shared" si="23"/>
        <v>2.8003831807561896</v>
      </c>
      <c r="I295" s="4">
        <f t="shared" si="24"/>
        <v>1.027619132698921</v>
      </c>
    </row>
    <row r="296" spans="1:9" x14ac:dyDescent="0.2">
      <c r="A296" s="4">
        <f>IF('True_Odds_Calculator_3-way'!A297="","",'True_Odds_Calculator_3-way'!A297)</f>
        <v>2.4500000000000002</v>
      </c>
      <c r="B296" s="4">
        <f>IF('True_Odds_Calculator_3-way'!B297="","",'True_Odds_Calculator_3-way'!B297)</f>
        <v>3.36</v>
      </c>
      <c r="C296" s="4">
        <f>IF('True_Odds_Calculator_3-way'!C297="","",'True_Odds_Calculator_3-way'!C297)</f>
        <v>3.1</v>
      </c>
      <c r="D296" s="4">
        <f t="shared" si="20"/>
        <v>2.8362958086460388E-2</v>
      </c>
      <c r="E296" s="4">
        <f t="shared" si="21"/>
        <v>2.5080952162546439</v>
      </c>
      <c r="F296" s="4">
        <f t="shared" si="22"/>
        <v>3.470237339763929</v>
      </c>
      <c r="G296" s="4">
        <f t="shared" si="23"/>
        <v>3.1935992524674415</v>
      </c>
      <c r="I296" s="4">
        <f t="shared" si="24"/>
        <v>1.0283629580864604</v>
      </c>
    </row>
    <row r="297" spans="1:9" x14ac:dyDescent="0.2">
      <c r="A297" s="4">
        <f>IF('True_Odds_Calculator_3-way'!A298="","",'True_Odds_Calculator_3-way'!A298)</f>
        <v>2.85</v>
      </c>
      <c r="B297" s="4">
        <f>IF('True_Odds_Calculator_3-way'!B298="","",'True_Odds_Calculator_3-way'!B298)</f>
        <v>3.01</v>
      </c>
      <c r="C297" s="4">
        <f>IF('True_Odds_Calculator_3-way'!C298="","",'True_Odds_Calculator_3-way'!C298)</f>
        <v>2.9</v>
      </c>
      <c r="D297" s="4">
        <f t="shared" si="20"/>
        <v>2.793069281061511E-2</v>
      </c>
      <c r="E297" s="4">
        <f t="shared" si="21"/>
        <v>2.9276836202517247</v>
      </c>
      <c r="F297" s="4">
        <f t="shared" si="22"/>
        <v>3.0967836299774061</v>
      </c>
      <c r="G297" s="4">
        <f t="shared" si="23"/>
        <v>2.980471752929736</v>
      </c>
      <c r="I297" s="4">
        <f t="shared" si="24"/>
        <v>1.0279306928106151</v>
      </c>
    </row>
    <row r="298" spans="1:9" x14ac:dyDescent="0.2">
      <c r="A298" s="4">
        <f>IF('True_Odds_Calculator_3-way'!A299="","",'True_Odds_Calculator_3-way'!A299)</f>
        <v>2.2000000000000002</v>
      </c>
      <c r="B298" s="4">
        <f>IF('True_Odds_Calculator_3-way'!B299="","",'True_Odds_Calculator_3-way'!B299)</f>
        <v>3.43</v>
      </c>
      <c r="C298" s="4">
        <f>IF('True_Odds_Calculator_3-way'!C299="","",'True_Odds_Calculator_3-way'!C299)</f>
        <v>3.55</v>
      </c>
      <c r="D298" s="4">
        <f t="shared" si="20"/>
        <v>2.7780784894898103E-2</v>
      </c>
      <c r="E298" s="4">
        <f t="shared" si="21"/>
        <v>2.2457517472258162</v>
      </c>
      <c r="F298" s="4">
        <f t="shared" si="22"/>
        <v>3.5425199904786258</v>
      </c>
      <c r="G298" s="4">
        <f t="shared" si="23"/>
        <v>3.6706693219084845</v>
      </c>
      <c r="I298" s="4">
        <f t="shared" si="24"/>
        <v>1.0277807848948981</v>
      </c>
    </row>
    <row r="299" spans="1:9" x14ac:dyDescent="0.2">
      <c r="A299" s="4">
        <f>IF('True_Odds_Calculator_3-way'!A300="","",'True_Odds_Calculator_3-way'!A300)</f>
        <v>1.47</v>
      </c>
      <c r="B299" s="4">
        <f>IF('True_Odds_Calculator_3-way'!B300="","",'True_Odds_Calculator_3-way'!B300)</f>
        <v>4.51</v>
      </c>
      <c r="C299" s="4">
        <f>IF('True_Odds_Calculator_3-way'!C300="","",'True_Odds_Calculator_3-way'!C300)</f>
        <v>7.74</v>
      </c>
      <c r="D299" s="4">
        <f t="shared" si="20"/>
        <v>3.1200565273979075E-2</v>
      </c>
      <c r="E299" s="4">
        <f t="shared" si="21"/>
        <v>1.492822686722993</v>
      </c>
      <c r="F299" s="4">
        <f t="shared" si="22"/>
        <v>4.7319514730832148</v>
      </c>
      <c r="G299" s="4">
        <f t="shared" si="23"/>
        <v>8.4175950036958493</v>
      </c>
      <c r="I299" s="4">
        <f t="shared" si="24"/>
        <v>1.0312005652739791</v>
      </c>
    </row>
    <row r="300" spans="1:9" x14ac:dyDescent="0.2">
      <c r="A300" s="4">
        <f>IF('True_Odds_Calculator_3-way'!A301="","",'True_Odds_Calculator_3-way'!A301)</f>
        <v>1.74</v>
      </c>
      <c r="B300" s="4">
        <f>IF('True_Odds_Calculator_3-way'!B301="","",'True_Odds_Calculator_3-way'!B301)</f>
        <v>3.89</v>
      </c>
      <c r="C300" s="4">
        <f>IF('True_Odds_Calculator_3-way'!C301="","",'True_Odds_Calculator_3-way'!C301)</f>
        <v>5.0599999999999996</v>
      </c>
      <c r="D300" s="4">
        <f t="shared" si="20"/>
        <v>2.9410510916544563E-2</v>
      </c>
      <c r="E300" s="4">
        <f t="shared" si="21"/>
        <v>1.7701961769115804</v>
      </c>
      <c r="F300" s="4">
        <f t="shared" si="22"/>
        <v>4.0442292259802795</v>
      </c>
      <c r="G300" s="4">
        <f t="shared" si="23"/>
        <v>5.32410616443254</v>
      </c>
      <c r="I300" s="4">
        <f t="shared" si="24"/>
        <v>1.0294105109165446</v>
      </c>
    </row>
    <row r="301" spans="1:9" x14ac:dyDescent="0.2">
      <c r="A301" s="4">
        <f>IF('True_Odds_Calculator_3-way'!A302="","",'True_Odds_Calculator_3-way'!A302)</f>
        <v>2.39</v>
      </c>
      <c r="B301" s="4">
        <f>IF('True_Odds_Calculator_3-way'!B302="","",'True_Odds_Calculator_3-way'!B302)</f>
        <v>3.4</v>
      </c>
      <c r="C301" s="4">
        <f>IF('True_Odds_Calculator_3-way'!C302="","",'True_Odds_Calculator_3-way'!C302)</f>
        <v>3.17</v>
      </c>
      <c r="D301" s="4">
        <f t="shared" si="20"/>
        <v>2.7985102149039154E-2</v>
      </c>
      <c r="E301" s="4">
        <f t="shared" si="21"/>
        <v>2.444499625471956</v>
      </c>
      <c r="F301" s="4">
        <f t="shared" si="22"/>
        <v>3.5113681285276916</v>
      </c>
      <c r="G301" s="4">
        <f t="shared" si="23"/>
        <v>3.2665962720736932</v>
      </c>
      <c r="I301" s="4">
        <f t="shared" si="24"/>
        <v>1.0279851021490392</v>
      </c>
    </row>
    <row r="302" spans="1:9" x14ac:dyDescent="0.2">
      <c r="A302" s="4">
        <f>IF('True_Odds_Calculator_3-way'!A303="","",'True_Odds_Calculator_3-way'!A303)</f>
        <v>1.93</v>
      </c>
      <c r="B302" s="4">
        <f>IF('True_Odds_Calculator_3-way'!B303="","",'True_Odds_Calculator_3-way'!B303)</f>
        <v>3.4</v>
      </c>
      <c r="C302" s="4">
        <f>IF('True_Odds_Calculator_3-way'!C303="","",'True_Odds_Calculator_3-way'!C303)</f>
        <v>4.6100000000000003</v>
      </c>
      <c r="D302" s="4">
        <f t="shared" si="20"/>
        <v>2.9172101781042681E-2</v>
      </c>
      <c r="E302" s="4">
        <f t="shared" si="21"/>
        <v>1.9669138300528486</v>
      </c>
      <c r="F302" s="4">
        <f t="shared" si="22"/>
        <v>3.516253367956351</v>
      </c>
      <c r="G302" s="4">
        <f t="shared" si="23"/>
        <v>4.8263548527084303</v>
      </c>
      <c r="I302" s="4">
        <f t="shared" si="24"/>
        <v>1.0291721017810427</v>
      </c>
    </row>
    <row r="303" spans="1:9" x14ac:dyDescent="0.2">
      <c r="A303" s="4">
        <f>IF('True_Odds_Calculator_3-way'!A304="","",'True_Odds_Calculator_3-way'!A304)</f>
        <v>2.35</v>
      </c>
      <c r="B303" s="4">
        <f>IF('True_Odds_Calculator_3-way'!B304="","",'True_Odds_Calculator_3-way'!B304)</f>
        <v>3.4</v>
      </c>
      <c r="C303" s="4">
        <f>IF('True_Odds_Calculator_3-way'!C304="","",'True_Odds_Calculator_3-way'!C304)</f>
        <v>3.14</v>
      </c>
      <c r="D303" s="4">
        <f t="shared" si="20"/>
        <v>3.8120899532058328E-2</v>
      </c>
      <c r="E303" s="4">
        <f t="shared" si="21"/>
        <v>2.4223342216042947</v>
      </c>
      <c r="F303" s="4">
        <f t="shared" si="22"/>
        <v>3.5535253958811359</v>
      </c>
      <c r="G303" s="4">
        <f t="shared" si="23"/>
        <v>3.270492230680988</v>
      </c>
      <c r="I303" s="4">
        <f t="shared" si="24"/>
        <v>1.0381208995320583</v>
      </c>
    </row>
    <row r="304" spans="1:9" x14ac:dyDescent="0.2">
      <c r="A304" s="4">
        <f>IF('True_Odds_Calculator_3-way'!A305="","",'True_Odds_Calculator_3-way'!A305)</f>
        <v>4.3</v>
      </c>
      <c r="B304" s="4">
        <f>IF('True_Odds_Calculator_3-way'!B305="","",'True_Odds_Calculator_3-way'!B305)</f>
        <v>3.62</v>
      </c>
      <c r="C304" s="4">
        <f>IF('True_Odds_Calculator_3-way'!C305="","",'True_Odds_Calculator_3-way'!C305)</f>
        <v>1.88</v>
      </c>
      <c r="D304" s="4">
        <f t="shared" si="20"/>
        <v>4.0716127074556852E-2</v>
      </c>
      <c r="E304" s="4">
        <f t="shared" si="21"/>
        <v>4.5664999417433707</v>
      </c>
      <c r="F304" s="4">
        <f t="shared" si="22"/>
        <v>3.8070430450710475</v>
      </c>
      <c r="G304" s="4">
        <f t="shared" si="23"/>
        <v>1.9292250246558289</v>
      </c>
      <c r="I304" s="4">
        <f t="shared" si="24"/>
        <v>1.0407161270745569</v>
      </c>
    </row>
    <row r="305" spans="1:9" x14ac:dyDescent="0.2">
      <c r="A305" s="4">
        <f>IF('True_Odds_Calculator_3-way'!A306="","",'True_Odds_Calculator_3-way'!A306)</f>
        <v>3.7</v>
      </c>
      <c r="B305" s="4">
        <f>IF('True_Odds_Calculator_3-way'!B306="","",'True_Odds_Calculator_3-way'!B306)</f>
        <v>3.59</v>
      </c>
      <c r="C305" s="4">
        <f>IF('True_Odds_Calculator_3-way'!C306="","",'True_Odds_Calculator_3-way'!C306)</f>
        <v>2.04</v>
      </c>
      <c r="D305" s="4">
        <f t="shared" si="20"/>
        <v>3.9017880735068955E-2</v>
      </c>
      <c r="E305" s="4">
        <f t="shared" si="21"/>
        <v>3.8870529686059552</v>
      </c>
      <c r="F305" s="4">
        <f t="shared" si="22"/>
        <v>3.7658319559432831</v>
      </c>
      <c r="G305" s="4">
        <f t="shared" si="23"/>
        <v>2.09560081378191</v>
      </c>
      <c r="I305" s="4">
        <f t="shared" si="24"/>
        <v>1.039017880735069</v>
      </c>
    </row>
    <row r="306" spans="1:9" x14ac:dyDescent="0.2">
      <c r="A306" s="4">
        <f>IF('True_Odds_Calculator_3-way'!A307="","",'True_Odds_Calculator_3-way'!A307)</f>
        <v>1.6</v>
      </c>
      <c r="B306" s="4">
        <f>IF('True_Odds_Calculator_3-way'!B307="","",'True_Odds_Calculator_3-way'!B307)</f>
        <v>4.28</v>
      </c>
      <c r="C306" s="4">
        <f>IF('True_Odds_Calculator_3-way'!C307="","",'True_Odds_Calculator_3-way'!C307)</f>
        <v>5.42</v>
      </c>
      <c r="D306" s="4">
        <f t="shared" si="20"/>
        <v>4.3146704831534377E-2</v>
      </c>
      <c r="E306" s="4">
        <f t="shared" si="21"/>
        <v>1.6376857294809224</v>
      </c>
      <c r="F306" s="4">
        <f t="shared" si="22"/>
        <v>4.560740803848196</v>
      </c>
      <c r="G306" s="4">
        <f t="shared" si="23"/>
        <v>5.8782170942047962</v>
      </c>
      <c r="I306" s="4">
        <f t="shared" si="24"/>
        <v>1.0431467048315344</v>
      </c>
    </row>
    <row r="307" spans="1:9" x14ac:dyDescent="0.2">
      <c r="A307" s="4">
        <f>IF('True_Odds_Calculator_3-way'!A308="","",'True_Odds_Calculator_3-way'!A308)</f>
        <v>2.2200000000000002</v>
      </c>
      <c r="B307" s="4">
        <f>IF('True_Odds_Calculator_3-way'!B308="","",'True_Odds_Calculator_3-way'!B308)</f>
        <v>3.36</v>
      </c>
      <c r="C307" s="4">
        <f>IF('True_Odds_Calculator_3-way'!C308="","",'True_Odds_Calculator_3-way'!C308)</f>
        <v>3.64</v>
      </c>
      <c r="D307" s="4">
        <f t="shared" si="20"/>
        <v>2.27947727947726E-2</v>
      </c>
      <c r="E307" s="4">
        <f t="shared" si="21"/>
        <v>2.2580897557704129</v>
      </c>
      <c r="F307" s="4">
        <f t="shared" si="22"/>
        <v>3.4480286738351245</v>
      </c>
      <c r="G307" s="4">
        <f t="shared" si="23"/>
        <v>3.7435374779949959</v>
      </c>
      <c r="I307" s="4">
        <f t="shared" si="24"/>
        <v>1.0227947727947726</v>
      </c>
    </row>
    <row r="308" spans="1:9" x14ac:dyDescent="0.2">
      <c r="A308" s="4">
        <f>IF('True_Odds_Calculator_3-way'!A309="","",'True_Odds_Calculator_3-way'!A309)</f>
        <v>3.31</v>
      </c>
      <c r="B308" s="4">
        <f>IF('True_Odds_Calculator_3-way'!B309="","",'True_Odds_Calculator_3-way'!B309)</f>
        <v>3.58</v>
      </c>
      <c r="C308" s="4">
        <f>IF('True_Odds_Calculator_3-way'!C309="","",'True_Odds_Calculator_3-way'!C309)</f>
        <v>2.27</v>
      </c>
      <c r="D308" s="4">
        <f t="shared" si="20"/>
        <v>2.1973046925158446E-2</v>
      </c>
      <c r="E308" s="4">
        <f t="shared" si="21"/>
        <v>3.3922400953795537</v>
      </c>
      <c r="F308" s="4">
        <f t="shared" si="22"/>
        <v>3.6763994936502633</v>
      </c>
      <c r="G308" s="4">
        <f t="shared" si="23"/>
        <v>2.3083797500030463</v>
      </c>
      <c r="I308" s="4">
        <f t="shared" si="24"/>
        <v>1.0219730469251584</v>
      </c>
    </row>
    <row r="309" spans="1:9" x14ac:dyDescent="0.2">
      <c r="A309" s="4">
        <f>IF('True_Odds_Calculator_3-way'!A310="","",'True_Odds_Calculator_3-way'!A310)</f>
        <v>2.79</v>
      </c>
      <c r="B309" s="4">
        <f>IF('True_Odds_Calculator_3-way'!B310="","",'True_Odds_Calculator_3-way'!B310)</f>
        <v>3.02</v>
      </c>
      <c r="C309" s="4">
        <f>IF('True_Odds_Calculator_3-way'!C310="","",'True_Odds_Calculator_3-way'!C310)</f>
        <v>3.01</v>
      </c>
      <c r="D309" s="4">
        <f t="shared" si="20"/>
        <v>2.1774680503932275E-2</v>
      </c>
      <c r="E309" s="4">
        <f t="shared" si="21"/>
        <v>2.8476665369930294</v>
      </c>
      <c r="F309" s="4">
        <f t="shared" si="22"/>
        <v>3.0876815000151372</v>
      </c>
      <c r="G309" s="4">
        <f t="shared" si="23"/>
        <v>3.077229031256342</v>
      </c>
      <c r="I309" s="4">
        <f t="shared" si="24"/>
        <v>1.0217746805039323</v>
      </c>
    </row>
    <row r="310" spans="1:9" x14ac:dyDescent="0.2">
      <c r="A310" s="4">
        <f>IF('True_Odds_Calculator_3-way'!A311="","",'True_Odds_Calculator_3-way'!A311)</f>
        <v>2.66</v>
      </c>
      <c r="B310" s="4">
        <f>IF('True_Odds_Calculator_3-way'!B311="","",'True_Odds_Calculator_3-way'!B311)</f>
        <v>2.95</v>
      </c>
      <c r="C310" s="4">
        <f>IF('True_Odds_Calculator_3-way'!C311="","",'True_Odds_Calculator_3-way'!C311)</f>
        <v>3.25</v>
      </c>
      <c r="D310" s="4">
        <f t="shared" si="20"/>
        <v>2.261520816382534E-2</v>
      </c>
      <c r="E310" s="4">
        <f t="shared" si="21"/>
        <v>2.7144301641787072</v>
      </c>
      <c r="F310" s="4">
        <f t="shared" si="22"/>
        <v>3.0170950282452456</v>
      </c>
      <c r="G310" s="4">
        <f t="shared" si="23"/>
        <v>3.3316241549364771</v>
      </c>
      <c r="I310" s="4">
        <f t="shared" si="24"/>
        <v>1.0226152081638253</v>
      </c>
    </row>
    <row r="311" spans="1:9" x14ac:dyDescent="0.2">
      <c r="A311" s="4">
        <f>IF('True_Odds_Calculator_3-way'!A312="","",'True_Odds_Calculator_3-way'!A312)</f>
        <v>1.88</v>
      </c>
      <c r="B311" s="4">
        <f>IF('True_Odds_Calculator_3-way'!B312="","",'True_Odds_Calculator_3-way'!B312)</f>
        <v>3.17</v>
      </c>
      <c r="C311" s="4">
        <f>IF('True_Odds_Calculator_3-way'!C312="","",'True_Odds_Calculator_3-way'!C312)</f>
        <v>5.32</v>
      </c>
      <c r="D311" s="4">
        <f t="shared" si="20"/>
        <v>3.5342231678262781E-2</v>
      </c>
      <c r="E311" s="4">
        <f t="shared" si="21"/>
        <v>1.9225809351878143</v>
      </c>
      <c r="F311" s="4">
        <f t="shared" si="22"/>
        <v>3.2929760528498004</v>
      </c>
      <c r="G311" s="4">
        <f t="shared" si="23"/>
        <v>5.6757174009348947</v>
      </c>
      <c r="I311" s="4">
        <f t="shared" si="24"/>
        <v>1.0353422316782628</v>
      </c>
    </row>
    <row r="312" spans="1:9" x14ac:dyDescent="0.2">
      <c r="A312" s="4">
        <f>IF('True_Odds_Calculator_3-way'!A313="","",'True_Odds_Calculator_3-way'!A313)</f>
        <v>1.68</v>
      </c>
      <c r="B312" s="4">
        <f>IF('True_Odds_Calculator_3-way'!B313="","",'True_Odds_Calculator_3-way'!B313)</f>
        <v>3.64</v>
      </c>
      <c r="C312" s="4">
        <f>IF('True_Odds_Calculator_3-way'!C313="","",'True_Odds_Calculator_3-way'!C313)</f>
        <v>6.07</v>
      </c>
      <c r="D312" s="4">
        <f t="shared" si="20"/>
        <v>3.4708015762381583E-2</v>
      </c>
      <c r="E312" s="4">
        <f t="shared" si="21"/>
        <v>1.7133005469377347</v>
      </c>
      <c r="F312" s="4">
        <f t="shared" si="22"/>
        <v>3.8000282823804592</v>
      </c>
      <c r="G312" s="4">
        <f t="shared" si="23"/>
        <v>6.5284674025095715</v>
      </c>
      <c r="I312" s="4">
        <f t="shared" si="24"/>
        <v>1.0347080157623816</v>
      </c>
    </row>
    <row r="313" spans="1:9" x14ac:dyDescent="0.2">
      <c r="A313" s="4">
        <f>IF('True_Odds_Calculator_3-way'!A314="","",'True_Odds_Calculator_3-way'!A314)</f>
        <v>2.74</v>
      </c>
      <c r="B313" s="4">
        <f>IF('True_Odds_Calculator_3-way'!B314="","",'True_Odds_Calculator_3-way'!B314)</f>
        <v>2.87</v>
      </c>
      <c r="C313" s="4">
        <f>IF('True_Odds_Calculator_3-way'!C314="","",'True_Odds_Calculator_3-way'!C314)</f>
        <v>3.13</v>
      </c>
      <c r="D313" s="4">
        <f t="shared" si="20"/>
        <v>3.2884377290137712E-2</v>
      </c>
      <c r="E313" s="4">
        <f t="shared" si="21"/>
        <v>2.824842441977768</v>
      </c>
      <c r="F313" s="4">
        <f t="shared" si="22"/>
        <v>2.9632211218388522</v>
      </c>
      <c r="G313" s="4">
        <f t="shared" si="23"/>
        <v>3.2412036452998803</v>
      </c>
      <c r="I313" s="4">
        <f t="shared" si="24"/>
        <v>1.0328843772901377</v>
      </c>
    </row>
    <row r="314" spans="1:9" x14ac:dyDescent="0.2">
      <c r="A314" s="4">
        <f>IF('True_Odds_Calculator_3-way'!A315="","",'True_Odds_Calculator_3-way'!A315)</f>
        <v>5.0999999999999996</v>
      </c>
      <c r="B314" s="4">
        <f>IF('True_Odds_Calculator_3-way'!B315="","",'True_Odds_Calculator_3-way'!B315)</f>
        <v>3.07</v>
      </c>
      <c r="C314" s="4">
        <f>IF('True_Odds_Calculator_3-way'!C315="","",'True_Odds_Calculator_3-way'!C315)</f>
        <v>1.94</v>
      </c>
      <c r="D314" s="4">
        <f t="shared" si="20"/>
        <v>3.72752479211238E-2</v>
      </c>
      <c r="E314" s="4">
        <f t="shared" si="21"/>
        <v>5.4450409257623784</v>
      </c>
      <c r="F314" s="4">
        <f t="shared" si="22"/>
        <v>3.1917492884358483</v>
      </c>
      <c r="G314" s="4">
        <f t="shared" si="23"/>
        <v>1.9879180903156675</v>
      </c>
      <c r="I314" s="4">
        <f t="shared" si="24"/>
        <v>1.0372752479211238</v>
      </c>
    </row>
    <row r="315" spans="1:9" x14ac:dyDescent="0.2">
      <c r="A315" s="4">
        <f>IF('True_Odds_Calculator_3-way'!A316="","",'True_Odds_Calculator_3-way'!A316)</f>
        <v>1.88</v>
      </c>
      <c r="B315" s="4">
        <f>IF('True_Odds_Calculator_3-way'!B316="","",'True_Odds_Calculator_3-way'!B316)</f>
        <v>3.83</v>
      </c>
      <c r="C315" s="4">
        <f>IF('True_Odds_Calculator_3-way'!C316="","",'True_Odds_Calculator_3-way'!C316)</f>
        <v>4.03</v>
      </c>
      <c r="D315" s="4">
        <f t="shared" si="20"/>
        <v>4.1150457177523636E-2</v>
      </c>
      <c r="E315" s="4">
        <f t="shared" si="21"/>
        <v>1.9297640209359161</v>
      </c>
      <c r="F315" s="4">
        <f t="shared" si="22"/>
        <v>4.0423674601738773</v>
      </c>
      <c r="G315" s="4">
        <f t="shared" si="23"/>
        <v>4.2658087043379771</v>
      </c>
      <c r="I315" s="4">
        <f t="shared" si="24"/>
        <v>1.0411504571775236</v>
      </c>
    </row>
    <row r="316" spans="1:9" x14ac:dyDescent="0.2">
      <c r="A316" s="4">
        <f>IF('True_Odds_Calculator_3-way'!A317="","",'True_Odds_Calculator_3-way'!A317)</f>
        <v>2.87</v>
      </c>
      <c r="B316" s="4">
        <f>IF('True_Odds_Calculator_3-way'!B317="","",'True_Odds_Calculator_3-way'!B317)</f>
        <v>3.72</v>
      </c>
      <c r="C316" s="4">
        <f>IF('True_Odds_Calculator_3-way'!C317="","",'True_Odds_Calculator_3-way'!C317)</f>
        <v>2.37</v>
      </c>
      <c r="D316" s="4">
        <f t="shared" si="20"/>
        <v>3.9190188320246344E-2</v>
      </c>
      <c r="E316" s="4">
        <f t="shared" si="21"/>
        <v>2.9817932333520623</v>
      </c>
      <c r="F316" s="4">
        <f t="shared" si="22"/>
        <v>3.9100102049709515</v>
      </c>
      <c r="G316" s="4">
        <f t="shared" si="23"/>
        <v>2.4457201028121793</v>
      </c>
      <c r="I316" s="4">
        <f t="shared" si="24"/>
        <v>1.0391901883202463</v>
      </c>
    </row>
    <row r="317" spans="1:9" x14ac:dyDescent="0.2">
      <c r="A317" s="4">
        <f>IF('True_Odds_Calculator_3-way'!A318="","",'True_Odds_Calculator_3-way'!A318)</f>
        <v>2.77</v>
      </c>
      <c r="B317" s="4">
        <f>IF('True_Odds_Calculator_3-way'!B318="","",'True_Odds_Calculator_3-way'!B318)</f>
        <v>3.03</v>
      </c>
      <c r="C317" s="4">
        <f>IF('True_Odds_Calculator_3-way'!C318="","",'True_Odds_Calculator_3-way'!C318)</f>
        <v>2.87</v>
      </c>
      <c r="D317" s="4">
        <f t="shared" si="20"/>
        <v>3.9475889374368744E-2</v>
      </c>
      <c r="E317" s="4">
        <f t="shared" si="21"/>
        <v>2.8747841711693538</v>
      </c>
      <c r="F317" s="4">
        <f t="shared" si="22"/>
        <v>3.1558247797908336</v>
      </c>
      <c r="G317" s="4">
        <f t="shared" si="23"/>
        <v>2.9826402052104397</v>
      </c>
      <c r="I317" s="4">
        <f t="shared" si="24"/>
        <v>1.0394758893743687</v>
      </c>
    </row>
    <row r="318" spans="1:9" x14ac:dyDescent="0.2">
      <c r="A318" s="4">
        <f>IF('True_Odds_Calculator_3-way'!A319="","",'True_Odds_Calculator_3-way'!A319)</f>
        <v>2.99</v>
      </c>
      <c r="B318" s="4">
        <f>IF('True_Odds_Calculator_3-way'!B319="","",'True_Odds_Calculator_3-way'!B319)</f>
        <v>3.21</v>
      </c>
      <c r="C318" s="4">
        <f>IF('True_Odds_Calculator_3-way'!C319="","",'True_Odds_Calculator_3-way'!C319)</f>
        <v>2.54</v>
      </c>
      <c r="D318" s="4">
        <f t="shared" si="20"/>
        <v>3.9675427687470677E-2</v>
      </c>
      <c r="E318" s="4">
        <f t="shared" si="21"/>
        <v>3.1131019386824126</v>
      </c>
      <c r="F318" s="4">
        <f t="shared" si="22"/>
        <v>3.3523148418499957</v>
      </c>
      <c r="G318" s="4">
        <f t="shared" si="23"/>
        <v>2.6282891258990633</v>
      </c>
      <c r="I318" s="4">
        <f t="shared" si="24"/>
        <v>1.0396754276874707</v>
      </c>
    </row>
    <row r="319" spans="1:9" x14ac:dyDescent="0.2">
      <c r="A319" s="4">
        <f>IF('True_Odds_Calculator_3-way'!A320="","",'True_Odds_Calculator_3-way'!A320)</f>
        <v>1.36</v>
      </c>
      <c r="B319" s="4">
        <f>IF('True_Odds_Calculator_3-way'!B320="","",'True_Odds_Calculator_3-way'!B320)</f>
        <v>5.0999999999999996</v>
      </c>
      <c r="C319" s="4">
        <f>IF('True_Odds_Calculator_3-way'!C320="","",'True_Odds_Calculator_3-way'!C320)</f>
        <v>8.61</v>
      </c>
      <c r="D319" s="4">
        <f t="shared" si="20"/>
        <v>4.7516567602650772E-2</v>
      </c>
      <c r="E319" s="4">
        <f t="shared" si="21"/>
        <v>1.3899404912636111</v>
      </c>
      <c r="F319" s="4">
        <f t="shared" si="22"/>
        <v>5.5481710784004035</v>
      </c>
      <c r="G319" s="4">
        <f t="shared" si="23"/>
        <v>9.9695765694176384</v>
      </c>
      <c r="I319" s="4">
        <f t="shared" si="24"/>
        <v>1.0475165676026508</v>
      </c>
    </row>
    <row r="320" spans="1:9" x14ac:dyDescent="0.2">
      <c r="A320" s="4">
        <f>IF('True_Odds_Calculator_3-way'!A321="","",'True_Odds_Calculator_3-way'!A321)</f>
        <v>2.75</v>
      </c>
      <c r="B320" s="4">
        <f>IF('True_Odds_Calculator_3-way'!B321="","",'True_Odds_Calculator_3-way'!B321)</f>
        <v>3.17</v>
      </c>
      <c r="C320" s="4">
        <f>IF('True_Odds_Calculator_3-way'!C321="","",'True_Odds_Calculator_3-way'!C321)</f>
        <v>2.78</v>
      </c>
      <c r="D320" s="4">
        <f t="shared" si="20"/>
        <v>3.8806007101402251E-2</v>
      </c>
      <c r="E320" s="4">
        <f t="shared" si="21"/>
        <v>2.851431619364365</v>
      </c>
      <c r="F320" s="4">
        <f t="shared" si="22"/>
        <v>3.3055438733686295</v>
      </c>
      <c r="G320" s="4">
        <f t="shared" si="23"/>
        <v>2.8836984695810135</v>
      </c>
      <c r="I320" s="4">
        <f t="shared" si="24"/>
        <v>1.0388060071014023</v>
      </c>
    </row>
    <row r="321" spans="1:9" x14ac:dyDescent="0.2">
      <c r="A321" s="4">
        <f>IF('True_Odds_Calculator_3-way'!A322="","",'True_Odds_Calculator_3-way'!A322)</f>
        <v>2.12</v>
      </c>
      <c r="B321" s="4">
        <f>IF('True_Odds_Calculator_3-way'!B322="","",'True_Odds_Calculator_3-way'!B322)</f>
        <v>3.92</v>
      </c>
      <c r="C321" s="4">
        <f>IF('True_Odds_Calculator_3-way'!C322="","",'True_Odds_Calculator_3-way'!C322)</f>
        <v>3.19</v>
      </c>
      <c r="D321" s="4">
        <f t="shared" si="20"/>
        <v>4.0279777848325038E-2</v>
      </c>
      <c r="E321" s="4">
        <f t="shared" si="21"/>
        <v>2.1821124705925738</v>
      </c>
      <c r="F321" s="4">
        <f t="shared" si="22"/>
        <v>4.1377806783730096</v>
      </c>
      <c r="G321" s="4">
        <f t="shared" si="23"/>
        <v>3.3327442018262627</v>
      </c>
      <c r="I321" s="4">
        <f t="shared" si="24"/>
        <v>1.040279777848325</v>
      </c>
    </row>
    <row r="322" spans="1:9" x14ac:dyDescent="0.2">
      <c r="A322" s="4">
        <f>IF('True_Odds_Calculator_3-way'!A323="","",'True_Odds_Calculator_3-way'!A323)</f>
        <v>3.2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2.23</v>
      </c>
      <c r="D322" s="4">
        <f t="shared" si="20"/>
        <v>3.8708271051320464E-2</v>
      </c>
      <c r="E322" s="4">
        <f t="shared" si="21"/>
        <v>3.3378144272746182</v>
      </c>
      <c r="F322" s="4">
        <f t="shared" si="22"/>
        <v>3.7753654426460797</v>
      </c>
      <c r="G322" s="4">
        <f t="shared" si="23"/>
        <v>2.2960650189479708</v>
      </c>
      <c r="I322" s="4">
        <f t="shared" si="24"/>
        <v>1.0387082710513205</v>
      </c>
    </row>
    <row r="323" spans="1:9" x14ac:dyDescent="0.2">
      <c r="A323" s="4">
        <f>IF('True_Odds_Calculator_3-way'!A324="","",'True_Odds_Calculator_3-way'!A324)</f>
        <v>2.2400000000000002</v>
      </c>
      <c r="B323" s="4">
        <f>IF('True_Odds_Calculator_3-way'!B324="","",'True_Odds_Calculator_3-way'!B324)</f>
        <v>3.7</v>
      </c>
      <c r="C323" s="4">
        <f>IF('True_Odds_Calculator_3-way'!C324="","",'True_Odds_Calculator_3-way'!C324)</f>
        <v>3.1</v>
      </c>
      <c r="D323" s="4">
        <f t="shared" ref="D323:D386" si="25">IF(A323="","",((1/A323)+(1/B323)+(1/C323))-1)</f>
        <v>3.9279486860131829E-2</v>
      </c>
      <c r="E323" s="4">
        <f t="shared" ref="E323:E386" si="26">IF(A323="","",(3*A323)/(3-($D323*A323)))</f>
        <v>2.3076812531436373</v>
      </c>
      <c r="F323" s="4">
        <f t="shared" ref="F323:F386" si="27">IF(B323="","",(3*B323)/(3-($D323*B323)))</f>
        <v>3.8883709667655424</v>
      </c>
      <c r="G323" s="4">
        <f t="shared" ref="G323:G386" si="28">IF(C323="","",(3*C323)/(3-($D323*C323)))</f>
        <v>3.2311484481110715</v>
      </c>
      <c r="I323" s="4">
        <f t="shared" ref="I323:I386" si="29">IF(A323="","",D323+1)</f>
        <v>1.0392794868601318</v>
      </c>
    </row>
    <row r="324" spans="1:9" x14ac:dyDescent="0.2">
      <c r="A324" s="4">
        <f>IF('True_Odds_Calculator_3-way'!A325="","",'True_Odds_Calculator_3-way'!A325)</f>
        <v>2.44</v>
      </c>
      <c r="B324" s="4">
        <f>IF('True_Odds_Calculator_3-way'!B325="","",'True_Odds_Calculator_3-way'!B325)</f>
        <v>3.42</v>
      </c>
      <c r="C324" s="4">
        <f>IF('True_Odds_Calculator_3-way'!C325="","",'True_Odds_Calculator_3-way'!C325)</f>
        <v>3.12</v>
      </c>
      <c r="D324" s="4">
        <f t="shared" si="25"/>
        <v>2.274654690530431E-2</v>
      </c>
      <c r="E324" s="4">
        <f t="shared" si="26"/>
        <v>2.4859921596426311</v>
      </c>
      <c r="F324" s="4">
        <f t="shared" si="27"/>
        <v>3.5110451342289113</v>
      </c>
      <c r="G324" s="4">
        <f t="shared" si="28"/>
        <v>3.1955963331578983</v>
      </c>
      <c r="I324" s="4">
        <f t="shared" si="29"/>
        <v>1.0227465469053043</v>
      </c>
    </row>
    <row r="325" spans="1:9" x14ac:dyDescent="0.2">
      <c r="A325" s="4">
        <f>IF('True_Odds_Calculator_3-way'!A326="","",'True_Odds_Calculator_3-way'!A326)</f>
        <v>2.14</v>
      </c>
      <c r="B325" s="4">
        <f>IF('True_Odds_Calculator_3-way'!B326="","",'True_Odds_Calculator_3-way'!B326)</f>
        <v>3.66</v>
      </c>
      <c r="C325" s="4">
        <f>IF('True_Odds_Calculator_3-way'!C326="","",'True_Odds_Calculator_3-way'!C326)</f>
        <v>3.55</v>
      </c>
      <c r="D325" s="4">
        <f t="shared" si="25"/>
        <v>2.2203904187085621E-2</v>
      </c>
      <c r="E325" s="4">
        <f t="shared" si="26"/>
        <v>2.174440495474383</v>
      </c>
      <c r="F325" s="4">
        <f t="shared" si="27"/>
        <v>3.7619053632198982</v>
      </c>
      <c r="G325" s="4">
        <f t="shared" si="28"/>
        <v>3.6457917938165592</v>
      </c>
      <c r="I325" s="4">
        <f t="shared" si="29"/>
        <v>1.0222039041870856</v>
      </c>
    </row>
    <row r="326" spans="1:9" x14ac:dyDescent="0.2">
      <c r="A326" s="4">
        <f>IF('True_Odds_Calculator_3-way'!A327="","",'True_Odds_Calculator_3-way'!A327)</f>
        <v>1.9</v>
      </c>
      <c r="B326" s="4">
        <f>IF('True_Odds_Calculator_3-way'!B327="","",'True_Odds_Calculator_3-way'!B327)</f>
        <v>3.58</v>
      </c>
      <c r="C326" s="4">
        <f>IF('True_Odds_Calculator_3-way'!C327="","",'True_Odds_Calculator_3-way'!C327)</f>
        <v>4.6100000000000003</v>
      </c>
      <c r="D326" s="4">
        <f t="shared" si="25"/>
        <v>2.2565138108543881E-2</v>
      </c>
      <c r="E326" s="4">
        <f t="shared" si="26"/>
        <v>1.927547064963357</v>
      </c>
      <c r="F326" s="4">
        <f t="shared" si="27"/>
        <v>3.6790689816194497</v>
      </c>
      <c r="G326" s="4">
        <f t="shared" si="28"/>
        <v>4.7755941847112604</v>
      </c>
      <c r="I326" s="4">
        <f t="shared" si="29"/>
        <v>1.0225651381085439</v>
      </c>
    </row>
    <row r="327" spans="1:9" x14ac:dyDescent="0.2">
      <c r="A327" s="4">
        <f>IF('True_Odds_Calculator_3-way'!A328="","",'True_Odds_Calculator_3-way'!A328)</f>
        <v>2.74</v>
      </c>
      <c r="B327" s="4">
        <f>IF('True_Odds_Calculator_3-way'!B328="","",'True_Odds_Calculator_3-way'!B328)</f>
        <v>3.3</v>
      </c>
      <c r="C327" s="4">
        <f>IF('True_Odds_Calculator_3-way'!C328="","",'True_Odds_Calculator_3-way'!C328)</f>
        <v>2.78</v>
      </c>
      <c r="D327" s="4">
        <f t="shared" si="25"/>
        <v>2.770603689576534E-2</v>
      </c>
      <c r="E327" s="4">
        <f t="shared" si="26"/>
        <v>2.8111353500169241</v>
      </c>
      <c r="F327" s="4">
        <f t="shared" si="27"/>
        <v>3.4037343896410577</v>
      </c>
      <c r="G327" s="4">
        <f t="shared" si="28"/>
        <v>2.8532552187777624</v>
      </c>
      <c r="I327" s="4">
        <f t="shared" si="29"/>
        <v>1.0277060368957653</v>
      </c>
    </row>
    <row r="328" spans="1:9" x14ac:dyDescent="0.2">
      <c r="A328" s="4">
        <f>IF('True_Odds_Calculator_3-way'!A329="","",'True_Odds_Calculator_3-way'!A329)</f>
        <v>1.99</v>
      </c>
      <c r="B328" s="4">
        <f>IF('True_Odds_Calculator_3-way'!B329="","",'True_Odds_Calculator_3-way'!B329)</f>
        <v>3.58</v>
      </c>
      <c r="C328" s="4">
        <f>IF('True_Odds_Calculator_3-way'!C329="","",'True_Odds_Calculator_3-way'!C329)</f>
        <v>4.04</v>
      </c>
      <c r="D328" s="4">
        <f t="shared" si="25"/>
        <v>2.9366924227865354E-2</v>
      </c>
      <c r="E328" s="4">
        <f t="shared" si="26"/>
        <v>2.0295354722392398</v>
      </c>
      <c r="F328" s="4">
        <f t="shared" si="27"/>
        <v>3.7100157569307806</v>
      </c>
      <c r="G328" s="4">
        <f t="shared" si="28"/>
        <v>4.2063504683113786</v>
      </c>
      <c r="I328" s="4">
        <f t="shared" si="29"/>
        <v>1.0293669242278654</v>
      </c>
    </row>
    <row r="329" spans="1:9" x14ac:dyDescent="0.2">
      <c r="A329" s="4">
        <f>IF('True_Odds_Calculator_3-way'!A330="","",'True_Odds_Calculator_3-way'!A330)</f>
        <v>2.17</v>
      </c>
      <c r="B329" s="4">
        <f>IF('True_Odds_Calculator_3-way'!B330="","",'True_Odds_Calculator_3-way'!B330)</f>
        <v>3.42</v>
      </c>
      <c r="C329" s="4">
        <f>IF('True_Odds_Calculator_3-way'!C330="","",'True_Odds_Calculator_3-way'!C330)</f>
        <v>3.62</v>
      </c>
      <c r="D329" s="4">
        <f t="shared" si="25"/>
        <v>2.9470247828923046E-2</v>
      </c>
      <c r="E329" s="4">
        <f t="shared" si="26"/>
        <v>2.2172650229709001</v>
      </c>
      <c r="F329" s="4">
        <f t="shared" si="27"/>
        <v>3.5388929392335311</v>
      </c>
      <c r="G329" s="4">
        <f t="shared" si="28"/>
        <v>3.7534764983699129</v>
      </c>
      <c r="I329" s="4">
        <f t="shared" si="29"/>
        <v>1.029470247828923</v>
      </c>
    </row>
    <row r="330" spans="1:9" x14ac:dyDescent="0.2">
      <c r="A330" s="4">
        <f>IF('True_Odds_Calculator_3-way'!A331="","",'True_Odds_Calculator_3-way'!A331)</f>
        <v>3.62</v>
      </c>
      <c r="B330" s="4">
        <f>IF('True_Odds_Calculator_3-way'!B331="","",'True_Odds_Calculator_3-way'!B331)</f>
        <v>3.24</v>
      </c>
      <c r="C330" s="4">
        <f>IF('True_Odds_Calculator_3-way'!C331="","",'True_Odds_Calculator_3-way'!C331)</f>
        <v>2.29</v>
      </c>
      <c r="D330" s="4">
        <f t="shared" si="25"/>
        <v>2.1566291938717619E-2</v>
      </c>
      <c r="E330" s="4">
        <f t="shared" si="26"/>
        <v>3.7167214525466212</v>
      </c>
      <c r="F330" s="4">
        <f t="shared" si="27"/>
        <v>3.3172643794077543</v>
      </c>
      <c r="G330" s="4">
        <f t="shared" si="28"/>
        <v>2.3283295892132356</v>
      </c>
      <c r="I330" s="4">
        <f t="shared" si="29"/>
        <v>1.0215662919387176</v>
      </c>
    </row>
    <row r="331" spans="1:9" x14ac:dyDescent="0.2">
      <c r="A331" s="4">
        <f>IF('True_Odds_Calculator_3-way'!A332="","",'True_Odds_Calculator_3-way'!A332)</f>
        <v>2.61</v>
      </c>
      <c r="B331" s="4">
        <f>IF('True_Odds_Calculator_3-way'!B332="","",'True_Odds_Calculator_3-way'!B332)</f>
        <v>3.38</v>
      </c>
      <c r="C331" s="4">
        <f>IF('True_Odds_Calculator_3-way'!C332="","",'True_Odds_Calculator_3-way'!C332)</f>
        <v>2.92</v>
      </c>
      <c r="D331" s="4">
        <f t="shared" si="25"/>
        <v>2.1465504042445405E-2</v>
      </c>
      <c r="E331" s="4">
        <f t="shared" si="26"/>
        <v>2.6596692935152211</v>
      </c>
      <c r="F331" s="4">
        <f t="shared" si="27"/>
        <v>3.4637694203164626</v>
      </c>
      <c r="G331" s="4">
        <f t="shared" si="28"/>
        <v>2.9823096660540398</v>
      </c>
      <c r="I331" s="4">
        <f t="shared" si="29"/>
        <v>1.0214655040424454</v>
      </c>
    </row>
    <row r="332" spans="1:9" x14ac:dyDescent="0.2">
      <c r="A332" s="4">
        <f>IF('True_Odds_Calculator_3-way'!A333="","",'True_Odds_Calculator_3-way'!A333)</f>
        <v>1.56</v>
      </c>
      <c r="B332" s="4">
        <f>IF('True_Odds_Calculator_3-way'!B333="","",'True_Odds_Calculator_3-way'!B333)</f>
        <v>4.0999999999999996</v>
      </c>
      <c r="C332" s="4">
        <f>IF('True_Odds_Calculator_3-way'!C333="","",'True_Odds_Calculator_3-way'!C333)</f>
        <v>7.22</v>
      </c>
      <c r="D332" s="4">
        <f t="shared" si="25"/>
        <v>2.3432235174684957E-2</v>
      </c>
      <c r="E332" s="4">
        <f t="shared" si="26"/>
        <v>1.5792426968607878</v>
      </c>
      <c r="F332" s="4">
        <f t="shared" si="27"/>
        <v>4.2356424455293453</v>
      </c>
      <c r="G332" s="4">
        <f t="shared" si="28"/>
        <v>7.6514952015694302</v>
      </c>
      <c r="I332" s="4">
        <f t="shared" si="29"/>
        <v>1.023432235174685</v>
      </c>
    </row>
    <row r="333" spans="1:9" x14ac:dyDescent="0.2">
      <c r="A333" s="4">
        <f>IF('True_Odds_Calculator_3-way'!A334="","",'True_Odds_Calculator_3-way'!A334)</f>
        <v>2.2999999999999998</v>
      </c>
      <c r="B333" s="4">
        <f>IF('True_Odds_Calculator_3-way'!B334="","",'True_Odds_Calculator_3-way'!B334)</f>
        <v>3.34</v>
      </c>
      <c r="C333" s="4">
        <f>IF('True_Odds_Calculator_3-way'!C334="","",'True_Odds_Calculator_3-way'!C334)</f>
        <v>3.47</v>
      </c>
      <c r="D333" s="4">
        <f t="shared" si="25"/>
        <v>2.2368244340788435E-2</v>
      </c>
      <c r="E333" s="4">
        <f t="shared" si="26"/>
        <v>2.3401308747162242</v>
      </c>
      <c r="F333" s="4">
        <f t="shared" si="27"/>
        <v>3.4253013482824586</v>
      </c>
      <c r="G333" s="4">
        <f t="shared" si="28"/>
        <v>3.5621624125713707</v>
      </c>
      <c r="I333" s="4">
        <f t="shared" si="29"/>
        <v>1.0223682443407884</v>
      </c>
    </row>
    <row r="334" spans="1:9" x14ac:dyDescent="0.2">
      <c r="A334" s="4">
        <f>IF('True_Odds_Calculator_3-way'!A335="","",'True_Odds_Calculator_3-way'!A335)</f>
        <v>7.95</v>
      </c>
      <c r="B334" s="4">
        <f>IF('True_Odds_Calculator_3-way'!B335="","",'True_Odds_Calculator_3-way'!B335)</f>
        <v>5.19</v>
      </c>
      <c r="C334" s="4">
        <f>IF('True_Odds_Calculator_3-way'!C335="","",'True_Odds_Calculator_3-way'!C335)</f>
        <v>1.41</v>
      </c>
      <c r="D334" s="4">
        <f t="shared" si="25"/>
        <v>2.7684249038349318E-2</v>
      </c>
      <c r="E334" s="4">
        <f t="shared" si="26"/>
        <v>8.579413762058449</v>
      </c>
      <c r="F334" s="4">
        <f t="shared" si="27"/>
        <v>5.451072298453008</v>
      </c>
      <c r="G334" s="4">
        <f t="shared" si="28"/>
        <v>1.4285882141906043</v>
      </c>
      <c r="I334" s="4">
        <f t="shared" si="29"/>
        <v>1.0276842490383493</v>
      </c>
    </row>
    <row r="335" spans="1:9" x14ac:dyDescent="0.2">
      <c r="A335" s="4">
        <f>IF('True_Odds_Calculator_3-way'!A336="","",'True_Odds_Calculator_3-way'!A336)</f>
        <v>8.23</v>
      </c>
      <c r="B335" s="4">
        <f>IF('True_Odds_Calculator_3-way'!B336="","",'True_Odds_Calculator_3-way'!B336)</f>
        <v>4.58</v>
      </c>
      <c r="C335" s="4">
        <f>IF('True_Odds_Calculator_3-way'!C336="","",'True_Odds_Calculator_3-way'!C336)</f>
        <v>1.44</v>
      </c>
      <c r="D335" s="4">
        <f t="shared" si="25"/>
        <v>3.4291738665714E-2</v>
      </c>
      <c r="E335" s="4">
        <f t="shared" si="26"/>
        <v>9.0846239093574468</v>
      </c>
      <c r="F335" s="4">
        <f t="shared" si="27"/>
        <v>4.8330184443351687</v>
      </c>
      <c r="G335" s="4">
        <f t="shared" si="28"/>
        <v>1.4640991221491715</v>
      </c>
      <c r="I335" s="4">
        <f t="shared" si="29"/>
        <v>1.034291738665714</v>
      </c>
    </row>
    <row r="336" spans="1:9" x14ac:dyDescent="0.2">
      <c r="A336" s="4">
        <f>IF('True_Odds_Calculator_3-way'!A337="","",'True_Odds_Calculator_3-way'!A337)</f>
        <v>1.46</v>
      </c>
      <c r="B336" s="4">
        <f>IF('True_Odds_Calculator_3-way'!B337="","",'True_Odds_Calculator_3-way'!B337)</f>
        <v>5.0999999999999996</v>
      </c>
      <c r="C336" s="4">
        <f>IF('True_Odds_Calculator_3-way'!C337="","",'True_Odds_Calculator_3-way'!C337)</f>
        <v>6.83</v>
      </c>
      <c r="D336" s="4">
        <f t="shared" si="25"/>
        <v>2.74228225556854E-2</v>
      </c>
      <c r="E336" s="4">
        <f t="shared" si="26"/>
        <v>1.4797483870229371</v>
      </c>
      <c r="F336" s="4">
        <f t="shared" si="27"/>
        <v>5.3493817490264988</v>
      </c>
      <c r="G336" s="4">
        <f t="shared" si="28"/>
        <v>7.2848098062490383</v>
      </c>
      <c r="I336" s="4">
        <f t="shared" si="29"/>
        <v>1.0274228225556854</v>
      </c>
    </row>
    <row r="337" spans="1:9" x14ac:dyDescent="0.2">
      <c r="A337" s="4">
        <f>IF('True_Odds_Calculator_3-way'!A338="","",'True_Odds_Calculator_3-way'!A338)</f>
        <v>2.99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2.76</v>
      </c>
      <c r="D337" s="4">
        <f t="shared" si="25"/>
        <v>2.2499900137628703E-2</v>
      </c>
      <c r="E337" s="4">
        <f t="shared" si="26"/>
        <v>3.0585885436720681</v>
      </c>
      <c r="F337" s="4">
        <f t="shared" si="27"/>
        <v>3.1423523415391172</v>
      </c>
      <c r="G337" s="4">
        <f t="shared" si="28"/>
        <v>2.8183393659446865</v>
      </c>
      <c r="I337" s="4">
        <f t="shared" si="29"/>
        <v>1.0224999001376287</v>
      </c>
    </row>
    <row r="338" spans="1:9" x14ac:dyDescent="0.2">
      <c r="A338" s="4">
        <f>IF('True_Odds_Calculator_3-way'!A339="","",'True_Odds_Calculator_3-way'!A339)</f>
        <v>3.24</v>
      </c>
      <c r="B338" s="4">
        <f>IF('True_Odds_Calculator_3-way'!B339="","",'True_Odds_Calculator_3-way'!B339)</f>
        <v>3.28</v>
      </c>
      <c r="C338" s="4">
        <f>IF('True_Odds_Calculator_3-way'!C339="","",'True_Odds_Calculator_3-way'!C339)</f>
        <v>2.4500000000000002</v>
      </c>
      <c r="D338" s="4">
        <f t="shared" si="25"/>
        <v>2.1683289395252103E-2</v>
      </c>
      <c r="E338" s="4">
        <f t="shared" si="26"/>
        <v>3.3176935910809973</v>
      </c>
      <c r="F338" s="4">
        <f t="shared" si="27"/>
        <v>3.3596473721517586</v>
      </c>
      <c r="G338" s="4">
        <f t="shared" si="28"/>
        <v>2.4941667539460943</v>
      </c>
      <c r="I338" s="4">
        <f t="shared" si="29"/>
        <v>1.0216832893952521</v>
      </c>
    </row>
    <row r="339" spans="1:9" x14ac:dyDescent="0.2">
      <c r="A339" s="4">
        <f>IF('True_Odds_Calculator_3-way'!A340="","",'True_Odds_Calculator_3-way'!A340)</f>
        <v>3.24</v>
      </c>
      <c r="B339" s="4">
        <f>IF('True_Odds_Calculator_3-way'!B340="","",'True_Odds_Calculator_3-way'!B340)</f>
        <v>3.47</v>
      </c>
      <c r="C339" s="4">
        <f>IF('True_Odds_Calculator_3-way'!C340="","",'True_Odds_Calculator_3-way'!C340)</f>
        <v>2.35</v>
      </c>
      <c r="D339" s="4">
        <f t="shared" si="25"/>
        <v>2.2358328242604752E-2</v>
      </c>
      <c r="E339" s="4">
        <f t="shared" si="26"/>
        <v>3.3201721793607617</v>
      </c>
      <c r="F339" s="4">
        <f t="shared" si="27"/>
        <v>3.5621204712717649</v>
      </c>
      <c r="G339" s="4">
        <f t="shared" si="28"/>
        <v>2.3918916472124785</v>
      </c>
      <c r="I339" s="4">
        <f t="shared" si="29"/>
        <v>1.0223583282426048</v>
      </c>
    </row>
    <row r="340" spans="1:9" x14ac:dyDescent="0.2">
      <c r="A340" s="4">
        <f>IF('True_Odds_Calculator_3-way'!A341="","",'True_Odds_Calculator_3-way'!A341)</f>
        <v>2.94</v>
      </c>
      <c r="B340" s="4">
        <f>IF('True_Odds_Calculator_3-way'!B341="","",'True_Odds_Calculator_3-way'!B341)</f>
        <v>3.13</v>
      </c>
      <c r="C340" s="4">
        <f>IF('True_Odds_Calculator_3-way'!C341="","",'True_Odds_Calculator_3-way'!C341)</f>
        <v>2.76</v>
      </c>
      <c r="D340" s="4">
        <f t="shared" si="25"/>
        <v>2.1943712892852574E-2</v>
      </c>
      <c r="E340" s="4">
        <f t="shared" si="26"/>
        <v>3.0046137334993963</v>
      </c>
      <c r="F340" s="4">
        <f t="shared" si="27"/>
        <v>3.2033391922734635</v>
      </c>
      <c r="G340" s="4">
        <f t="shared" si="28"/>
        <v>2.8168675297434986</v>
      </c>
      <c r="I340" s="4">
        <f t="shared" si="29"/>
        <v>1.0219437128928526</v>
      </c>
    </row>
    <row r="341" spans="1:9" x14ac:dyDescent="0.2">
      <c r="A341" s="4">
        <f>IF('True_Odds_Calculator_3-way'!A342="","",'True_Odds_Calculator_3-way'!A342)</f>
        <v>1.77</v>
      </c>
      <c r="B341" s="4">
        <f>IF('True_Odds_Calculator_3-way'!B342="","",'True_Odds_Calculator_3-way'!B342)</f>
        <v>3.77</v>
      </c>
      <c r="C341" s="4">
        <f>IF('True_Odds_Calculator_3-way'!C342="","",'True_Odds_Calculator_3-way'!C342)</f>
        <v>5.17</v>
      </c>
      <c r="D341" s="4">
        <f t="shared" si="25"/>
        <v>2.3647338481266766E-2</v>
      </c>
      <c r="E341" s="4">
        <f t="shared" si="26"/>
        <v>1.7950443323402809</v>
      </c>
      <c r="F341" s="4">
        <f t="shared" si="27"/>
        <v>3.885463631212545</v>
      </c>
      <c r="G341" s="4">
        <f t="shared" si="28"/>
        <v>5.3896399360242242</v>
      </c>
      <c r="I341" s="4">
        <f t="shared" si="29"/>
        <v>1.0236473384812668</v>
      </c>
    </row>
    <row r="342" spans="1:9" x14ac:dyDescent="0.2">
      <c r="A342" s="4">
        <f>IF('True_Odds_Calculator_3-way'!A343="","",'True_Odds_Calculator_3-way'!A343)</f>
        <v>4.87</v>
      </c>
      <c r="B342" s="4">
        <f>IF('True_Odds_Calculator_3-way'!B343="","",'True_Odds_Calculator_3-way'!B343)</f>
        <v>4.2699999999999996</v>
      </c>
      <c r="C342" s="4">
        <f>IF('True_Odds_Calculator_3-way'!C343="","",'True_Odds_Calculator_3-way'!C343)</f>
        <v>1.71</v>
      </c>
      <c r="D342" s="4">
        <f t="shared" si="25"/>
        <v>2.4326168143060434E-2</v>
      </c>
      <c r="E342" s="4">
        <f t="shared" si="26"/>
        <v>5.0702203637163139</v>
      </c>
      <c r="F342" s="4">
        <f t="shared" si="27"/>
        <v>4.4231481702999638</v>
      </c>
      <c r="G342" s="4">
        <f t="shared" si="28"/>
        <v>1.7340441096904942</v>
      </c>
      <c r="I342" s="4">
        <f t="shared" si="29"/>
        <v>1.0243261681430604</v>
      </c>
    </row>
    <row r="343" spans="1:9" x14ac:dyDescent="0.2">
      <c r="A343" s="4">
        <f>IF('True_Odds_Calculator_3-way'!A344="","",'True_Odds_Calculator_3-way'!A344)</f>
        <v>1.57</v>
      </c>
      <c r="B343" s="4">
        <f>IF('True_Odds_Calculator_3-way'!B344="","",'True_Odds_Calculator_3-way'!B344)</f>
        <v>3.49</v>
      </c>
      <c r="C343" s="4">
        <f>IF('True_Odds_Calculator_3-way'!C344="","",'True_Odds_Calculator_3-way'!C344)</f>
        <v>7.41</v>
      </c>
      <c r="D343" s="4">
        <f t="shared" si="25"/>
        <v>5.8428392980347743E-2</v>
      </c>
      <c r="E343" s="4">
        <f t="shared" si="26"/>
        <v>1.6195209431970543</v>
      </c>
      <c r="F343" s="4">
        <f t="shared" si="27"/>
        <v>3.7445214800798294</v>
      </c>
      <c r="G343" s="4">
        <f t="shared" si="28"/>
        <v>8.6597604384536933</v>
      </c>
      <c r="I343" s="4">
        <f t="shared" si="29"/>
        <v>1.0584283929803477</v>
      </c>
    </row>
    <row r="344" spans="1:9" x14ac:dyDescent="0.2">
      <c r="A344" s="4">
        <f>IF('True_Odds_Calculator_3-way'!A345="","",'True_Odds_Calculator_3-way'!A345)</f>
        <v>2.41</v>
      </c>
      <c r="B344" s="4">
        <f>IF('True_Odds_Calculator_3-way'!B345="","",'True_Odds_Calculator_3-way'!B345)</f>
        <v>3.22</v>
      </c>
      <c r="C344" s="4">
        <f>IF('True_Odds_Calculator_3-way'!C345="","",'True_Odds_Calculator_3-way'!C345)</f>
        <v>3.08</v>
      </c>
      <c r="D344" s="4">
        <f t="shared" si="25"/>
        <v>5.0172090222604382E-2</v>
      </c>
      <c r="E344" s="4">
        <f t="shared" si="26"/>
        <v>2.5112142714253776</v>
      </c>
      <c r="F344" s="4">
        <f t="shared" si="27"/>
        <v>3.4032708193793257</v>
      </c>
      <c r="G344" s="4">
        <f t="shared" si="28"/>
        <v>3.2472667513713795</v>
      </c>
      <c r="I344" s="4">
        <f t="shared" si="29"/>
        <v>1.0501720902226044</v>
      </c>
    </row>
    <row r="345" spans="1:9" x14ac:dyDescent="0.2">
      <c r="A345" s="4">
        <f>IF('True_Odds_Calculator_3-way'!A346="","",'True_Odds_Calculator_3-way'!A346)</f>
        <v>2.41</v>
      </c>
      <c r="B345" s="4">
        <f>IF('True_Odds_Calculator_3-way'!B346="","",'True_Odds_Calculator_3-way'!B346)</f>
        <v>3.28</v>
      </c>
      <c r="C345" s="4">
        <f>IF('True_Odds_Calculator_3-way'!C346="","",'True_Odds_Calculator_3-way'!C346)</f>
        <v>3.04</v>
      </c>
      <c r="D345" s="4">
        <f t="shared" si="25"/>
        <v>4.8763176537639952E-2</v>
      </c>
      <c r="E345" s="4">
        <f t="shared" si="26"/>
        <v>2.5082561310025486</v>
      </c>
      <c r="F345" s="4">
        <f t="shared" si="27"/>
        <v>3.4647194612376215</v>
      </c>
      <c r="G345" s="4">
        <f t="shared" si="28"/>
        <v>3.1980251428052284</v>
      </c>
      <c r="I345" s="4">
        <f t="shared" si="29"/>
        <v>1.04876317653764</v>
      </c>
    </row>
    <row r="346" spans="1:9" x14ac:dyDescent="0.2">
      <c r="A346" s="4">
        <f>IF('True_Odds_Calculator_3-way'!A347="","",'True_Odds_Calculator_3-way'!A347)</f>
        <v>2.7</v>
      </c>
      <c r="B346" s="4">
        <f>IF('True_Odds_Calculator_3-way'!B347="","",'True_Odds_Calculator_3-way'!B347)</f>
        <v>3.29</v>
      </c>
      <c r="C346" s="4">
        <f>IF('True_Odds_Calculator_3-way'!C347="","",'True_Odds_Calculator_3-way'!C347)</f>
        <v>2.67</v>
      </c>
      <c r="D346" s="4">
        <f t="shared" si="25"/>
        <v>4.8853573357517943E-2</v>
      </c>
      <c r="E346" s="4">
        <f t="shared" si="26"/>
        <v>2.8241738875717877</v>
      </c>
      <c r="F346" s="4">
        <f t="shared" si="27"/>
        <v>3.4762435198607027</v>
      </c>
      <c r="G346" s="4">
        <f t="shared" si="28"/>
        <v>2.7913677785793896</v>
      </c>
      <c r="I346" s="4">
        <f t="shared" si="29"/>
        <v>1.0488535733575179</v>
      </c>
    </row>
    <row r="347" spans="1:9" x14ac:dyDescent="0.2">
      <c r="A347" s="4">
        <f>IF('True_Odds_Calculator_3-way'!A348="","",'True_Odds_Calculator_3-way'!A348)</f>
        <v>5.31</v>
      </c>
      <c r="B347" s="4">
        <f>IF('True_Odds_Calculator_3-way'!B348="","",'True_Odds_Calculator_3-way'!B348)</f>
        <v>4.08</v>
      </c>
      <c r="C347" s="4">
        <f>IF('True_Odds_Calculator_3-way'!C348="","",'True_Odds_Calculator_3-way'!C348)</f>
        <v>1.69</v>
      </c>
      <c r="D347" s="4">
        <f t="shared" si="25"/>
        <v>2.51379326845238E-2</v>
      </c>
      <c r="E347" s="4">
        <f t="shared" si="26"/>
        <v>5.5572657657302145</v>
      </c>
      <c r="F347" s="4">
        <f t="shared" si="27"/>
        <v>4.2244228291249311</v>
      </c>
      <c r="G347" s="4">
        <f t="shared" si="28"/>
        <v>1.7142759220384081</v>
      </c>
      <c r="I347" s="4">
        <f t="shared" si="29"/>
        <v>1.0251379326845238</v>
      </c>
    </row>
    <row r="348" spans="1:9" x14ac:dyDescent="0.2">
      <c r="A348" s="4">
        <f>IF('True_Odds_Calculator_3-way'!A349="","",'True_Odds_Calculator_3-way'!A349)</f>
        <v>3.31</v>
      </c>
      <c r="B348" s="4">
        <f>IF('True_Odds_Calculator_3-way'!B349="","",'True_Odds_Calculator_3-way'!B349)</f>
        <v>3.74</v>
      </c>
      <c r="C348" s="4">
        <f>IF('True_Odds_Calculator_3-way'!C349="","",'True_Odds_Calculator_3-way'!C349)</f>
        <v>2.21</v>
      </c>
      <c r="D348" s="4">
        <f t="shared" si="25"/>
        <v>2.1983170552567932E-2</v>
      </c>
      <c r="E348" s="4">
        <f t="shared" si="26"/>
        <v>3.3922789276725616</v>
      </c>
      <c r="F348" s="4">
        <f t="shared" si="27"/>
        <v>3.8453854253449951</v>
      </c>
      <c r="G348" s="4">
        <f t="shared" si="28"/>
        <v>2.2463784569486074</v>
      </c>
      <c r="I348" s="4">
        <f t="shared" si="29"/>
        <v>1.0219831705525679</v>
      </c>
    </row>
    <row r="349" spans="1:9" x14ac:dyDescent="0.2">
      <c r="A349" s="4">
        <f>IF('True_Odds_Calculator_3-way'!A350="","",'True_Odds_Calculator_3-way'!A350)</f>
        <v>1.2</v>
      </c>
      <c r="B349" s="4">
        <f>IF('True_Odds_Calculator_3-way'!B350="","",'True_Odds_Calculator_3-way'!B350)</f>
        <v>7.07</v>
      </c>
      <c r="C349" s="4">
        <f>IF('True_Odds_Calculator_3-way'!C350="","",'True_Odds_Calculator_3-way'!C350)</f>
        <v>18.149999999999999</v>
      </c>
      <c r="D349" s="4">
        <f t="shared" si="25"/>
        <v>2.9872467766257182E-2</v>
      </c>
      <c r="E349" s="4">
        <f t="shared" si="26"/>
        <v>1.2145121905050351</v>
      </c>
      <c r="F349" s="4">
        <f t="shared" si="27"/>
        <v>7.6054171790958538</v>
      </c>
      <c r="G349" s="4">
        <f t="shared" si="28"/>
        <v>22.153826233329024</v>
      </c>
      <c r="I349" s="4">
        <f t="shared" si="29"/>
        <v>1.0298724677662572</v>
      </c>
    </row>
    <row r="350" spans="1:9" x14ac:dyDescent="0.2">
      <c r="A350" s="4">
        <f>IF('True_Odds_Calculator_3-way'!A351="","",'True_Odds_Calculator_3-way'!A351)</f>
        <v>2.4500000000000002</v>
      </c>
      <c r="B350" s="4">
        <f>IF('True_Odds_Calculator_3-way'!B351="","",'True_Odds_Calculator_3-way'!B351)</f>
        <v>3.23</v>
      </c>
      <c r="C350" s="4">
        <f>IF('True_Odds_Calculator_3-way'!C351="","",'True_Odds_Calculator_3-way'!C351)</f>
        <v>3.29</v>
      </c>
      <c r="D350" s="4">
        <f t="shared" si="25"/>
        <v>2.1712156307091668E-2</v>
      </c>
      <c r="E350" s="4">
        <f t="shared" si="26"/>
        <v>2.4942266144634737</v>
      </c>
      <c r="F350" s="4">
        <f t="shared" si="27"/>
        <v>3.3073142753824012</v>
      </c>
      <c r="G350" s="4">
        <f t="shared" si="28"/>
        <v>3.3702489922962959</v>
      </c>
      <c r="I350" s="4">
        <f t="shared" si="29"/>
        <v>1.0217121563070917</v>
      </c>
    </row>
    <row r="351" spans="1:9" x14ac:dyDescent="0.2">
      <c r="A351" s="4">
        <f>IF('True_Odds_Calculator_3-way'!A352="","",'True_Odds_Calculator_3-way'!A352)</f>
        <v>1.42</v>
      </c>
      <c r="B351" s="4">
        <f>IF('True_Odds_Calculator_3-way'!B352="","",'True_Odds_Calculator_3-way'!B352)</f>
        <v>4.9400000000000004</v>
      </c>
      <c r="C351" s="4">
        <f>IF('True_Odds_Calculator_3-way'!C352="","",'True_Odds_Calculator_3-way'!C352)</f>
        <v>8.24</v>
      </c>
      <c r="D351" s="4">
        <f t="shared" si="25"/>
        <v>2.801372521121781E-2</v>
      </c>
      <c r="E351" s="4">
        <f t="shared" si="26"/>
        <v>1.4390819823459982</v>
      </c>
      <c r="F351" s="4">
        <f t="shared" si="27"/>
        <v>5.17889880857095</v>
      </c>
      <c r="G351" s="4">
        <f t="shared" si="28"/>
        <v>8.9268725413319814</v>
      </c>
      <c r="I351" s="4">
        <f t="shared" si="29"/>
        <v>1.0280137252112178</v>
      </c>
    </row>
    <row r="352" spans="1:9" x14ac:dyDescent="0.2">
      <c r="A352" s="4">
        <f>IF('True_Odds_Calculator_3-way'!A353="","",'True_Odds_Calculator_3-way'!A353)</f>
        <v>2.41</v>
      </c>
      <c r="B352" s="4">
        <f>IF('True_Odds_Calculator_3-way'!B353="","",'True_Odds_Calculator_3-way'!B353)</f>
        <v>3.52</v>
      </c>
      <c r="C352" s="4">
        <f>IF('True_Odds_Calculator_3-way'!C353="","",'True_Odds_Calculator_3-way'!C353)</f>
        <v>3.1</v>
      </c>
      <c r="D352" s="4">
        <f t="shared" si="25"/>
        <v>2.1609313588298873E-2</v>
      </c>
      <c r="E352" s="4">
        <f t="shared" si="26"/>
        <v>2.4525754389804435</v>
      </c>
      <c r="F352" s="4">
        <f t="shared" si="27"/>
        <v>3.6115711256541623</v>
      </c>
      <c r="G352" s="4">
        <f t="shared" si="28"/>
        <v>3.1708028352193529</v>
      </c>
      <c r="I352" s="4">
        <f t="shared" si="29"/>
        <v>1.0216093135882989</v>
      </c>
    </row>
    <row r="353" spans="1:9" x14ac:dyDescent="0.2">
      <c r="A353" s="4">
        <f>IF('True_Odds_Calculator_3-way'!A354="","",'True_Odds_Calculator_3-way'!A354)</f>
        <v>1.75</v>
      </c>
      <c r="B353" s="4">
        <f>IF('True_Odds_Calculator_3-way'!B354="","",'True_Odds_Calculator_3-way'!B354)</f>
        <v>3.97</v>
      </c>
      <c r="C353" s="4">
        <f>IF('True_Odds_Calculator_3-way'!C354="","",'True_Odds_Calculator_3-way'!C354)</f>
        <v>4.68</v>
      </c>
      <c r="D353" s="4">
        <f t="shared" si="25"/>
        <v>3.6992953869528167E-2</v>
      </c>
      <c r="E353" s="4">
        <f t="shared" si="26"/>
        <v>1.7885965233973888</v>
      </c>
      <c r="F353" s="4">
        <f t="shared" si="27"/>
        <v>4.1743512273614298</v>
      </c>
      <c r="G353" s="4">
        <f t="shared" si="28"/>
        <v>4.9666186347041954</v>
      </c>
      <c r="I353" s="4">
        <f t="shared" si="29"/>
        <v>1.0369929538695282</v>
      </c>
    </row>
    <row r="354" spans="1:9" x14ac:dyDescent="0.2">
      <c r="A354" s="4">
        <f>IF('True_Odds_Calculator_3-way'!A355="","",'True_Odds_Calculator_3-way'!A355)</f>
        <v>1.92</v>
      </c>
      <c r="B354" s="4">
        <f>IF('True_Odds_Calculator_3-way'!B355="","",'True_Odds_Calculator_3-way'!B355)</f>
        <v>3.71</v>
      </c>
      <c r="C354" s="4">
        <f>IF('True_Odds_Calculator_3-way'!C355="","",'True_Odds_Calculator_3-way'!C355)</f>
        <v>4.1900000000000004</v>
      </c>
      <c r="D354" s="4">
        <f t="shared" si="25"/>
        <v>2.9038596795948113E-2</v>
      </c>
      <c r="E354" s="4">
        <f t="shared" si="26"/>
        <v>1.9563583365917956</v>
      </c>
      <c r="F354" s="4">
        <f t="shared" si="27"/>
        <v>3.848192696934309</v>
      </c>
      <c r="G354" s="4">
        <f t="shared" si="28"/>
        <v>4.3671182643944944</v>
      </c>
      <c r="I354" s="4">
        <f t="shared" si="29"/>
        <v>1.0290385967959481</v>
      </c>
    </row>
    <row r="355" spans="1:9" x14ac:dyDescent="0.2">
      <c r="A355" s="4">
        <f>IF('True_Odds_Calculator_3-way'!A356="","",'True_Odds_Calculator_3-way'!A356)</f>
        <v>3.46</v>
      </c>
      <c r="B355" s="4">
        <f>IF('True_Odds_Calculator_3-way'!B356="","",'True_Odds_Calculator_3-way'!B356)</f>
        <v>4.2300000000000004</v>
      </c>
      <c r="C355" s="4">
        <f>IF('True_Odds_Calculator_3-way'!C356="","",'True_Odds_Calculator_3-way'!C356)</f>
        <v>1.99</v>
      </c>
      <c r="D355" s="4">
        <f t="shared" si="25"/>
        <v>2.7936523239875388E-2</v>
      </c>
      <c r="E355" s="4">
        <f t="shared" si="26"/>
        <v>3.5751931652122</v>
      </c>
      <c r="F355" s="4">
        <f t="shared" si="27"/>
        <v>4.4034542550042222</v>
      </c>
      <c r="G355" s="4">
        <f t="shared" si="28"/>
        <v>2.0275734235379228</v>
      </c>
      <c r="I355" s="4">
        <f t="shared" si="29"/>
        <v>1.0279365232398754</v>
      </c>
    </row>
    <row r="356" spans="1:9" x14ac:dyDescent="0.2">
      <c r="A356" s="4">
        <f>IF('True_Odds_Calculator_3-way'!A357="","",'True_Odds_Calculator_3-way'!A357)</f>
        <v>2.11</v>
      </c>
      <c r="B356" s="4">
        <f>IF('True_Odds_Calculator_3-way'!B357="","",'True_Odds_Calculator_3-way'!B357)</f>
        <v>3.93</v>
      </c>
      <c r="C356" s="4">
        <f>IF('True_Odds_Calculator_3-way'!C357="","",'True_Odds_Calculator_3-way'!C357)</f>
        <v>3.33</v>
      </c>
      <c r="D356" s="4">
        <f t="shared" si="25"/>
        <v>2.8686875798051403E-2</v>
      </c>
      <c r="E356" s="4">
        <f t="shared" si="26"/>
        <v>2.1534489243540422</v>
      </c>
      <c r="F356" s="4">
        <f t="shared" si="27"/>
        <v>4.0834554696489489</v>
      </c>
      <c r="G356" s="4">
        <f t="shared" si="28"/>
        <v>3.439522770396001</v>
      </c>
      <c r="I356" s="4">
        <f t="shared" si="29"/>
        <v>1.0286868757980514</v>
      </c>
    </row>
    <row r="357" spans="1:9" x14ac:dyDescent="0.2">
      <c r="A357" s="4">
        <f>IF('True_Odds_Calculator_3-way'!A358="","",'True_Odds_Calculator_3-way'!A358)</f>
        <v>2.04</v>
      </c>
      <c r="B357" s="4">
        <f>IF('True_Odds_Calculator_3-way'!B358="","",'True_Odds_Calculator_3-way'!B358)</f>
        <v>3.12</v>
      </c>
      <c r="C357" s="4">
        <f>IF('True_Odds_Calculator_3-way'!C358="","",'True_Odds_Calculator_3-way'!C358)</f>
        <v>4.58</v>
      </c>
      <c r="D357" s="4">
        <f t="shared" si="25"/>
        <v>2.9049510297904924E-2</v>
      </c>
      <c r="E357" s="4">
        <f t="shared" si="26"/>
        <v>2.0811095449467594</v>
      </c>
      <c r="F357" s="4">
        <f t="shared" si="27"/>
        <v>3.2171962960085323</v>
      </c>
      <c r="G357" s="4">
        <f t="shared" si="28"/>
        <v>4.7925441526944068</v>
      </c>
      <c r="I357" s="4">
        <f t="shared" si="29"/>
        <v>1.0290495102979049</v>
      </c>
    </row>
    <row r="358" spans="1:9" x14ac:dyDescent="0.2">
      <c r="A358" s="4">
        <f>IF('True_Odds_Calculator_3-way'!A359="","",'True_Odds_Calculator_3-way'!A359)</f>
        <v>2.9</v>
      </c>
      <c r="B358" s="4">
        <f>IF('True_Odds_Calculator_3-way'!B359="","",'True_Odds_Calculator_3-way'!B359)</f>
        <v>2.97</v>
      </c>
      <c r="C358" s="4">
        <f>IF('True_Odds_Calculator_3-way'!C359="","",'True_Odds_Calculator_3-way'!C359)</f>
        <v>2.89</v>
      </c>
      <c r="D358" s="4">
        <f t="shared" si="25"/>
        <v>2.754868415290801E-2</v>
      </c>
      <c r="E358" s="4">
        <f t="shared" si="26"/>
        <v>2.9793410274507393</v>
      </c>
      <c r="F358" s="4">
        <f t="shared" si="27"/>
        <v>3.0532725034314949</v>
      </c>
      <c r="G358" s="4">
        <f t="shared" si="28"/>
        <v>2.9687873584627367</v>
      </c>
      <c r="I358" s="4">
        <f t="shared" si="29"/>
        <v>1.027548684152908</v>
      </c>
    </row>
    <row r="359" spans="1:9" x14ac:dyDescent="0.2">
      <c r="A359" s="4">
        <f>IF('True_Odds_Calculator_3-way'!A360="","",'True_Odds_Calculator_3-way'!A360)</f>
        <v>6.11</v>
      </c>
      <c r="B359" s="4">
        <f>IF('True_Odds_Calculator_3-way'!B360="","",'True_Odds_Calculator_3-way'!B360)</f>
        <v>3.9</v>
      </c>
      <c r="C359" s="4">
        <f>IF('True_Odds_Calculator_3-way'!C360="","",'True_Odds_Calculator_3-way'!C360)</f>
        <v>1.64</v>
      </c>
      <c r="D359" s="4">
        <f t="shared" si="25"/>
        <v>2.9832475084161647E-2</v>
      </c>
      <c r="E359" s="4">
        <f t="shared" si="26"/>
        <v>6.5052513128282072</v>
      </c>
      <c r="F359" s="4">
        <f t="shared" si="27"/>
        <v>4.0573531528937519</v>
      </c>
      <c r="G359" s="4">
        <f t="shared" si="28"/>
        <v>1.667189221565742</v>
      </c>
      <c r="I359" s="4">
        <f t="shared" si="29"/>
        <v>1.0298324750841616</v>
      </c>
    </row>
    <row r="360" spans="1:9" x14ac:dyDescent="0.2">
      <c r="A360" s="4">
        <f>IF('True_Odds_Calculator_3-way'!A361="","",'True_Odds_Calculator_3-way'!A361)</f>
        <v>1.76</v>
      </c>
      <c r="B360" s="4">
        <f>IF('True_Odds_Calculator_3-way'!B361="","",'True_Odds_Calculator_3-way'!B361)</f>
        <v>4.01</v>
      </c>
      <c r="C360" s="4">
        <f>IF('True_Odds_Calculator_3-way'!C361="","",'True_Odds_Calculator_3-way'!C361)</f>
        <v>4.82</v>
      </c>
      <c r="D360" s="4">
        <f t="shared" si="25"/>
        <v>2.5027256453359348E-2</v>
      </c>
      <c r="E360" s="4">
        <f t="shared" si="26"/>
        <v>1.786226552000419</v>
      </c>
      <c r="F360" s="4">
        <f t="shared" si="27"/>
        <v>4.1487898805084855</v>
      </c>
      <c r="G360" s="4">
        <f t="shared" si="28"/>
        <v>5.0219342810093321</v>
      </c>
      <c r="I360" s="4">
        <f t="shared" si="29"/>
        <v>1.0250272564533593</v>
      </c>
    </row>
    <row r="361" spans="1:9" x14ac:dyDescent="0.2">
      <c r="A361" s="4">
        <f>IF('True_Odds_Calculator_3-way'!A362="","",'True_Odds_Calculator_3-way'!A362)</f>
        <v>4.08</v>
      </c>
      <c r="B361" s="4">
        <f>IF('True_Odds_Calculator_3-way'!B362="","",'True_Odds_Calculator_3-way'!B362)</f>
        <v>3.38</v>
      </c>
      <c r="C361" s="4">
        <f>IF('True_Odds_Calculator_3-way'!C362="","",'True_Odds_Calculator_3-way'!C362)</f>
        <v>2.08</v>
      </c>
      <c r="D361" s="4">
        <f t="shared" si="25"/>
        <v>2.1725258150597337E-2</v>
      </c>
      <c r="E361" s="4">
        <f t="shared" si="26"/>
        <v>4.2042193406772075</v>
      </c>
      <c r="F361" s="4">
        <f t="shared" si="27"/>
        <v>3.4648085491273317</v>
      </c>
      <c r="G361" s="4">
        <f t="shared" si="28"/>
        <v>2.1118098660568441</v>
      </c>
      <c r="I361" s="4">
        <f t="shared" si="29"/>
        <v>1.0217252581505973</v>
      </c>
    </row>
    <row r="362" spans="1:9" x14ac:dyDescent="0.2">
      <c r="A362" s="4">
        <f>IF('True_Odds_Calculator_3-way'!A363="","",'True_Odds_Calculator_3-way'!A363)</f>
        <v>2.14</v>
      </c>
      <c r="B362" s="4">
        <f>IF('True_Odds_Calculator_3-way'!B363="","",'True_Odds_Calculator_3-way'!B363)</f>
        <v>3.13</v>
      </c>
      <c r="C362" s="4">
        <f>IF('True_Odds_Calculator_3-way'!C363="","",'True_Odds_Calculator_3-way'!C363)</f>
        <v>4.24</v>
      </c>
      <c r="D362" s="4">
        <f t="shared" si="25"/>
        <v>2.2627594121315653E-2</v>
      </c>
      <c r="E362" s="4">
        <f t="shared" si="26"/>
        <v>2.1751084629820738</v>
      </c>
      <c r="F362" s="4">
        <f t="shared" si="27"/>
        <v>3.2056800905163971</v>
      </c>
      <c r="G362" s="4">
        <f t="shared" si="28"/>
        <v>4.3800762987066406</v>
      </c>
      <c r="I362" s="4">
        <f t="shared" si="29"/>
        <v>1.0226275941213157</v>
      </c>
    </row>
    <row r="363" spans="1:9" x14ac:dyDescent="0.2">
      <c r="A363" s="4">
        <f>IF('True_Odds_Calculator_3-way'!A364="","",'True_Odds_Calculator_3-way'!A364)</f>
        <v>3.31</v>
      </c>
      <c r="B363" s="4">
        <f>IF('True_Odds_Calculator_3-way'!B364="","",'True_Odds_Calculator_3-way'!B364)</f>
        <v>3.03</v>
      </c>
      <c r="C363" s="4">
        <f>IF('True_Odds_Calculator_3-way'!C364="","",'True_Odds_Calculator_3-way'!C364)</f>
        <v>2.57</v>
      </c>
      <c r="D363" s="4">
        <f t="shared" si="25"/>
        <v>2.1252865291466305E-2</v>
      </c>
      <c r="E363" s="4">
        <f t="shared" si="26"/>
        <v>3.3894798961369403</v>
      </c>
      <c r="F363" s="4">
        <f t="shared" si="27"/>
        <v>3.0964668814459668</v>
      </c>
      <c r="G363" s="4">
        <f t="shared" si="28"/>
        <v>2.6176587209366677</v>
      </c>
      <c r="I363" s="4">
        <f t="shared" si="29"/>
        <v>1.0212528652914663</v>
      </c>
    </row>
    <row r="364" spans="1:9" x14ac:dyDescent="0.2">
      <c r="A364" s="4">
        <f>IF('True_Odds_Calculator_3-way'!A365="","",'True_Odds_Calculator_3-way'!A365)</f>
        <v>2.65</v>
      </c>
      <c r="B364" s="4">
        <f>IF('True_Odds_Calculator_3-way'!B365="","",'True_Odds_Calculator_3-way'!B365)</f>
        <v>3</v>
      </c>
      <c r="C364" s="4">
        <f>IF('True_Odds_Calculator_3-way'!C365="","",'True_Odds_Calculator_3-way'!C365)</f>
        <v>3.1</v>
      </c>
      <c r="D364" s="4">
        <f t="shared" si="25"/>
        <v>3.3272469060661392E-2</v>
      </c>
      <c r="E364" s="4">
        <f t="shared" si="26"/>
        <v>2.7302437223042837</v>
      </c>
      <c r="F364" s="4">
        <f t="shared" si="27"/>
        <v>3.103252885624344</v>
      </c>
      <c r="G364" s="4">
        <f t="shared" si="28"/>
        <v>3.2103777681285282</v>
      </c>
      <c r="I364" s="4">
        <f t="shared" si="29"/>
        <v>1.0332724690606614</v>
      </c>
    </row>
    <row r="365" spans="1:9" x14ac:dyDescent="0.2">
      <c r="A365" s="4">
        <f>IF('True_Odds_Calculator_3-way'!A366="","",'True_Odds_Calculator_3-way'!A366)</f>
        <v>3.63</v>
      </c>
      <c r="B365" s="4">
        <f>IF('True_Odds_Calculator_3-way'!B366="","",'True_Odds_Calculator_3-way'!B366)</f>
        <v>3.05</v>
      </c>
      <c r="C365" s="4">
        <f>IF('True_Odds_Calculator_3-way'!C366="","",'True_Odds_Calculator_3-way'!C366)</f>
        <v>2.33</v>
      </c>
      <c r="D365" s="4">
        <f t="shared" si="25"/>
        <v>3.2535495479151466E-2</v>
      </c>
      <c r="E365" s="4">
        <f t="shared" si="26"/>
        <v>3.7787621162786782</v>
      </c>
      <c r="F365" s="4">
        <f t="shared" si="27"/>
        <v>3.1543384297839827</v>
      </c>
      <c r="G365" s="4">
        <f t="shared" si="28"/>
        <v>2.3904036716998927</v>
      </c>
      <c r="I365" s="4">
        <f t="shared" si="29"/>
        <v>1.0325354954791515</v>
      </c>
    </row>
    <row r="366" spans="1:9" x14ac:dyDescent="0.2">
      <c r="A366" s="4">
        <f>IF('True_Odds_Calculator_3-way'!A367="","",'True_Odds_Calculator_3-way'!A367)</f>
        <v>2.11</v>
      </c>
      <c r="B366" s="4">
        <f>IF('True_Odds_Calculator_3-way'!B367="","",'True_Odds_Calculator_3-way'!B367)</f>
        <v>2.97</v>
      </c>
      <c r="C366" s="4">
        <f>IF('True_Odds_Calculator_3-way'!C367="","",'True_Odds_Calculator_3-way'!C367)</f>
        <v>4.4800000000000004</v>
      </c>
      <c r="D366" s="4">
        <f t="shared" si="25"/>
        <v>3.3848271703722066E-2</v>
      </c>
      <c r="E366" s="4">
        <f t="shared" si="26"/>
        <v>2.161456980141617</v>
      </c>
      <c r="F366" s="4">
        <f t="shared" si="27"/>
        <v>3.0729747349288807</v>
      </c>
      <c r="G366" s="4">
        <f t="shared" si="28"/>
        <v>4.718505109520458</v>
      </c>
      <c r="I366" s="4">
        <f t="shared" si="29"/>
        <v>1.0338482717037221</v>
      </c>
    </row>
    <row r="367" spans="1:9" x14ac:dyDescent="0.2">
      <c r="A367" s="4">
        <f>IF('True_Odds_Calculator_3-way'!A368="","",'True_Odds_Calculator_3-way'!A368)</f>
        <v>2.41</v>
      </c>
      <c r="B367" s="4">
        <f>IF('True_Odds_Calculator_3-way'!B368="","",'True_Odds_Calculator_3-way'!B368)</f>
        <v>2.77</v>
      </c>
      <c r="C367" s="4">
        <f>IF('True_Odds_Calculator_3-way'!C368="","",'True_Odds_Calculator_3-way'!C368)</f>
        <v>3.88</v>
      </c>
      <c r="D367" s="4">
        <f t="shared" si="25"/>
        <v>3.3680548423896006E-2</v>
      </c>
      <c r="E367" s="4">
        <f t="shared" si="26"/>
        <v>2.4770200050901465</v>
      </c>
      <c r="F367" s="4">
        <f t="shared" si="27"/>
        <v>2.858907367824949</v>
      </c>
      <c r="G367" s="4">
        <f t="shared" si="28"/>
        <v>4.0567110470340575</v>
      </c>
      <c r="I367" s="4">
        <f t="shared" si="29"/>
        <v>1.033680548423896</v>
      </c>
    </row>
    <row r="368" spans="1:9" x14ac:dyDescent="0.2">
      <c r="A368" s="4">
        <f>IF('True_Odds_Calculator_3-way'!A369="","",'True_Odds_Calculator_3-way'!A369)</f>
        <v>2.2999999999999998</v>
      </c>
      <c r="B368" s="4">
        <f>IF('True_Odds_Calculator_3-way'!B369="","",'True_Odds_Calculator_3-way'!B369)</f>
        <v>3.19</v>
      </c>
      <c r="C368" s="4">
        <f>IF('True_Odds_Calculator_3-way'!C369="","",'True_Odds_Calculator_3-way'!C369)</f>
        <v>3.43</v>
      </c>
      <c r="D368" s="4">
        <f t="shared" si="25"/>
        <v>3.9807422024476846E-2</v>
      </c>
      <c r="E368" s="4">
        <f t="shared" si="26"/>
        <v>2.3724034363490158</v>
      </c>
      <c r="F368" s="4">
        <f t="shared" si="27"/>
        <v>3.3309962713780283</v>
      </c>
      <c r="G368" s="4">
        <f t="shared" si="28"/>
        <v>3.5935539699017722</v>
      </c>
      <c r="I368" s="4">
        <f t="shared" si="29"/>
        <v>1.0398074220244768</v>
      </c>
    </row>
    <row r="369" spans="1:9" x14ac:dyDescent="0.2">
      <c r="A369" s="4">
        <f>IF('True_Odds_Calculator_3-way'!A370="","",'True_Odds_Calculator_3-way'!A370)</f>
        <v>2.14</v>
      </c>
      <c r="B369" s="4">
        <f>IF('True_Odds_Calculator_3-way'!B370="","",'True_Odds_Calculator_3-way'!B370)</f>
        <v>3.65</v>
      </c>
      <c r="C369" s="4">
        <f>IF('True_Odds_Calculator_3-way'!C370="","",'True_Odds_Calculator_3-way'!C370)</f>
        <v>3.42</v>
      </c>
      <c r="D369" s="4">
        <f t="shared" si="25"/>
        <v>3.3659983184607611E-2</v>
      </c>
      <c r="E369" s="4">
        <f t="shared" si="26"/>
        <v>2.1926471867713713</v>
      </c>
      <c r="F369" s="4">
        <f t="shared" si="27"/>
        <v>3.8058613625160387</v>
      </c>
      <c r="G369" s="4">
        <f t="shared" si="28"/>
        <v>3.5564702300808291</v>
      </c>
      <c r="I369" s="4">
        <f t="shared" si="29"/>
        <v>1.0336599831846076</v>
      </c>
    </row>
    <row r="370" spans="1:9" x14ac:dyDescent="0.2">
      <c r="A370" s="4">
        <f>IF('True_Odds_Calculator_3-way'!A371="","",'True_Odds_Calculator_3-way'!A371)</f>
        <v>9.51</v>
      </c>
      <c r="B370" s="4">
        <f>IF('True_Odds_Calculator_3-way'!B371="","",'True_Odds_Calculator_3-way'!B371)</f>
        <v>5.13</v>
      </c>
      <c r="C370" s="4">
        <f>IF('True_Odds_Calculator_3-way'!C371="","",'True_Odds_Calculator_3-way'!C371)</f>
        <v>1.38</v>
      </c>
      <c r="D370" s="4">
        <f t="shared" si="25"/>
        <v>2.4721926121633153E-2</v>
      </c>
      <c r="E370" s="4">
        <f t="shared" si="26"/>
        <v>10.318657793169789</v>
      </c>
      <c r="F370" s="4">
        <f t="shared" si="27"/>
        <v>5.3564408236837977</v>
      </c>
      <c r="G370" s="4">
        <f t="shared" si="28"/>
        <v>1.3958739991861751</v>
      </c>
      <c r="I370" s="4">
        <f t="shared" si="29"/>
        <v>1.0247219261216332</v>
      </c>
    </row>
    <row r="371" spans="1:9" x14ac:dyDescent="0.2">
      <c r="A371" s="4">
        <f>IF('True_Odds_Calculator_3-way'!A372="","",'True_Odds_Calculator_3-way'!A372)</f>
        <v>2.25</v>
      </c>
      <c r="B371" s="4">
        <f>IF('True_Odds_Calculator_3-way'!B372="","",'True_Odds_Calculator_3-way'!B372)</f>
        <v>3.63</v>
      </c>
      <c r="C371" s="4">
        <f>IF('True_Odds_Calculator_3-way'!C372="","",'True_Odds_Calculator_3-way'!C372)</f>
        <v>3.25</v>
      </c>
      <c r="D371" s="4">
        <f t="shared" si="25"/>
        <v>2.7618845800664094E-2</v>
      </c>
      <c r="E371" s="4">
        <f t="shared" si="26"/>
        <v>2.2975926426832567</v>
      </c>
      <c r="F371" s="4">
        <f t="shared" si="27"/>
        <v>3.7555044654699801</v>
      </c>
      <c r="G371" s="4">
        <f t="shared" si="28"/>
        <v>3.3502405932002843</v>
      </c>
      <c r="I371" s="4">
        <f t="shared" si="29"/>
        <v>1.0276188458006641</v>
      </c>
    </row>
    <row r="372" spans="1:9" x14ac:dyDescent="0.2">
      <c r="A372" s="4">
        <f>IF('True_Odds_Calculator_3-way'!A373="","",'True_Odds_Calculator_3-way'!A373)</f>
        <v>2.48</v>
      </c>
      <c r="B372" s="4">
        <f>IF('True_Odds_Calculator_3-way'!B373="","",'True_Odds_Calculator_3-way'!B373)</f>
        <v>3.42</v>
      </c>
      <c r="C372" s="4">
        <f>IF('True_Odds_Calculator_3-way'!C373="","",'True_Odds_Calculator_3-way'!C373)</f>
        <v>3.07</v>
      </c>
      <c r="D372" s="4">
        <f t="shared" si="25"/>
        <v>2.135636629312776E-2</v>
      </c>
      <c r="E372" s="4">
        <f t="shared" si="26"/>
        <v>2.5245702685065581</v>
      </c>
      <c r="F372" s="4">
        <f t="shared" si="27"/>
        <v>3.5053419581998639</v>
      </c>
      <c r="G372" s="4">
        <f t="shared" si="28"/>
        <v>3.138592949285604</v>
      </c>
      <c r="I372" s="4">
        <f t="shared" si="29"/>
        <v>1.0213563662931278</v>
      </c>
    </row>
    <row r="373" spans="1:9" x14ac:dyDescent="0.2">
      <c r="A373" s="4">
        <f>IF('True_Odds_Calculator_3-way'!A374="","",'True_Odds_Calculator_3-way'!A374)</f>
        <v>4.79</v>
      </c>
      <c r="B373" s="4">
        <f>IF('True_Odds_Calculator_3-way'!B374="","",'True_Odds_Calculator_3-way'!B374)</f>
        <v>3.74</v>
      </c>
      <c r="C373" s="4">
        <f>IF('True_Odds_Calculator_3-way'!C374="","",'True_Odds_Calculator_3-way'!C374)</f>
        <v>1.83</v>
      </c>
      <c r="D373" s="4">
        <f t="shared" si="25"/>
        <v>2.2596033799461068E-2</v>
      </c>
      <c r="E373" s="4">
        <f t="shared" si="26"/>
        <v>4.9692834685525105</v>
      </c>
      <c r="F373" s="4">
        <f t="shared" si="27"/>
        <v>3.8484086009573053</v>
      </c>
      <c r="G373" s="4">
        <f t="shared" si="28"/>
        <v>1.8555764881162051</v>
      </c>
      <c r="I373" s="4">
        <f t="shared" si="29"/>
        <v>1.0225960337994611</v>
      </c>
    </row>
    <row r="374" spans="1:9" x14ac:dyDescent="0.2">
      <c r="A374" s="4">
        <f>IF('True_Odds_Calculator_3-way'!A375="","",'True_Odds_Calculator_3-way'!A375)</f>
        <v>4.67</v>
      </c>
      <c r="B374" s="4">
        <f>IF('True_Odds_Calculator_3-way'!B375="","",'True_Odds_Calculator_3-way'!B375)</f>
        <v>3.18</v>
      </c>
      <c r="C374" s="4">
        <f>IF('True_Odds_Calculator_3-way'!C375="","",'True_Odds_Calculator_3-way'!C375)</f>
        <v>1.97</v>
      </c>
      <c r="D374" s="4">
        <f t="shared" si="25"/>
        <v>3.6212384315634782E-2</v>
      </c>
      <c r="E374" s="4">
        <f t="shared" si="26"/>
        <v>4.9489768518575943</v>
      </c>
      <c r="F374" s="4">
        <f t="shared" si="27"/>
        <v>3.306937205866916</v>
      </c>
      <c r="G374" s="4">
        <f t="shared" si="28"/>
        <v>2.0179866441897802</v>
      </c>
      <c r="I374" s="4">
        <f t="shared" si="29"/>
        <v>1.0362123843156348</v>
      </c>
    </row>
    <row r="375" spans="1:9" x14ac:dyDescent="0.2">
      <c r="A375" s="4">
        <f>IF('True_Odds_Calculator_3-way'!A376="","",'True_Odds_Calculator_3-way'!A376)</f>
        <v>2.66</v>
      </c>
      <c r="B375" s="4">
        <f>IF('True_Odds_Calculator_3-way'!B376="","",'True_Odds_Calculator_3-way'!B376)</f>
        <v>3.12</v>
      </c>
      <c r="C375" s="4">
        <f>IF('True_Odds_Calculator_3-way'!C376="","",'True_Odds_Calculator_3-way'!C376)</f>
        <v>3.08</v>
      </c>
      <c r="D375" s="4">
        <f t="shared" si="25"/>
        <v>2.1127994812205397E-2</v>
      </c>
      <c r="E375" s="4">
        <f t="shared" si="26"/>
        <v>2.7107824117698298</v>
      </c>
      <c r="F375" s="4">
        <f t="shared" si="27"/>
        <v>3.1900963527591926</v>
      </c>
      <c r="G375" s="4">
        <f t="shared" si="28"/>
        <v>3.1482908616043921</v>
      </c>
      <c r="I375" s="4">
        <f t="shared" si="29"/>
        <v>1.0211279948122054</v>
      </c>
    </row>
    <row r="376" spans="1:9" x14ac:dyDescent="0.2">
      <c r="A376" s="4">
        <f>IF('True_Odds_Calculator_3-way'!A377="","",'True_Odds_Calculator_3-way'!A377)</f>
        <v>3.36</v>
      </c>
      <c r="B376" s="4">
        <f>IF('True_Odds_Calculator_3-way'!B377="","",'True_Odds_Calculator_3-way'!B377)</f>
        <v>3.07</v>
      </c>
      <c r="C376" s="4">
        <f>IF('True_Odds_Calculator_3-way'!C377="","",'True_Odds_Calculator_3-way'!C377)</f>
        <v>2.4700000000000002</v>
      </c>
      <c r="D376" s="4">
        <f t="shared" si="25"/>
        <v>2.8210246236990644E-2</v>
      </c>
      <c r="E376" s="4">
        <f t="shared" si="26"/>
        <v>3.4696244348147234</v>
      </c>
      <c r="F376" s="4">
        <f t="shared" si="27"/>
        <v>3.1612608113109126</v>
      </c>
      <c r="G376" s="4">
        <f t="shared" si="28"/>
        <v>2.5287334661865462</v>
      </c>
      <c r="I376" s="4">
        <f t="shared" si="29"/>
        <v>1.0282102462369906</v>
      </c>
    </row>
    <row r="377" spans="1:9" x14ac:dyDescent="0.2">
      <c r="A377" s="4">
        <f>IF('True_Odds_Calculator_3-way'!A378="","",'True_Odds_Calculator_3-way'!A378)</f>
        <v>2.98</v>
      </c>
      <c r="B377" s="4">
        <f>IF('True_Odds_Calculator_3-way'!B378="","",'True_Odds_Calculator_3-way'!B378)</f>
        <v>3.52</v>
      </c>
      <c r="C377" s="4">
        <f>IF('True_Odds_Calculator_3-way'!C378="","",'True_Odds_Calculator_3-way'!C378)</f>
        <v>2.4500000000000002</v>
      </c>
      <c r="D377" s="4">
        <f t="shared" si="25"/>
        <v>2.7824644195689308E-2</v>
      </c>
      <c r="E377" s="4">
        <f t="shared" si="26"/>
        <v>3.0647058542937686</v>
      </c>
      <c r="F377" s="4">
        <f t="shared" si="27"/>
        <v>3.6387979565714805</v>
      </c>
      <c r="G377" s="4">
        <f t="shared" si="28"/>
        <v>2.5069669620455675</v>
      </c>
      <c r="I377" s="4">
        <f t="shared" si="29"/>
        <v>1.0278246441956893</v>
      </c>
    </row>
    <row r="378" spans="1:9" x14ac:dyDescent="0.2">
      <c r="A378" s="4">
        <f>IF('True_Odds_Calculator_3-way'!A379="","",'True_Odds_Calculator_3-way'!A379)</f>
        <v>2.12</v>
      </c>
      <c r="B378" s="4">
        <f>IF('True_Odds_Calculator_3-way'!B379="","",'True_Odds_Calculator_3-way'!B379)</f>
        <v>3.25</v>
      </c>
      <c r="C378" s="4">
        <f>IF('True_Odds_Calculator_3-way'!C379="","",'True_Odds_Calculator_3-way'!C379)</f>
        <v>4.03</v>
      </c>
      <c r="D378" s="4">
        <f t="shared" si="25"/>
        <v>2.7529378716231845E-2</v>
      </c>
      <c r="E378" s="4">
        <f t="shared" si="26"/>
        <v>2.162060937341836</v>
      </c>
      <c r="F378" s="4">
        <f t="shared" si="27"/>
        <v>3.3499058971141777</v>
      </c>
      <c r="G378" s="4">
        <f t="shared" si="28"/>
        <v>4.184757053291535</v>
      </c>
      <c r="I378" s="4">
        <f t="shared" si="29"/>
        <v>1.0275293787162318</v>
      </c>
    </row>
    <row r="379" spans="1:9" x14ac:dyDescent="0.2">
      <c r="A379" s="4">
        <f>IF('True_Odds_Calculator_3-way'!A380="","",'True_Odds_Calculator_3-way'!A380)</f>
        <v>5.47</v>
      </c>
      <c r="B379" s="4">
        <f>IF('True_Odds_Calculator_3-way'!B380="","",'True_Odds_Calculator_3-way'!B380)</f>
        <v>3.8</v>
      </c>
      <c r="C379" s="4">
        <f>IF('True_Odds_Calculator_3-way'!C380="","",'True_Odds_Calculator_3-way'!C380)</f>
        <v>1.69</v>
      </c>
      <c r="D379" s="4">
        <f t="shared" si="25"/>
        <v>3.7689227558148186E-2</v>
      </c>
      <c r="E379" s="4">
        <f t="shared" si="26"/>
        <v>5.8736364426787588</v>
      </c>
      <c r="F379" s="4">
        <f t="shared" si="27"/>
        <v>3.9905054879143194</v>
      </c>
      <c r="G379" s="4">
        <f t="shared" si="28"/>
        <v>1.7266597459384958</v>
      </c>
      <c r="I379" s="4">
        <f t="shared" si="29"/>
        <v>1.0376892275581482</v>
      </c>
    </row>
    <row r="380" spans="1:9" x14ac:dyDescent="0.2">
      <c r="A380" s="4">
        <f>IF('True_Odds_Calculator_3-way'!A381="","",'True_Odds_Calculator_3-way'!A381)</f>
        <v>1.79</v>
      </c>
      <c r="B380" s="4">
        <f>IF('True_Odds_Calculator_3-way'!B381="","",'True_Odds_Calculator_3-way'!B381)</f>
        <v>3.86</v>
      </c>
      <c r="C380" s="4">
        <f>IF('True_Odds_Calculator_3-way'!C381="","",'True_Odds_Calculator_3-way'!C381)</f>
        <v>4.88</v>
      </c>
      <c r="D380" s="4">
        <f t="shared" si="25"/>
        <v>2.2644608176933589E-2</v>
      </c>
      <c r="E380" s="4">
        <f t="shared" si="26"/>
        <v>1.8145164449765001</v>
      </c>
      <c r="F380" s="4">
        <f t="shared" si="27"/>
        <v>3.975840332501221</v>
      </c>
      <c r="G380" s="4">
        <f t="shared" si="28"/>
        <v>5.0666304961083259</v>
      </c>
      <c r="I380" s="4">
        <f t="shared" si="29"/>
        <v>1.0226446081769336</v>
      </c>
    </row>
    <row r="381" spans="1:9" x14ac:dyDescent="0.2">
      <c r="A381" s="4">
        <f>IF('True_Odds_Calculator_3-way'!A382="","",'True_Odds_Calculator_3-way'!A382)</f>
        <v>2.76</v>
      </c>
      <c r="B381" s="4">
        <f>IF('True_Odds_Calculator_3-way'!B382="","",'True_Odds_Calculator_3-way'!B382)</f>
        <v>2.89</v>
      </c>
      <c r="C381" s="4">
        <f>IF('True_Odds_Calculator_3-way'!C382="","",'True_Odds_Calculator_3-way'!C382)</f>
        <v>3.15</v>
      </c>
      <c r="D381" s="4">
        <f t="shared" si="25"/>
        <v>2.5799919285702355E-2</v>
      </c>
      <c r="E381" s="4">
        <f t="shared" si="26"/>
        <v>2.8271039289242546</v>
      </c>
      <c r="F381" s="4">
        <f t="shared" si="27"/>
        <v>2.963658538886897</v>
      </c>
      <c r="G381" s="4">
        <f t="shared" si="28"/>
        <v>3.2377092697208361</v>
      </c>
      <c r="I381" s="4">
        <f t="shared" si="29"/>
        <v>1.0257999192857024</v>
      </c>
    </row>
    <row r="382" spans="1:9" x14ac:dyDescent="0.2">
      <c r="A382" s="4">
        <f>IF('True_Odds_Calculator_3-way'!A383="","",'True_Odds_Calculator_3-way'!A383)</f>
        <v>1.7</v>
      </c>
      <c r="B382" s="4">
        <f>IF('True_Odds_Calculator_3-way'!B383="","",'True_Odds_Calculator_3-way'!B383)</f>
        <v>4.1399999999999997</v>
      </c>
      <c r="C382" s="4">
        <f>IF('True_Odds_Calculator_3-way'!C383="","",'True_Odds_Calculator_3-way'!C383)</f>
        <v>4.9800000000000004</v>
      </c>
      <c r="D382" s="4">
        <f t="shared" si="25"/>
        <v>3.0584400688859592E-2</v>
      </c>
      <c r="E382" s="4">
        <f t="shared" si="26"/>
        <v>1.7299826060174097</v>
      </c>
      <c r="F382" s="4">
        <f t="shared" si="27"/>
        <v>4.3224347242707815</v>
      </c>
      <c r="G382" s="4">
        <f t="shared" si="28"/>
        <v>5.2463581551578597</v>
      </c>
      <c r="I382" s="4">
        <f t="shared" si="29"/>
        <v>1.0305844006888596</v>
      </c>
    </row>
    <row r="383" spans="1:9" x14ac:dyDescent="0.2">
      <c r="A383" s="4">
        <f>IF('True_Odds_Calculator_3-way'!A384="","",'True_Odds_Calculator_3-way'!A384)</f>
        <v>1.32</v>
      </c>
      <c r="B383" s="4">
        <f>IF('True_Odds_Calculator_3-way'!B384="","",'True_Odds_Calculator_3-way'!B384)</f>
        <v>5.58</v>
      </c>
      <c r="C383" s="4">
        <f>IF('True_Odds_Calculator_3-way'!C384="","",'True_Odds_Calculator_3-way'!C384)</f>
        <v>10.58</v>
      </c>
      <c r="D383" s="4">
        <f t="shared" si="25"/>
        <v>3.1305185521905976E-2</v>
      </c>
      <c r="E383" s="4">
        <f t="shared" si="26"/>
        <v>1.3384359943291348</v>
      </c>
      <c r="F383" s="4">
        <f t="shared" si="27"/>
        <v>5.9249987226681391</v>
      </c>
      <c r="G383" s="4">
        <f t="shared" si="28"/>
        <v>11.893025107075006</v>
      </c>
      <c r="I383" s="4">
        <f t="shared" si="29"/>
        <v>1.031305185521906</v>
      </c>
    </row>
    <row r="384" spans="1:9" x14ac:dyDescent="0.2">
      <c r="A384" s="4">
        <f>IF('True_Odds_Calculator_3-way'!A385="","",'True_Odds_Calculator_3-way'!A385)</f>
        <v>3.2</v>
      </c>
      <c r="B384" s="4">
        <f>IF('True_Odds_Calculator_3-way'!B385="","",'True_Odds_Calculator_3-way'!B385)</f>
        <v>3.35</v>
      </c>
      <c r="C384" s="4">
        <f>IF('True_Odds_Calculator_3-way'!C385="","",'True_Odds_Calculator_3-way'!C385)</f>
        <v>2.2000000000000002</v>
      </c>
      <c r="D384" s="4">
        <f t="shared" si="25"/>
        <v>6.5552917232021723E-2</v>
      </c>
      <c r="E384" s="4">
        <f t="shared" si="26"/>
        <v>3.4405757634701426</v>
      </c>
      <c r="F384" s="4">
        <f t="shared" si="27"/>
        <v>3.6145907836926541</v>
      </c>
      <c r="G384" s="4">
        <f t="shared" si="28"/>
        <v>2.3110994969621741</v>
      </c>
      <c r="I384" s="4">
        <f t="shared" si="29"/>
        <v>1.0655529172320217</v>
      </c>
    </row>
    <row r="385" spans="1:9" x14ac:dyDescent="0.2">
      <c r="A385" s="4">
        <f>IF('True_Odds_Calculator_3-way'!A386="","",'True_Odds_Calculator_3-way'!A386)</f>
        <v>3.62</v>
      </c>
      <c r="B385" s="4">
        <f>IF('True_Odds_Calculator_3-way'!B386="","",'True_Odds_Calculator_3-way'!B386)</f>
        <v>3.44</v>
      </c>
      <c r="C385" s="4">
        <f>IF('True_Odds_Calculator_3-way'!C386="","",'True_Odds_Calculator_3-way'!C386)</f>
        <v>2.12</v>
      </c>
      <c r="D385" s="4">
        <f t="shared" si="25"/>
        <v>3.8638881548803683E-2</v>
      </c>
      <c r="E385" s="4">
        <f t="shared" si="26"/>
        <v>3.7970338573508449</v>
      </c>
      <c r="F385" s="4">
        <f t="shared" si="27"/>
        <v>3.599478183473483</v>
      </c>
      <c r="G385" s="4">
        <f t="shared" si="28"/>
        <v>2.1795111366684483</v>
      </c>
      <c r="I385" s="4">
        <f t="shared" si="29"/>
        <v>1.0386388815488037</v>
      </c>
    </row>
    <row r="386" spans="1:9" x14ac:dyDescent="0.2">
      <c r="A386" s="4">
        <f>IF('True_Odds_Calculator_3-way'!A387="","",'True_Odds_Calculator_3-way'!A387)</f>
        <v>2</v>
      </c>
      <c r="B386" s="4">
        <f>IF('True_Odds_Calculator_3-way'!B387="","",'True_Odds_Calculator_3-way'!B387)</f>
        <v>4.21</v>
      </c>
      <c r="C386" s="4">
        <f>IF('True_Odds_Calculator_3-way'!C387="","",'True_Odds_Calculator_3-way'!C387)</f>
        <v>3.29</v>
      </c>
      <c r="D386" s="4">
        <f t="shared" si="25"/>
        <v>4.1481058992556497E-2</v>
      </c>
      <c r="E386" s="4">
        <f t="shared" si="26"/>
        <v>2.056881070003663</v>
      </c>
      <c r="F386" s="4">
        <f t="shared" si="27"/>
        <v>4.4702193008407338</v>
      </c>
      <c r="G386" s="4">
        <f t="shared" si="28"/>
        <v>3.4467979212721223</v>
      </c>
      <c r="I386" s="4">
        <f t="shared" si="29"/>
        <v>1.0414810589925565</v>
      </c>
    </row>
    <row r="387" spans="1:9" x14ac:dyDescent="0.2">
      <c r="A387" s="4">
        <f>IF('True_Odds_Calculator_3-way'!A388="","",'True_Odds_Calculator_3-way'!A388)</f>
        <v>2.6</v>
      </c>
      <c r="B387" s="4">
        <f>IF('True_Odds_Calculator_3-way'!B388="","",'True_Odds_Calculator_3-way'!B388)</f>
        <v>3.46</v>
      </c>
      <c r="C387" s="4">
        <f>IF('True_Odds_Calculator_3-way'!C388="","",'True_Odds_Calculator_3-way'!C388)</f>
        <v>2.74</v>
      </c>
      <c r="D387" s="4">
        <f t="shared" ref="D387:D450" si="30">IF(A387="","",((1/A387)+(1/B387)+(1/C387))-1)</f>
        <v>3.859622930548201E-2</v>
      </c>
      <c r="E387" s="4">
        <f t="shared" ref="E387:E450" si="31">IF(A387="","",(3*A387)/(3-($D387*A387)))</f>
        <v>2.6899800071590088</v>
      </c>
      <c r="F387" s="4">
        <f t="shared" ref="F387:F450" si="32">IF(B387="","",(3*B387)/(3-($D387*B387)))</f>
        <v>3.6211950262087766</v>
      </c>
      <c r="G387" s="4">
        <f t="shared" ref="G387:G450" si="33">IF(C387="","",(3*C387)/(3-($D387*C387)))</f>
        <v>2.8401176188632635</v>
      </c>
      <c r="I387" s="4">
        <f t="shared" ref="I387:I450" si="34">IF(A387="","",D387+1)</f>
        <v>1.038596229305482</v>
      </c>
    </row>
    <row r="388" spans="1:9" x14ac:dyDescent="0.2">
      <c r="A388" s="4">
        <f>IF('True_Odds_Calculator_3-way'!A389="","",'True_Odds_Calculator_3-way'!A389)</f>
        <v>1.25</v>
      </c>
      <c r="B388" s="4">
        <f>IF('True_Odds_Calculator_3-way'!B389="","",'True_Odds_Calculator_3-way'!B389)</f>
        <v>7.04</v>
      </c>
      <c r="C388" s="4">
        <f>IF('True_Odds_Calculator_3-way'!C389="","",'True_Odds_Calculator_3-way'!C389)</f>
        <v>10.99</v>
      </c>
      <c r="D388" s="4">
        <f t="shared" si="30"/>
        <v>3.3037265282488182E-2</v>
      </c>
      <c r="E388" s="4">
        <f t="shared" si="31"/>
        <v>1.2674470772173094</v>
      </c>
      <c r="F388" s="4">
        <f t="shared" si="32"/>
        <v>7.6316633962343552</v>
      </c>
      <c r="G388" s="4">
        <f t="shared" si="33"/>
        <v>12.503221302397336</v>
      </c>
      <c r="I388" s="4">
        <f t="shared" si="34"/>
        <v>1.0330372652824882</v>
      </c>
    </row>
    <row r="389" spans="1:9" x14ac:dyDescent="0.2">
      <c r="A389" s="4">
        <f>IF('True_Odds_Calculator_3-way'!A390="","",'True_Odds_Calculator_3-way'!A390)</f>
        <v>1.89</v>
      </c>
      <c r="B389" s="4">
        <f>IF('True_Odds_Calculator_3-way'!B390="","",'True_Odds_Calculator_3-way'!B390)</f>
        <v>3.81</v>
      </c>
      <c r="C389" s="4">
        <f>IF('True_Odds_Calculator_3-way'!C390="","",'True_Odds_Calculator_3-way'!C390)</f>
        <v>4.3099999999999996</v>
      </c>
      <c r="D389" s="4">
        <f t="shared" si="30"/>
        <v>2.3586282186497831E-2</v>
      </c>
      <c r="E389" s="4">
        <f t="shared" si="31"/>
        <v>1.9185077937055812</v>
      </c>
      <c r="F389" s="4">
        <f t="shared" si="32"/>
        <v>3.9276511337220081</v>
      </c>
      <c r="G389" s="4">
        <f t="shared" si="33"/>
        <v>4.4611695192092222</v>
      </c>
      <c r="I389" s="4">
        <f t="shared" si="34"/>
        <v>1.0235862821864978</v>
      </c>
    </row>
    <row r="390" spans="1:9" x14ac:dyDescent="0.2">
      <c r="A390" s="4">
        <f>IF('True_Odds_Calculator_3-way'!A391="","",'True_Odds_Calculator_3-way'!A391)</f>
        <v>7.45</v>
      </c>
      <c r="B390" s="4">
        <f>IF('True_Odds_Calculator_3-way'!B391="","",'True_Odds_Calculator_3-way'!B391)</f>
        <v>4.99</v>
      </c>
      <c r="C390" s="4">
        <f>IF('True_Odds_Calculator_3-way'!C391="","",'True_Odds_Calculator_3-way'!C391)</f>
        <v>1.45</v>
      </c>
      <c r="D390" s="4">
        <f t="shared" si="30"/>
        <v>2.4284161936462656E-2</v>
      </c>
      <c r="E390" s="4">
        <f t="shared" si="31"/>
        <v>7.9281099743963424</v>
      </c>
      <c r="F390" s="4">
        <f t="shared" si="32"/>
        <v>5.2000435712683668</v>
      </c>
      <c r="G390" s="4">
        <f t="shared" si="33"/>
        <v>1.4672212822875863</v>
      </c>
      <c r="I390" s="4">
        <f t="shared" si="34"/>
        <v>1.0242841619364627</v>
      </c>
    </row>
    <row r="391" spans="1:9" x14ac:dyDescent="0.2">
      <c r="A391" s="4">
        <f>IF('True_Odds_Calculator_3-way'!A392="","",'True_Odds_Calculator_3-way'!A392)</f>
        <v>4.45</v>
      </c>
      <c r="B391" s="4">
        <f>IF('True_Odds_Calculator_3-way'!B392="","",'True_Odds_Calculator_3-way'!B392)</f>
        <v>3.78</v>
      </c>
      <c r="C391" s="4">
        <f>IF('True_Odds_Calculator_3-way'!C392="","",'True_Odds_Calculator_3-way'!C392)</f>
        <v>1.87</v>
      </c>
      <c r="D391" s="4">
        <f t="shared" si="30"/>
        <v>2.4028723962630005E-2</v>
      </c>
      <c r="E391" s="4">
        <f t="shared" si="31"/>
        <v>4.6144718060711085</v>
      </c>
      <c r="F391" s="4">
        <f t="shared" si="32"/>
        <v>3.898017115355779</v>
      </c>
      <c r="G391" s="4">
        <f t="shared" si="33"/>
        <v>1.8984345719138707</v>
      </c>
      <c r="I391" s="4">
        <f t="shared" si="34"/>
        <v>1.02402872396263</v>
      </c>
    </row>
    <row r="392" spans="1:9" x14ac:dyDescent="0.2">
      <c r="A392" s="4">
        <f>IF('True_Odds_Calculator_3-way'!A393="","",'True_Odds_Calculator_3-way'!A393)</f>
        <v>7.56</v>
      </c>
      <c r="B392" s="4">
        <f>IF('True_Odds_Calculator_3-way'!B393="","",'True_Odds_Calculator_3-way'!B393)</f>
        <v>4.76</v>
      </c>
      <c r="C392" s="4">
        <f>IF('True_Odds_Calculator_3-way'!C393="","",'True_Odds_Calculator_3-way'!C393)</f>
        <v>1.46</v>
      </c>
      <c r="D392" s="4">
        <f t="shared" si="30"/>
        <v>2.7290672737892763E-2</v>
      </c>
      <c r="E392" s="4">
        <f t="shared" si="31"/>
        <v>8.1183169116459393</v>
      </c>
      <c r="F392" s="4">
        <f t="shared" si="32"/>
        <v>4.9754426405701997</v>
      </c>
      <c r="G392" s="4">
        <f t="shared" si="33"/>
        <v>1.4796519391271983</v>
      </c>
      <c r="I392" s="4">
        <f t="shared" si="34"/>
        <v>1.0272906727378928</v>
      </c>
    </row>
    <row r="393" spans="1:9" x14ac:dyDescent="0.2">
      <c r="A393" s="4">
        <f>IF('True_Odds_Calculator_3-way'!A394="","",'True_Odds_Calculator_3-way'!A394)</f>
        <v>3.36</v>
      </c>
      <c r="B393" s="4">
        <f>IF('True_Odds_Calculator_3-way'!B394="","",'True_Odds_Calculator_3-way'!B394)</f>
        <v>3.44</v>
      </c>
      <c r="C393" s="4">
        <f>IF('True_Odds_Calculator_3-way'!C394="","",'True_Odds_Calculator_3-way'!C394)</f>
        <v>2.2799999999999998</v>
      </c>
      <c r="D393" s="4">
        <f t="shared" si="30"/>
        <v>2.691321326572238E-2</v>
      </c>
      <c r="E393" s="4">
        <f t="shared" si="31"/>
        <v>3.4644275425725244</v>
      </c>
      <c r="F393" s="4">
        <f t="shared" si="32"/>
        <v>3.5495405410064995</v>
      </c>
      <c r="G393" s="4">
        <f t="shared" si="33"/>
        <v>2.3276090126960081</v>
      </c>
      <c r="I393" s="4">
        <f t="shared" si="34"/>
        <v>1.0269132132657224</v>
      </c>
    </row>
    <row r="394" spans="1:9" x14ac:dyDescent="0.2">
      <c r="A394" s="4">
        <f>IF('True_Odds_Calculator_3-way'!A395="","",'True_Odds_Calculator_3-way'!A395)</f>
        <v>2.2799999999999998</v>
      </c>
      <c r="B394" s="4">
        <f>IF('True_Odds_Calculator_3-way'!B395="","",'True_Odds_Calculator_3-way'!B395)</f>
        <v>3.46</v>
      </c>
      <c r="C394" s="4">
        <f>IF('True_Odds_Calculator_3-way'!C395="","",'True_Odds_Calculator_3-way'!C395)</f>
        <v>3.32</v>
      </c>
      <c r="D394" s="4">
        <f t="shared" si="30"/>
        <v>2.8818651545641005E-2</v>
      </c>
      <c r="E394" s="4">
        <f t="shared" si="31"/>
        <v>2.3310551788694607</v>
      </c>
      <c r="F394" s="4">
        <f t="shared" si="32"/>
        <v>3.5789555769659631</v>
      </c>
      <c r="G394" s="4">
        <f t="shared" si="33"/>
        <v>3.4293717213137649</v>
      </c>
      <c r="I394" s="4">
        <f t="shared" si="34"/>
        <v>1.028818651545641</v>
      </c>
    </row>
    <row r="395" spans="1:9" x14ac:dyDescent="0.2">
      <c r="A395" s="4">
        <f>IF('True_Odds_Calculator_3-way'!A396="","",'True_Odds_Calculator_3-way'!A396)</f>
        <v>1.95</v>
      </c>
      <c r="B395" s="4">
        <f>IF('True_Odds_Calculator_3-way'!B396="","",'True_Odds_Calculator_3-way'!B396)</f>
        <v>3.65</v>
      </c>
      <c r="C395" s="4">
        <f>IF('True_Odds_Calculator_3-way'!C396="","",'True_Odds_Calculator_3-way'!C396)</f>
        <v>4.1100000000000003</v>
      </c>
      <c r="D395" s="4">
        <f t="shared" si="30"/>
        <v>3.0102117993328958E-2</v>
      </c>
      <c r="E395" s="4">
        <f t="shared" si="31"/>
        <v>1.9889158772706645</v>
      </c>
      <c r="F395" s="4">
        <f t="shared" si="32"/>
        <v>3.7887604868556113</v>
      </c>
      <c r="G395" s="4">
        <f t="shared" si="33"/>
        <v>4.2867866602676603</v>
      </c>
      <c r="I395" s="4">
        <f t="shared" si="34"/>
        <v>1.030102117993329</v>
      </c>
    </row>
    <row r="396" spans="1:9" x14ac:dyDescent="0.2">
      <c r="A396" s="4">
        <f>IF('True_Odds_Calculator_3-way'!A397="","",'True_Odds_Calculator_3-way'!A397)</f>
        <v>1.67</v>
      </c>
      <c r="B396" s="4">
        <f>IF('True_Odds_Calculator_3-way'!B397="","",'True_Odds_Calculator_3-way'!B397)</f>
        <v>3.61</v>
      </c>
      <c r="C396" s="4">
        <f>IF('True_Odds_Calculator_3-way'!C397="","",'True_Odds_Calculator_3-way'!C397)</f>
        <v>6.73</v>
      </c>
      <c r="D396" s="4">
        <f t="shared" si="30"/>
        <v>2.4399115562900198E-2</v>
      </c>
      <c r="E396" s="4">
        <f t="shared" si="31"/>
        <v>1.6929945470781795</v>
      </c>
      <c r="F396" s="4">
        <f t="shared" si="32"/>
        <v>3.7191966132547667</v>
      </c>
      <c r="G396" s="4">
        <f t="shared" si="33"/>
        <v>7.1196992235269798</v>
      </c>
      <c r="I396" s="4">
        <f t="shared" si="34"/>
        <v>1.0243991155629002</v>
      </c>
    </row>
    <row r="397" spans="1:9" x14ac:dyDescent="0.2">
      <c r="A397" s="4">
        <f>IF('True_Odds_Calculator_3-way'!A398="","",'True_Odds_Calculator_3-way'!A398)</f>
        <v>1.71</v>
      </c>
      <c r="B397" s="4">
        <f>IF('True_Odds_Calculator_3-way'!B398="","",'True_Odds_Calculator_3-way'!B398)</f>
        <v>3.72</v>
      </c>
      <c r="C397" s="4">
        <f>IF('True_Odds_Calculator_3-way'!C398="","",'True_Odds_Calculator_3-way'!C398)</f>
        <v>5.66</v>
      </c>
      <c r="D397" s="4">
        <f t="shared" si="30"/>
        <v>3.0290971168184022E-2</v>
      </c>
      <c r="E397" s="4">
        <f t="shared" si="31"/>
        <v>1.7400433333926162</v>
      </c>
      <c r="F397" s="4">
        <f t="shared" si="32"/>
        <v>3.8651792408511629</v>
      </c>
      <c r="G397" s="4">
        <f t="shared" si="33"/>
        <v>6.0030691949398953</v>
      </c>
      <c r="I397" s="4">
        <f t="shared" si="34"/>
        <v>1.030290971168184</v>
      </c>
    </row>
    <row r="398" spans="1:9" x14ac:dyDescent="0.2">
      <c r="A398" s="4">
        <f>IF('True_Odds_Calculator_3-way'!A399="","",'True_Odds_Calculator_3-way'!A399)</f>
        <v>1.66</v>
      </c>
      <c r="B398" s="4">
        <f>IF('True_Odds_Calculator_3-way'!B399="","",'True_Odds_Calculator_3-way'!B399)</f>
        <v>3.89</v>
      </c>
      <c r="C398" s="4">
        <f>IF('True_Odds_Calculator_3-way'!C399="","",'True_Odds_Calculator_3-way'!C399)</f>
        <v>5.83</v>
      </c>
      <c r="D398" s="4">
        <f t="shared" si="30"/>
        <v>3.100563391550315E-2</v>
      </c>
      <c r="E398" s="4">
        <f t="shared" si="31"/>
        <v>1.6889768481410221</v>
      </c>
      <c r="F398" s="4">
        <f t="shared" si="32"/>
        <v>4.0529444657247495</v>
      </c>
      <c r="G398" s="4">
        <f t="shared" si="33"/>
        <v>6.2038058676594545</v>
      </c>
      <c r="I398" s="4">
        <f t="shared" si="34"/>
        <v>1.0310056339155032</v>
      </c>
    </row>
    <row r="399" spans="1:9" x14ac:dyDescent="0.2">
      <c r="A399" s="4">
        <f>IF('True_Odds_Calculator_3-way'!A400="","",'True_Odds_Calculator_3-way'!A400)</f>
        <v>2.4700000000000002</v>
      </c>
      <c r="B399" s="4">
        <f>IF('True_Odds_Calculator_3-way'!B400="","",'True_Odds_Calculator_3-way'!B400)</f>
        <v>3.46</v>
      </c>
      <c r="C399" s="4">
        <f>IF('True_Odds_Calculator_3-way'!C400="","",'True_Odds_Calculator_3-way'!C400)</f>
        <v>3</v>
      </c>
      <c r="D399" s="4">
        <f t="shared" si="30"/>
        <v>2.72089739689374E-2</v>
      </c>
      <c r="E399" s="4">
        <f t="shared" si="31"/>
        <v>2.5266010564213071</v>
      </c>
      <c r="F399" s="4">
        <f t="shared" si="32"/>
        <v>3.5720960041611702</v>
      </c>
      <c r="G399" s="4">
        <f t="shared" si="33"/>
        <v>3.08391002766529</v>
      </c>
      <c r="I399" s="4">
        <f t="shared" si="34"/>
        <v>1.0272089739689374</v>
      </c>
    </row>
    <row r="400" spans="1:9" x14ac:dyDescent="0.2">
      <c r="A400" s="4">
        <f>IF('True_Odds_Calculator_3-way'!A401="","",'True_Odds_Calculator_3-way'!A401)</f>
        <v>1.77</v>
      </c>
      <c r="B400" s="4">
        <f>IF('True_Odds_Calculator_3-way'!B401="","",'True_Odds_Calculator_3-way'!B401)</f>
        <v>3.65</v>
      </c>
      <c r="C400" s="4">
        <f>IF('True_Odds_Calculator_3-way'!C401="","",'True_Odds_Calculator_3-way'!C401)</f>
        <v>5.25</v>
      </c>
      <c r="D400" s="4">
        <f t="shared" si="30"/>
        <v>2.9420544628345979E-2</v>
      </c>
      <c r="E400" s="4">
        <f t="shared" si="31"/>
        <v>1.8012666042658281</v>
      </c>
      <c r="F400" s="4">
        <f t="shared" si="32"/>
        <v>3.7855020298832294</v>
      </c>
      <c r="G400" s="4">
        <f t="shared" si="33"/>
        <v>5.5349733798421159</v>
      </c>
      <c r="I400" s="4">
        <f t="shared" si="34"/>
        <v>1.029420544628346</v>
      </c>
    </row>
    <row r="401" spans="1:9" x14ac:dyDescent="0.2">
      <c r="A401" s="4">
        <f>IF('True_Odds_Calculator_3-way'!A402="","",'True_Odds_Calculator_3-way'!A402)</f>
        <v>3.05</v>
      </c>
      <c r="B401" s="4">
        <f>IF('True_Odds_Calculator_3-way'!B402="","",'True_Odds_Calculator_3-way'!B402)</f>
        <v>3.09</v>
      </c>
      <c r="C401" s="4">
        <f>IF('True_Odds_Calculator_3-way'!C402="","",'True_Odds_Calculator_3-way'!C402)</f>
        <v>2.67</v>
      </c>
      <c r="D401" s="4">
        <f t="shared" si="30"/>
        <v>2.6025283134264665E-2</v>
      </c>
      <c r="E401" s="4">
        <f t="shared" si="31"/>
        <v>3.1328933435673907</v>
      </c>
      <c r="F401" s="4">
        <f t="shared" si="32"/>
        <v>3.175112189526959</v>
      </c>
      <c r="G401" s="4">
        <f t="shared" si="33"/>
        <v>2.7333103053864218</v>
      </c>
      <c r="I401" s="4">
        <f t="shared" si="34"/>
        <v>1.0260252831342647</v>
      </c>
    </row>
    <row r="402" spans="1:9" x14ac:dyDescent="0.2">
      <c r="A402" s="4">
        <f>IF('True_Odds_Calculator_3-way'!A403="","",'True_Odds_Calculator_3-way'!A403)</f>
        <v>1.59</v>
      </c>
      <c r="B402" s="4">
        <f>IF('True_Odds_Calculator_3-way'!B403="","",'True_Odds_Calculator_3-way'!B403)</f>
        <v>4.07</v>
      </c>
      <c r="C402" s="4">
        <f>IF('True_Odds_Calculator_3-way'!C403="","",'True_Odds_Calculator_3-way'!C403)</f>
        <v>6.41</v>
      </c>
      <c r="D402" s="4">
        <f t="shared" si="30"/>
        <v>3.0637303559918561E-2</v>
      </c>
      <c r="E402" s="4">
        <f t="shared" si="31"/>
        <v>1.6162442030664419</v>
      </c>
      <c r="F402" s="4">
        <f t="shared" si="32"/>
        <v>4.2465042882175785</v>
      </c>
      <c r="G402" s="4">
        <f t="shared" si="33"/>
        <v>6.8590019651069367</v>
      </c>
      <c r="I402" s="4">
        <f t="shared" si="34"/>
        <v>1.0306373035599186</v>
      </c>
    </row>
    <row r="403" spans="1:9" x14ac:dyDescent="0.2">
      <c r="A403" s="4">
        <f>IF('True_Odds_Calculator_3-way'!A404="","",'True_Odds_Calculator_3-way'!A404)</f>
        <v>2.44</v>
      </c>
      <c r="B403" s="4">
        <f>IF('True_Odds_Calculator_3-way'!B404="","",'True_Odds_Calculator_3-way'!B404)</f>
        <v>3.23</v>
      </c>
      <c r="C403" s="4">
        <f>IF('True_Odds_Calculator_3-way'!C404="","",'True_Odds_Calculator_3-way'!C404)</f>
        <v>3.25</v>
      </c>
      <c r="D403" s="4">
        <f t="shared" si="30"/>
        <v>2.7125896485892476E-2</v>
      </c>
      <c r="E403" s="4">
        <f t="shared" si="31"/>
        <v>2.4950467080333922</v>
      </c>
      <c r="F403" s="4">
        <f t="shared" si="32"/>
        <v>3.327171879871142</v>
      </c>
      <c r="G403" s="4">
        <f t="shared" si="33"/>
        <v>3.3483973018197029</v>
      </c>
      <c r="I403" s="4">
        <f t="shared" si="34"/>
        <v>1.0271258964858925</v>
      </c>
    </row>
    <row r="404" spans="1:9" x14ac:dyDescent="0.2">
      <c r="A404" s="4">
        <f>IF('True_Odds_Calculator_3-way'!A405="","",'True_Odds_Calculator_3-way'!A405)</f>
        <v>2.17</v>
      </c>
      <c r="B404" s="4">
        <f>IF('True_Odds_Calculator_3-way'!B405="","",'True_Odds_Calculator_3-way'!B405)</f>
        <v>3.35</v>
      </c>
      <c r="C404" s="4">
        <f>IF('True_Odds_Calculator_3-way'!C405="","",'True_Odds_Calculator_3-way'!C405)</f>
        <v>3.71</v>
      </c>
      <c r="D404" s="4">
        <f t="shared" si="30"/>
        <v>2.887873474986602E-2</v>
      </c>
      <c r="E404" s="4">
        <f t="shared" si="31"/>
        <v>2.2162961017097023</v>
      </c>
      <c r="F404" s="4">
        <f t="shared" si="32"/>
        <v>3.4616303812329017</v>
      </c>
      <c r="G404" s="4">
        <f t="shared" si="33"/>
        <v>3.8474037483752102</v>
      </c>
      <c r="I404" s="4">
        <f t="shared" si="34"/>
        <v>1.028878734749866</v>
      </c>
    </row>
    <row r="405" spans="1:9" x14ac:dyDescent="0.2">
      <c r="A405" s="4">
        <f>IF('True_Odds_Calculator_3-way'!A406="","",'True_Odds_Calculator_3-way'!A406)</f>
        <v>2.31</v>
      </c>
      <c r="B405" s="4">
        <f>IF('True_Odds_Calculator_3-way'!B406="","",'True_Odds_Calculator_3-way'!B406)</f>
        <v>3.2</v>
      </c>
      <c r="C405" s="4">
        <f>IF('True_Odds_Calculator_3-way'!C406="","",'True_Odds_Calculator_3-way'!C406)</f>
        <v>3.54</v>
      </c>
      <c r="D405" s="4">
        <f t="shared" si="30"/>
        <v>2.7886308606647647E-2</v>
      </c>
      <c r="E405" s="4">
        <f t="shared" si="31"/>
        <v>2.3606898119580397</v>
      </c>
      <c r="F405" s="4">
        <f t="shared" si="32"/>
        <v>3.2981033909071664</v>
      </c>
      <c r="G405" s="4">
        <f t="shared" si="33"/>
        <v>3.6604502039514553</v>
      </c>
      <c r="I405" s="4">
        <f t="shared" si="34"/>
        <v>1.0278863086066476</v>
      </c>
    </row>
    <row r="406" spans="1:9" x14ac:dyDescent="0.2">
      <c r="A406" s="4">
        <f>IF('True_Odds_Calculator_3-way'!A407="","",'True_Odds_Calculator_3-way'!A407)</f>
        <v>1.54</v>
      </c>
      <c r="B406" s="4">
        <f>IF('True_Odds_Calculator_3-way'!B407="","",'True_Odds_Calculator_3-way'!B407)</f>
        <v>4.1900000000000004</v>
      </c>
      <c r="C406" s="4">
        <f>IF('True_Odds_Calculator_3-way'!C407="","",'True_Odds_Calculator_3-way'!C407)</f>
        <v>6.97</v>
      </c>
      <c r="D406" s="4">
        <f t="shared" si="30"/>
        <v>3.1486156793046449E-2</v>
      </c>
      <c r="E406" s="4">
        <f t="shared" si="31"/>
        <v>1.5652997740450338</v>
      </c>
      <c r="F406" s="4">
        <f t="shared" si="32"/>
        <v>4.3827336287078626</v>
      </c>
      <c r="G406" s="4">
        <f t="shared" si="33"/>
        <v>7.5201179686096999</v>
      </c>
      <c r="I406" s="4">
        <f t="shared" si="34"/>
        <v>1.0314861567930464</v>
      </c>
    </row>
    <row r="407" spans="1:9" x14ac:dyDescent="0.2">
      <c r="A407" s="4">
        <f>IF('True_Odds_Calculator_3-way'!A408="","",'True_Odds_Calculator_3-way'!A408)</f>
        <v>2.68</v>
      </c>
      <c r="B407" s="4">
        <f>IF('True_Odds_Calculator_3-way'!B408="","",'True_Odds_Calculator_3-way'!B408)</f>
        <v>3.08</v>
      </c>
      <c r="C407" s="4">
        <f>IF('True_Odds_Calculator_3-way'!C408="","",'True_Odds_Calculator_3-way'!C408)</f>
        <v>3.03</v>
      </c>
      <c r="D407" s="4">
        <f t="shared" si="30"/>
        <v>2.7842656333863625E-2</v>
      </c>
      <c r="E407" s="4">
        <f t="shared" si="31"/>
        <v>2.748359317401023</v>
      </c>
      <c r="F407" s="4">
        <f t="shared" si="32"/>
        <v>3.1706329459680931</v>
      </c>
      <c r="G407" s="4">
        <f t="shared" si="33"/>
        <v>3.1176723218078721</v>
      </c>
      <c r="I407" s="4">
        <f t="shared" si="34"/>
        <v>1.0278426563338636</v>
      </c>
    </row>
    <row r="408" spans="1:9" x14ac:dyDescent="0.2">
      <c r="A408" s="4">
        <f>IF('True_Odds_Calculator_3-way'!A409="","",'True_Odds_Calculator_3-way'!A409)</f>
        <v>2.09</v>
      </c>
      <c r="B408" s="4">
        <f>IF('True_Odds_Calculator_3-way'!B409="","",'True_Odds_Calculator_3-way'!B409)</f>
        <v>3.4</v>
      </c>
      <c r="C408" s="4">
        <f>IF('True_Odds_Calculator_3-way'!C409="","",'True_Odds_Calculator_3-way'!C409)</f>
        <v>3.75</v>
      </c>
      <c r="D408" s="4">
        <f t="shared" si="30"/>
        <v>3.9253213247021357E-2</v>
      </c>
      <c r="E408" s="4">
        <f t="shared" si="31"/>
        <v>2.1487608859262446</v>
      </c>
      <c r="F408" s="4">
        <f t="shared" si="32"/>
        <v>3.5582979102218859</v>
      </c>
      <c r="G408" s="4">
        <f t="shared" si="33"/>
        <v>3.9434934885556432</v>
      </c>
      <c r="I408" s="4">
        <f t="shared" si="34"/>
        <v>1.0392532132470214</v>
      </c>
    </row>
    <row r="409" spans="1:9" x14ac:dyDescent="0.2">
      <c r="A409" s="4">
        <f>IF('True_Odds_Calculator_3-way'!A410="","",'True_Odds_Calculator_3-way'!A410)</f>
        <v>1.98</v>
      </c>
      <c r="B409" s="4">
        <f>IF('True_Odds_Calculator_3-way'!B410="","",'True_Odds_Calculator_3-way'!B410)</f>
        <v>3.94</v>
      </c>
      <c r="C409" s="4">
        <f>IF('True_Odds_Calculator_3-way'!C410="","",'True_Odds_Calculator_3-way'!C410)</f>
        <v>3.54</v>
      </c>
      <c r="D409" s="4">
        <f t="shared" si="30"/>
        <v>4.1343487355704589E-2</v>
      </c>
      <c r="E409" s="4">
        <f t="shared" si="31"/>
        <v>2.035543261687021</v>
      </c>
      <c r="F409" s="4">
        <f t="shared" si="32"/>
        <v>4.166216296131803</v>
      </c>
      <c r="G409" s="4">
        <f t="shared" si="33"/>
        <v>3.7215573477996982</v>
      </c>
      <c r="I409" s="4">
        <f t="shared" si="34"/>
        <v>1.0413434873557046</v>
      </c>
    </row>
    <row r="410" spans="1:9" x14ac:dyDescent="0.2">
      <c r="A410" s="4">
        <f>IF('True_Odds_Calculator_3-way'!A411="","",'True_Odds_Calculator_3-way'!A411)</f>
        <v>3.78</v>
      </c>
      <c r="B410" s="4">
        <f>IF('True_Odds_Calculator_3-way'!B411="","",'True_Odds_Calculator_3-way'!B411)</f>
        <v>3.57</v>
      </c>
      <c r="C410" s="4">
        <f>IF('True_Odds_Calculator_3-way'!C411="","",'True_Odds_Calculator_3-way'!C411)</f>
        <v>2.02</v>
      </c>
      <c r="D410" s="4">
        <f t="shared" si="30"/>
        <v>3.9711814318686756E-2</v>
      </c>
      <c r="E410" s="4">
        <f t="shared" si="31"/>
        <v>3.9791018666492275</v>
      </c>
      <c r="F410" s="4">
        <f t="shared" si="32"/>
        <v>3.7470757814274109</v>
      </c>
      <c r="G410" s="4">
        <f t="shared" si="33"/>
        <v>2.0754973212553538</v>
      </c>
      <c r="I410" s="4">
        <f t="shared" si="34"/>
        <v>1.0397118143186868</v>
      </c>
    </row>
    <row r="411" spans="1:9" x14ac:dyDescent="0.2">
      <c r="A411" s="4">
        <f>IF('True_Odds_Calculator_3-way'!A412="","",'True_Odds_Calculator_3-way'!A412)</f>
        <v>2.72</v>
      </c>
      <c r="B411" s="4">
        <f>IF('True_Odds_Calculator_3-way'!B412="","",'True_Odds_Calculator_3-way'!B412)</f>
        <v>3.62</v>
      </c>
      <c r="C411" s="4">
        <f>IF('True_Odds_Calculator_3-way'!C412="","",'True_Odds_Calculator_3-way'!C412)</f>
        <v>2.5299999999999998</v>
      </c>
      <c r="D411" s="4">
        <f t="shared" si="30"/>
        <v>3.9147069742228702E-2</v>
      </c>
      <c r="E411" s="4">
        <f t="shared" si="31"/>
        <v>2.8200945850568164</v>
      </c>
      <c r="F411" s="4">
        <f t="shared" si="32"/>
        <v>3.799477691250535</v>
      </c>
      <c r="G411" s="4">
        <f t="shared" si="33"/>
        <v>2.6163771506447695</v>
      </c>
      <c r="I411" s="4">
        <f t="shared" si="34"/>
        <v>1.0391470697422287</v>
      </c>
    </row>
    <row r="412" spans="1:9" x14ac:dyDescent="0.2">
      <c r="A412" s="4">
        <f>IF('True_Odds_Calculator_3-way'!A413="","",'True_Odds_Calculator_3-way'!A413)</f>
        <v>1.69</v>
      </c>
      <c r="B412" s="4">
        <f>IF('True_Odds_Calculator_3-way'!B413="","",'True_Odds_Calculator_3-way'!B413)</f>
        <v>3.82</v>
      </c>
      <c r="C412" s="4">
        <f>IF('True_Odds_Calculator_3-way'!C413="","",'True_Odds_Calculator_3-way'!C413)</f>
        <v>5.23</v>
      </c>
      <c r="D412" s="4">
        <f t="shared" si="30"/>
        <v>4.4700669953536831E-2</v>
      </c>
      <c r="E412" s="4">
        <f t="shared" si="31"/>
        <v>1.7336558420528592</v>
      </c>
      <c r="F412" s="4">
        <f t="shared" si="32"/>
        <v>4.0505528208808848</v>
      </c>
      <c r="G412" s="4">
        <f t="shared" si="33"/>
        <v>5.672009292796214</v>
      </c>
      <c r="I412" s="4">
        <f t="shared" si="34"/>
        <v>1.0447006699535368</v>
      </c>
    </row>
    <row r="413" spans="1:9" x14ac:dyDescent="0.2">
      <c r="A413" s="4">
        <f>IF('True_Odds_Calculator_3-way'!A414="","",'True_Odds_Calculator_3-way'!A414)</f>
        <v>2.36</v>
      </c>
      <c r="B413" s="4">
        <f>IF('True_Odds_Calculator_3-way'!B414="","",'True_Odds_Calculator_3-way'!B414)</f>
        <v>3.56</v>
      </c>
      <c r="C413" s="4">
        <f>IF('True_Odds_Calculator_3-way'!C414="","",'True_Odds_Calculator_3-way'!C414)</f>
        <v>3</v>
      </c>
      <c r="D413" s="4">
        <f t="shared" si="30"/>
        <v>3.7961023297149676E-2</v>
      </c>
      <c r="E413" s="4">
        <f t="shared" si="31"/>
        <v>2.4326452874864875</v>
      </c>
      <c r="F413" s="4">
        <f t="shared" si="32"/>
        <v>3.7279324761378874</v>
      </c>
      <c r="G413" s="4">
        <f t="shared" si="33"/>
        <v>3.1183767733421313</v>
      </c>
      <c r="I413" s="4">
        <f t="shared" si="34"/>
        <v>1.0379610232971497</v>
      </c>
    </row>
    <row r="414" spans="1:9" x14ac:dyDescent="0.2">
      <c r="A414" s="4">
        <f>IF('True_Odds_Calculator_3-way'!A415="","",'True_Odds_Calculator_3-way'!A415)</f>
        <v>2.97</v>
      </c>
      <c r="B414" s="4">
        <f>IF('True_Odds_Calculator_3-way'!B415="","",'True_Odds_Calculator_3-way'!B415)</f>
        <v>3.36</v>
      </c>
      <c r="C414" s="4">
        <f>IF('True_Odds_Calculator_3-way'!C415="","",'True_Odds_Calculator_3-way'!C415)</f>
        <v>2.48</v>
      </c>
      <c r="D414" s="4">
        <f t="shared" si="30"/>
        <v>3.7545190770997161E-2</v>
      </c>
      <c r="E414" s="4">
        <f t="shared" si="31"/>
        <v>3.0846558525213283</v>
      </c>
      <c r="F414" s="4">
        <f t="shared" si="32"/>
        <v>3.5074921994049779</v>
      </c>
      <c r="G414" s="4">
        <f t="shared" si="33"/>
        <v>2.5594381989006223</v>
      </c>
      <c r="I414" s="4">
        <f t="shared" si="34"/>
        <v>1.0375451907709972</v>
      </c>
    </row>
    <row r="415" spans="1:9" x14ac:dyDescent="0.2">
      <c r="A415" s="4">
        <f>IF('True_Odds_Calculator_3-way'!A416="","",'True_Odds_Calculator_3-way'!A416)</f>
        <v>2.6</v>
      </c>
      <c r="B415" s="4">
        <f>IF('True_Odds_Calculator_3-way'!B416="","",'True_Odds_Calculator_3-way'!B416)</f>
        <v>3.34</v>
      </c>
      <c r="C415" s="4">
        <f>IF('True_Odds_Calculator_3-way'!C416="","",'True_Odds_Calculator_3-way'!C416)</f>
        <v>2.82</v>
      </c>
      <c r="D415" s="4">
        <f t="shared" si="30"/>
        <v>3.862651129818917E-2</v>
      </c>
      <c r="E415" s="4">
        <f t="shared" si="31"/>
        <v>2.6900530492323829</v>
      </c>
      <c r="F415" s="4">
        <f t="shared" si="32"/>
        <v>3.4900883987139242</v>
      </c>
      <c r="G415" s="4">
        <f t="shared" si="33"/>
        <v>2.9262489404956882</v>
      </c>
      <c r="I415" s="4">
        <f t="shared" si="34"/>
        <v>1.0386265112981892</v>
      </c>
    </row>
    <row r="416" spans="1:9" x14ac:dyDescent="0.2">
      <c r="A416" s="4">
        <f>IF('True_Odds_Calculator_3-way'!A417="","",'True_Odds_Calculator_3-way'!A417)</f>
        <v>2.6</v>
      </c>
      <c r="B416" s="4">
        <f>IF('True_Odds_Calculator_3-way'!B417="","",'True_Odds_Calculator_3-way'!B417)</f>
        <v>3.33</v>
      </c>
      <c r="C416" s="4">
        <f>IF('True_Odds_Calculator_3-way'!C417="","",'True_Odds_Calculator_3-way'!C417)</f>
        <v>2.82</v>
      </c>
      <c r="D416" s="4">
        <f t="shared" si="30"/>
        <v>3.9525613993699027E-2</v>
      </c>
      <c r="E416" s="4">
        <f t="shared" si="31"/>
        <v>2.6922235503235226</v>
      </c>
      <c r="F416" s="4">
        <f t="shared" si="32"/>
        <v>3.4828024968902986</v>
      </c>
      <c r="G416" s="4">
        <f t="shared" si="33"/>
        <v>2.9288175118037687</v>
      </c>
      <c r="I416" s="4">
        <f t="shared" si="34"/>
        <v>1.039525613993699</v>
      </c>
    </row>
    <row r="417" spans="1:9" x14ac:dyDescent="0.2">
      <c r="A417" s="4">
        <f>IF('True_Odds_Calculator_3-way'!A418="","",'True_Odds_Calculator_3-way'!A418)</f>
        <v>4.67</v>
      </c>
      <c r="B417" s="4">
        <f>IF('True_Odds_Calculator_3-way'!B418="","",'True_Odds_Calculator_3-way'!B418)</f>
        <v>3.7</v>
      </c>
      <c r="C417" s="4">
        <f>IF('True_Odds_Calculator_3-way'!C418="","",'True_Odds_Calculator_3-way'!C418)</f>
        <v>1.79</v>
      </c>
      <c r="D417" s="4">
        <f t="shared" si="30"/>
        <v>4.3062250459998896E-2</v>
      </c>
      <c r="E417" s="4">
        <f t="shared" si="31"/>
        <v>5.0055391590166947</v>
      </c>
      <c r="F417" s="4">
        <f t="shared" si="32"/>
        <v>3.9075293070288435</v>
      </c>
      <c r="G417" s="4">
        <f t="shared" si="33"/>
        <v>1.8372047897727573</v>
      </c>
      <c r="I417" s="4">
        <f t="shared" si="34"/>
        <v>1.0430622504599989</v>
      </c>
    </row>
    <row r="418" spans="1:9" x14ac:dyDescent="0.2">
      <c r="A418" s="4">
        <f>IF('True_Odds_Calculator_3-way'!A419="","",'True_Odds_Calculator_3-way'!A419)</f>
        <v>4.62</v>
      </c>
      <c r="B418" s="4">
        <f>IF('True_Odds_Calculator_3-way'!B419="","",'True_Odds_Calculator_3-way'!B419)</f>
        <v>3.34</v>
      </c>
      <c r="C418" s="4">
        <f>IF('True_Odds_Calculator_3-way'!C419="","",'True_Odds_Calculator_3-way'!C419)</f>
        <v>1.9</v>
      </c>
      <c r="D418" s="4">
        <f t="shared" si="30"/>
        <v>4.2167203528691077E-2</v>
      </c>
      <c r="E418" s="4">
        <f t="shared" si="31"/>
        <v>4.9408461654267111</v>
      </c>
      <c r="F418" s="4">
        <f t="shared" si="32"/>
        <v>3.504523916913568</v>
      </c>
      <c r="G418" s="4">
        <f t="shared" si="33"/>
        <v>1.9521334726558788</v>
      </c>
      <c r="I418" s="4">
        <f t="shared" si="34"/>
        <v>1.0421672035286911</v>
      </c>
    </row>
    <row r="419" spans="1:9" x14ac:dyDescent="0.2">
      <c r="A419" s="4">
        <f>IF('True_Odds_Calculator_3-way'!A420="","",'True_Odds_Calculator_3-way'!A420)</f>
        <v>1.83</v>
      </c>
      <c r="B419" s="4">
        <f>IF('True_Odds_Calculator_3-way'!B420="","",'True_Odds_Calculator_3-way'!B420)</f>
        <v>3.71</v>
      </c>
      <c r="C419" s="4">
        <f>IF('True_Odds_Calculator_3-way'!C420="","",'True_Odds_Calculator_3-way'!C420)</f>
        <v>4.46</v>
      </c>
      <c r="D419" s="4">
        <f t="shared" si="30"/>
        <v>4.0205113044206486E-2</v>
      </c>
      <c r="E419" s="4">
        <f t="shared" si="31"/>
        <v>1.876009352535309</v>
      </c>
      <c r="F419" s="4">
        <f t="shared" si="32"/>
        <v>3.9041137996606317</v>
      </c>
      <c r="G419" s="4">
        <f t="shared" si="33"/>
        <v>4.7435282816439353</v>
      </c>
      <c r="I419" s="4">
        <f t="shared" si="34"/>
        <v>1.0402051130442065</v>
      </c>
    </row>
    <row r="420" spans="1:9" x14ac:dyDescent="0.2">
      <c r="A420" s="4">
        <f>IF('True_Odds_Calculator_3-way'!A421="","",'True_Odds_Calculator_3-way'!A421)</f>
        <v>1.99</v>
      </c>
      <c r="B420" s="4">
        <f>IF('True_Odds_Calculator_3-way'!B421="","",'True_Odds_Calculator_3-way'!B421)</f>
        <v>3.54</v>
      </c>
      <c r="C420" s="4">
        <f>IF('True_Odds_Calculator_3-way'!C421="","",'True_Odds_Calculator_3-way'!C421)</f>
        <v>3.91</v>
      </c>
      <c r="D420" s="4">
        <f t="shared" si="30"/>
        <v>4.0752914223609826E-2</v>
      </c>
      <c r="E420" s="4">
        <f t="shared" si="31"/>
        <v>2.0452898426070631</v>
      </c>
      <c r="F420" s="4">
        <f t="shared" si="32"/>
        <v>3.7188328666555717</v>
      </c>
      <c r="G420" s="4">
        <f t="shared" si="33"/>
        <v>4.1293277203673968</v>
      </c>
      <c r="I420" s="4">
        <f t="shared" si="34"/>
        <v>1.0407529142236098</v>
      </c>
    </row>
    <row r="421" spans="1:9" x14ac:dyDescent="0.2">
      <c r="A421" s="4">
        <f>IF('True_Odds_Calculator_3-way'!A422="","",'True_Odds_Calculator_3-way'!A422)</f>
        <v>3.53</v>
      </c>
      <c r="B421" s="4">
        <f>IF('True_Odds_Calculator_3-way'!B422="","",'True_Odds_Calculator_3-way'!B422)</f>
        <v>3.24</v>
      </c>
      <c r="C421" s="4">
        <f>IF('True_Odds_Calculator_3-way'!C422="","",'True_Odds_Calculator_3-way'!C422)</f>
        <v>2.23</v>
      </c>
      <c r="D421" s="4">
        <f t="shared" si="30"/>
        <v>4.0358587562354442E-2</v>
      </c>
      <c r="E421" s="4">
        <f t="shared" si="31"/>
        <v>3.7059924085025382</v>
      </c>
      <c r="F421" s="4">
        <f t="shared" si="32"/>
        <v>3.3876588149057776</v>
      </c>
      <c r="G421" s="4">
        <f t="shared" si="33"/>
        <v>2.2989687958652798</v>
      </c>
      <c r="I421" s="4">
        <f t="shared" si="34"/>
        <v>1.0403585875623544</v>
      </c>
    </row>
    <row r="422" spans="1:9" x14ac:dyDescent="0.2">
      <c r="A422" s="4">
        <f>IF('True_Odds_Calculator_3-way'!A423="","",'True_Odds_Calculator_3-way'!A423)</f>
        <v>2.54</v>
      </c>
      <c r="B422" s="4">
        <f>IF('True_Odds_Calculator_3-way'!B423="","",'True_Odds_Calculator_3-way'!B423)</f>
        <v>3.26</v>
      </c>
      <c r="C422" s="4">
        <f>IF('True_Odds_Calculator_3-way'!C423="","",'True_Odds_Calculator_3-way'!C423)</f>
        <v>2.91</v>
      </c>
      <c r="D422" s="4">
        <f t="shared" si="30"/>
        <v>4.4091865343092174E-2</v>
      </c>
      <c r="E422" s="4">
        <f t="shared" si="31"/>
        <v>2.6384980686463115</v>
      </c>
      <c r="F422" s="4">
        <f t="shared" si="32"/>
        <v>3.4240574117823592</v>
      </c>
      <c r="G422" s="4">
        <f t="shared" si="33"/>
        <v>3.0400189008982972</v>
      </c>
      <c r="I422" s="4">
        <f t="shared" si="34"/>
        <v>1.0440918653430922</v>
      </c>
    </row>
    <row r="423" spans="1:9" x14ac:dyDescent="0.2">
      <c r="A423" s="4">
        <f>IF('True_Odds_Calculator_3-way'!A424="","",'True_Odds_Calculator_3-way'!A424)</f>
        <v>1.76</v>
      </c>
      <c r="B423" s="4">
        <f>IF('True_Odds_Calculator_3-way'!B424="","",'True_Odds_Calculator_3-way'!B424)</f>
        <v>3.46</v>
      </c>
      <c r="C423" s="4">
        <f>IF('True_Odds_Calculator_3-way'!C424="","",'True_Odds_Calculator_3-way'!C424)</f>
        <v>5.39</v>
      </c>
      <c r="D423" s="4">
        <f t="shared" si="30"/>
        <v>4.2727916179609249E-2</v>
      </c>
      <c r="E423" s="4">
        <f t="shared" si="31"/>
        <v>1.805252340127582</v>
      </c>
      <c r="F423" s="4">
        <f t="shared" si="32"/>
        <v>3.6393452220267162</v>
      </c>
      <c r="G423" s="4">
        <f t="shared" si="33"/>
        <v>5.8381847304904984</v>
      </c>
      <c r="I423" s="4">
        <f t="shared" si="34"/>
        <v>1.0427279161796092</v>
      </c>
    </row>
    <row r="424" spans="1:9" x14ac:dyDescent="0.2">
      <c r="A424" s="4">
        <f>IF('True_Odds_Calculator_3-way'!A425="","",'True_Odds_Calculator_3-way'!A425)</f>
        <v>2.02</v>
      </c>
      <c r="B424" s="4">
        <f>IF('True_Odds_Calculator_3-way'!B425="","",'True_Odds_Calculator_3-way'!B425)</f>
        <v>3.29</v>
      </c>
      <c r="C424" s="4">
        <f>IF('True_Odds_Calculator_3-way'!C425="","",'True_Odds_Calculator_3-way'!C425)</f>
        <v>4.12</v>
      </c>
      <c r="D424" s="4">
        <f t="shared" si="30"/>
        <v>4.1719319333591631E-2</v>
      </c>
      <c r="E424" s="4">
        <f t="shared" si="31"/>
        <v>2.0783838994773962</v>
      </c>
      <c r="F424" s="4">
        <f t="shared" si="32"/>
        <v>3.4477417236154984</v>
      </c>
      <c r="G424" s="4">
        <f t="shared" si="33"/>
        <v>4.3704000234954892</v>
      </c>
      <c r="I424" s="4">
        <f t="shared" si="34"/>
        <v>1.0417193193335916</v>
      </c>
    </row>
    <row r="425" spans="1:9" x14ac:dyDescent="0.2">
      <c r="A425" s="4">
        <f>IF('True_Odds_Calculator_3-way'!A426="","",'True_Odds_Calculator_3-way'!A426)</f>
        <v>2.67</v>
      </c>
      <c r="B425" s="4">
        <f>IF('True_Odds_Calculator_3-way'!B426="","",'True_Odds_Calculator_3-way'!B426)</f>
        <v>3.16</v>
      </c>
      <c r="C425" s="4">
        <f>IF('True_Odds_Calculator_3-way'!C426="","",'True_Odds_Calculator_3-way'!C426)</f>
        <v>2.88</v>
      </c>
      <c r="D425" s="4">
        <f t="shared" si="30"/>
        <v>3.8209753630746413E-2</v>
      </c>
      <c r="E425" s="4">
        <f t="shared" si="31"/>
        <v>2.7639942707072622</v>
      </c>
      <c r="F425" s="4">
        <f t="shared" si="32"/>
        <v>3.2925158859377746</v>
      </c>
      <c r="G425" s="4">
        <f t="shared" si="33"/>
        <v>2.9896649881295008</v>
      </c>
      <c r="I425" s="4">
        <f t="shared" si="34"/>
        <v>1.0382097536307464</v>
      </c>
    </row>
    <row r="426" spans="1:9" x14ac:dyDescent="0.2">
      <c r="A426" s="4">
        <f>IF('True_Odds_Calculator_3-way'!A427="","",'True_Odds_Calculator_3-way'!A427)</f>
        <v>2.46</v>
      </c>
      <c r="B426" s="4">
        <f>IF('True_Odds_Calculator_3-way'!B427="","",'True_Odds_Calculator_3-way'!B427)</f>
        <v>3.04</v>
      </c>
      <c r="C426" s="4">
        <f>IF('True_Odds_Calculator_3-way'!C427="","",'True_Odds_Calculator_3-way'!C427)</f>
        <v>3.3</v>
      </c>
      <c r="D426" s="4">
        <f t="shared" si="30"/>
        <v>3.8481736492006036E-2</v>
      </c>
      <c r="E426" s="4">
        <f t="shared" si="31"/>
        <v>2.5401546404486055</v>
      </c>
      <c r="F426" s="4">
        <f t="shared" si="32"/>
        <v>3.1633544576385897</v>
      </c>
      <c r="G426" s="4">
        <f t="shared" si="33"/>
        <v>3.4458630742937562</v>
      </c>
      <c r="I426" s="4">
        <f t="shared" si="34"/>
        <v>1.038481736492006</v>
      </c>
    </row>
    <row r="427" spans="1:9" x14ac:dyDescent="0.2">
      <c r="A427" s="4">
        <f>IF('True_Odds_Calculator_3-way'!A428="","",'True_Odds_Calculator_3-way'!A428)</f>
        <v>2.92</v>
      </c>
      <c r="B427" s="4">
        <f>IF('True_Odds_Calculator_3-way'!B428="","",'True_Odds_Calculator_3-way'!B428)</f>
        <v>3.34</v>
      </c>
      <c r="C427" s="4">
        <f>IF('True_Odds_Calculator_3-way'!C428="","",'True_Odds_Calculator_3-way'!C428)</f>
        <v>2.52</v>
      </c>
      <c r="D427" s="4">
        <f t="shared" si="30"/>
        <v>3.8692347854844655E-2</v>
      </c>
      <c r="E427" s="4">
        <f t="shared" si="31"/>
        <v>3.0342723721880844</v>
      </c>
      <c r="F427" s="4">
        <f t="shared" si="32"/>
        <v>3.4903557313450468</v>
      </c>
      <c r="G427" s="4">
        <f t="shared" si="33"/>
        <v>2.60465539538417</v>
      </c>
      <c r="I427" s="4">
        <f t="shared" si="34"/>
        <v>1.0386923478548447</v>
      </c>
    </row>
    <row r="428" spans="1:9" x14ac:dyDescent="0.2">
      <c r="A428" s="4">
        <f>IF('True_Odds_Calculator_3-way'!A429="","",'True_Odds_Calculator_3-way'!A429)</f>
        <v>2.2799999999999998</v>
      </c>
      <c r="B428" s="4">
        <f>IF('True_Odds_Calculator_3-way'!B429="","",'True_Odds_Calculator_3-way'!B429)</f>
        <v>3.23</v>
      </c>
      <c r="C428" s="4">
        <f>IF('True_Odds_Calculator_3-way'!C429="","",'True_Odds_Calculator_3-way'!C429)</f>
        <v>3.43</v>
      </c>
      <c r="D428" s="4">
        <f t="shared" si="30"/>
        <v>3.9739203952257718E-2</v>
      </c>
      <c r="E428" s="4">
        <f t="shared" si="31"/>
        <v>2.3510045577045959</v>
      </c>
      <c r="F428" s="4">
        <f t="shared" si="32"/>
        <v>3.3743756176140138</v>
      </c>
      <c r="G428" s="4">
        <f t="shared" si="33"/>
        <v>3.5932603462442168</v>
      </c>
      <c r="I428" s="4">
        <f t="shared" si="34"/>
        <v>1.0397392039522577</v>
      </c>
    </row>
    <row r="429" spans="1:9" x14ac:dyDescent="0.2">
      <c r="A429" s="4">
        <f>IF('True_Odds_Calculator_3-way'!A430="","",'True_Odds_Calculator_3-way'!A430)</f>
        <v>1.73</v>
      </c>
      <c r="B429" s="4">
        <f>IF('True_Odds_Calculator_3-way'!B430="","",'True_Odds_Calculator_3-way'!B430)</f>
        <v>3.65</v>
      </c>
      <c r="C429" s="4">
        <f>IF('True_Odds_Calculator_3-way'!C430="","",'True_Odds_Calculator_3-way'!C430)</f>
        <v>5.23</v>
      </c>
      <c r="D429" s="4">
        <f t="shared" si="30"/>
        <v>4.3211873730784722E-2</v>
      </c>
      <c r="E429" s="4">
        <f t="shared" si="31"/>
        <v>1.7742113002647586</v>
      </c>
      <c r="F429" s="4">
        <f t="shared" si="32"/>
        <v>3.8525454438343116</v>
      </c>
      <c r="G429" s="4">
        <f t="shared" si="33"/>
        <v>5.6560884106840241</v>
      </c>
      <c r="I429" s="4">
        <f t="shared" si="34"/>
        <v>1.0432118737307847</v>
      </c>
    </row>
    <row r="430" spans="1:9" x14ac:dyDescent="0.2">
      <c r="A430" s="4">
        <f>IF('True_Odds_Calculator_3-way'!A431="","",'True_Odds_Calculator_3-way'!A431)</f>
        <v>2.27</v>
      </c>
      <c r="B430" s="4">
        <f>IF('True_Odds_Calculator_3-way'!B431="","",'True_Odds_Calculator_3-way'!B431)</f>
        <v>3.16</v>
      </c>
      <c r="C430" s="4">
        <f>IF('True_Odds_Calculator_3-way'!C431="","",'True_Odds_Calculator_3-way'!C431)</f>
        <v>3.55</v>
      </c>
      <c r="D430" s="4">
        <f t="shared" si="30"/>
        <v>3.867447140883562E-2</v>
      </c>
      <c r="E430" s="4">
        <f t="shared" si="31"/>
        <v>2.3384311075032236</v>
      </c>
      <c r="F430" s="4">
        <f t="shared" si="32"/>
        <v>3.2941960254688745</v>
      </c>
      <c r="G430" s="4">
        <f t="shared" si="33"/>
        <v>3.7202567743669759</v>
      </c>
      <c r="I430" s="4">
        <f t="shared" si="34"/>
        <v>1.0386744714088356</v>
      </c>
    </row>
    <row r="431" spans="1:9" x14ac:dyDescent="0.2">
      <c r="A431" s="4">
        <f>IF('True_Odds_Calculator_3-way'!A432="","",'True_Odds_Calculator_3-way'!A432)</f>
        <v>3.1</v>
      </c>
      <c r="B431" s="4">
        <f>IF('True_Odds_Calculator_3-way'!B432="","",'True_Odds_Calculator_3-way'!B432)</f>
        <v>3.13</v>
      </c>
      <c r="C431" s="4">
        <f>IF('True_Odds_Calculator_3-way'!C432="","",'True_Odds_Calculator_3-way'!C432)</f>
        <v>2.52</v>
      </c>
      <c r="D431" s="4">
        <f t="shared" si="30"/>
        <v>3.8894859878060961E-2</v>
      </c>
      <c r="E431" s="4">
        <f t="shared" si="31"/>
        <v>3.229810459427187</v>
      </c>
      <c r="F431" s="4">
        <f t="shared" si="32"/>
        <v>3.262388725619259</v>
      </c>
      <c r="G431" s="4">
        <f t="shared" si="33"/>
        <v>2.6051134386155814</v>
      </c>
      <c r="I431" s="4">
        <f t="shared" si="34"/>
        <v>1.038894859878061</v>
      </c>
    </row>
    <row r="432" spans="1:9" x14ac:dyDescent="0.2">
      <c r="A432" s="4">
        <f>IF('True_Odds_Calculator_3-way'!A433="","",'True_Odds_Calculator_3-way'!A433)</f>
        <v>2.96</v>
      </c>
      <c r="B432" s="4">
        <f>IF('True_Odds_Calculator_3-way'!B433="","",'True_Odds_Calculator_3-way'!B433)</f>
        <v>3.31</v>
      </c>
      <c r="C432" s="4">
        <f>IF('True_Odds_Calculator_3-way'!C433="","",'True_Odds_Calculator_3-way'!C433)</f>
        <v>2.44</v>
      </c>
      <c r="D432" s="4">
        <f t="shared" si="30"/>
        <v>4.9788707036986013E-2</v>
      </c>
      <c r="E432" s="4">
        <f t="shared" si="31"/>
        <v>3.1129218422511031</v>
      </c>
      <c r="F432" s="4">
        <f t="shared" si="32"/>
        <v>3.5023991861285553</v>
      </c>
      <c r="G432" s="4">
        <f t="shared" si="33"/>
        <v>2.5429773994856633</v>
      </c>
      <c r="I432" s="4">
        <f t="shared" si="34"/>
        <v>1.049788707036986</v>
      </c>
    </row>
    <row r="433" spans="1:9" x14ac:dyDescent="0.2">
      <c r="A433" s="4">
        <f>IF('True_Odds_Calculator_3-way'!A434="","",'True_Odds_Calculator_3-way'!A434)</f>
        <v>2.2149927139587935</v>
      </c>
      <c r="B433" s="4">
        <f>IF('True_Odds_Calculator_3-way'!B434="","",'True_Odds_Calculator_3-way'!B434)</f>
        <v>3.2513845491543862</v>
      </c>
      <c r="C433" s="4">
        <f>IF('True_Odds_Calculator_3-way'!C434="","",'True_Odds_Calculator_3-way'!C434)</f>
        <v>4.341172641200286</v>
      </c>
      <c r="D433" s="4">
        <f t="shared" si="30"/>
        <v>-1.0617457658121277E-2</v>
      </c>
      <c r="E433" s="4">
        <f t="shared" si="31"/>
        <v>2.1977640086762968</v>
      </c>
      <c r="F433" s="4">
        <f t="shared" si="32"/>
        <v>3.2143960250273182</v>
      </c>
      <c r="G433" s="4">
        <f t="shared" si="33"/>
        <v>4.2754837992693968</v>
      </c>
      <c r="I433" s="4">
        <f t="shared" si="34"/>
        <v>0.98938254234187872</v>
      </c>
    </row>
    <row r="434" spans="1:9" x14ac:dyDescent="0.2">
      <c r="A434" s="4">
        <f>IF('True_Odds_Calculator_3-way'!A435="","",'True_Odds_Calculator_3-way'!A435)</f>
        <v>4.97</v>
      </c>
      <c r="B434" s="4">
        <f>IF('True_Odds_Calculator_3-way'!B435="","",'True_Odds_Calculator_3-way'!B435)</f>
        <v>3.89</v>
      </c>
      <c r="C434" s="4">
        <f>IF('True_Odds_Calculator_3-way'!C435="","",'True_Odds_Calculator_3-way'!C435)</f>
        <v>1.68</v>
      </c>
      <c r="D434" s="4">
        <f t="shared" si="30"/>
        <v>5.351474743921969E-2</v>
      </c>
      <c r="E434" s="4">
        <f t="shared" si="31"/>
        <v>5.4534846730175834</v>
      </c>
      <c r="F434" s="4">
        <f t="shared" si="32"/>
        <v>4.1800574879012355</v>
      </c>
      <c r="G434" s="4">
        <f t="shared" si="33"/>
        <v>1.7319020896330553</v>
      </c>
      <c r="I434" s="4">
        <f t="shared" si="34"/>
        <v>1.0535147474392197</v>
      </c>
    </row>
    <row r="435" spans="1:9" x14ac:dyDescent="0.2">
      <c r="A435" s="4">
        <f>IF('True_Odds_Calculator_3-way'!A436="","",'True_Odds_Calculator_3-way'!A436)</f>
        <v>2.3199999999999998</v>
      </c>
      <c r="B435" s="4">
        <f>IF('True_Odds_Calculator_3-way'!B436="","",'True_Odds_Calculator_3-way'!B436)</f>
        <v>3.44</v>
      </c>
      <c r="C435" s="4">
        <f>IF('True_Odds_Calculator_3-way'!C436="","",'True_Odds_Calculator_3-way'!C436)</f>
        <v>2.96</v>
      </c>
      <c r="D435" s="4">
        <f t="shared" si="30"/>
        <v>5.9569995015063215E-2</v>
      </c>
      <c r="E435" s="4">
        <f t="shared" si="31"/>
        <v>2.432037811434796</v>
      </c>
      <c r="F435" s="4">
        <f t="shared" si="32"/>
        <v>3.6922030462268935</v>
      </c>
      <c r="G435" s="4">
        <f t="shared" si="33"/>
        <v>3.144840278093334</v>
      </c>
      <c r="I435" s="4">
        <f t="shared" si="34"/>
        <v>1.0595699950150632</v>
      </c>
    </row>
    <row r="436" spans="1:9" x14ac:dyDescent="0.2">
      <c r="A436" s="4">
        <f>IF('True_Odds_Calculator_3-way'!A437="","",'True_Odds_Calculator_3-way'!A437)</f>
        <v>2.9</v>
      </c>
      <c r="B436" s="4">
        <f>IF('True_Odds_Calculator_3-way'!B437="","",'True_Odds_Calculator_3-way'!B437)</f>
        <v>2.85</v>
      </c>
      <c r="C436" s="4">
        <f>IF('True_Odds_Calculator_3-way'!C437="","",'True_Odds_Calculator_3-way'!C437)</f>
        <v>2.84</v>
      </c>
      <c r="D436" s="4">
        <f t="shared" si="30"/>
        <v>4.7817455245690699E-2</v>
      </c>
      <c r="E436" s="4">
        <f t="shared" si="31"/>
        <v>3.040544741705383</v>
      </c>
      <c r="F436" s="4">
        <f t="shared" si="32"/>
        <v>2.985626823146327</v>
      </c>
      <c r="G436" s="4">
        <f t="shared" si="33"/>
        <v>2.974654241612666</v>
      </c>
      <c r="I436" s="4">
        <f t="shared" si="34"/>
        <v>1.0478174552456907</v>
      </c>
    </row>
    <row r="437" spans="1:9" x14ac:dyDescent="0.2">
      <c r="A437" s="4">
        <f>IF('True_Odds_Calculator_3-way'!A438="","",'True_Odds_Calculator_3-way'!A438)</f>
        <v>1.85</v>
      </c>
      <c r="B437" s="4">
        <f>IF('True_Odds_Calculator_3-way'!B438="","",'True_Odds_Calculator_3-way'!B438)</f>
        <v>3.47</v>
      </c>
      <c r="C437" s="4">
        <f>IF('True_Odds_Calculator_3-way'!C438="","",'True_Odds_Calculator_3-way'!C438)</f>
        <v>4.45</v>
      </c>
      <c r="D437" s="4">
        <f t="shared" si="30"/>
        <v>5.344407970448195E-2</v>
      </c>
      <c r="E437" s="4">
        <f t="shared" si="31"/>
        <v>1.9130486949407646</v>
      </c>
      <c r="F437" s="4">
        <f t="shared" si="32"/>
        <v>3.6986386946487553</v>
      </c>
      <c r="G437" s="4">
        <f t="shared" si="33"/>
        <v>4.8331498115670888</v>
      </c>
      <c r="I437" s="4">
        <f t="shared" si="34"/>
        <v>1.053444079704482</v>
      </c>
    </row>
    <row r="438" spans="1:9" x14ac:dyDescent="0.2">
      <c r="A438" s="4">
        <f>IF('True_Odds_Calculator_3-way'!A439="","",'True_Odds_Calculator_3-way'!A439)</f>
        <v>1.94</v>
      </c>
      <c r="B438" s="4">
        <f>IF('True_Odds_Calculator_3-way'!B439="","",'True_Odds_Calculator_3-way'!B439)</f>
        <v>3.6</v>
      </c>
      <c r="C438" s="4">
        <f>IF('True_Odds_Calculator_3-way'!C439="","",'True_Odds_Calculator_3-way'!C439)</f>
        <v>3.85</v>
      </c>
      <c r="D438" s="4">
        <f t="shared" si="30"/>
        <v>5.2981955043810647E-2</v>
      </c>
      <c r="E438" s="4">
        <f t="shared" si="31"/>
        <v>2.0088257121084587</v>
      </c>
      <c r="F438" s="4">
        <f t="shared" si="32"/>
        <v>3.8444219917645266</v>
      </c>
      <c r="G438" s="4">
        <f t="shared" si="33"/>
        <v>4.1308725175906673</v>
      </c>
      <c r="I438" s="4">
        <f t="shared" si="34"/>
        <v>1.0529819550438106</v>
      </c>
    </row>
    <row r="439" spans="1:9" x14ac:dyDescent="0.2">
      <c r="A439" s="4">
        <f>IF('True_Odds_Calculator_3-way'!A440="","",'True_Odds_Calculator_3-way'!A440)</f>
        <v>2.52</v>
      </c>
      <c r="B439" s="4">
        <f>IF('True_Odds_Calculator_3-way'!B440="","",'True_Odds_Calculator_3-way'!B440)</f>
        <v>3.16</v>
      </c>
      <c r="C439" s="4">
        <f>IF('True_Odds_Calculator_3-way'!C440="","",'True_Odds_Calculator_3-way'!C440)</f>
        <v>2.98</v>
      </c>
      <c r="D439" s="4">
        <f t="shared" si="30"/>
        <v>4.8851562826586203E-2</v>
      </c>
      <c r="E439" s="4">
        <f t="shared" si="31"/>
        <v>2.6278339896857781</v>
      </c>
      <c r="F439" s="4">
        <f t="shared" si="32"/>
        <v>3.331425071653404</v>
      </c>
      <c r="G439" s="4">
        <f t="shared" si="33"/>
        <v>3.1319822109096846</v>
      </c>
      <c r="I439" s="4">
        <f t="shared" si="34"/>
        <v>1.0488515628265862</v>
      </c>
    </row>
    <row r="440" spans="1:9" x14ac:dyDescent="0.2">
      <c r="A440" s="4">
        <f>IF('True_Odds_Calculator_3-way'!A441="","",'True_Odds_Calculator_3-way'!A441)</f>
        <v>1.3072822602454202</v>
      </c>
      <c r="B440" s="4">
        <f>IF('True_Odds_Calculator_3-way'!B441="","",'True_Odds_Calculator_3-way'!B441)</f>
        <v>6.7394179675843295</v>
      </c>
      <c r="C440" s="4">
        <f>IF('True_Odds_Calculator_3-way'!C441="","",'True_Odds_Calculator_3-way'!C441)</f>
        <v>13.163478062009611</v>
      </c>
      <c r="D440" s="4">
        <f t="shared" si="30"/>
        <v>-1.0705726574239849E-2</v>
      </c>
      <c r="E440" s="4">
        <f t="shared" si="31"/>
        <v>1.3012119303051555</v>
      </c>
      <c r="F440" s="4">
        <f t="shared" si="32"/>
        <v>6.5811407300603504</v>
      </c>
      <c r="G440" s="4">
        <f t="shared" si="33"/>
        <v>12.572869219793239</v>
      </c>
      <c r="I440" s="4">
        <f t="shared" si="34"/>
        <v>0.98929427342576015</v>
      </c>
    </row>
    <row r="441" spans="1:9" x14ac:dyDescent="0.2">
      <c r="A441" s="4">
        <f>IF('True_Odds_Calculator_3-way'!A442="","",'True_Odds_Calculator_3-way'!A442)</f>
        <v>2.34</v>
      </c>
      <c r="B441" s="4">
        <f>IF('True_Odds_Calculator_3-way'!B442="","",'True_Odds_Calculator_3-way'!B442)</f>
        <v>3.48</v>
      </c>
      <c r="C441" s="4">
        <f>IF('True_Odds_Calculator_3-way'!C442="","",'True_Odds_Calculator_3-way'!C442)</f>
        <v>2.99</v>
      </c>
      <c r="D441" s="4">
        <f t="shared" si="30"/>
        <v>4.9154909724624885E-2</v>
      </c>
      <c r="E441" s="4">
        <f t="shared" si="31"/>
        <v>2.4332945309414429</v>
      </c>
      <c r="F441" s="4">
        <f t="shared" si="32"/>
        <v>3.6904270243856305</v>
      </c>
      <c r="G441" s="4">
        <f t="shared" si="33"/>
        <v>3.1440293296089385</v>
      </c>
      <c r="I441" s="4">
        <f t="shared" si="34"/>
        <v>1.0491549097246249</v>
      </c>
    </row>
    <row r="442" spans="1:9" x14ac:dyDescent="0.2">
      <c r="A442" s="4">
        <f>IF('True_Odds_Calculator_3-way'!A443="","",'True_Odds_Calculator_3-way'!A443)</f>
        <v>3.55</v>
      </c>
      <c r="B442" s="4">
        <f>IF('True_Odds_Calculator_3-way'!B443="","",'True_Odds_Calculator_3-way'!B443)</f>
        <v>3.19</v>
      </c>
      <c r="C442" s="4">
        <f>IF('True_Odds_Calculator_3-way'!C443="","",'True_Odds_Calculator_3-way'!C443)</f>
        <v>2.34</v>
      </c>
      <c r="D442" s="4">
        <f t="shared" si="30"/>
        <v>2.252019201994937E-2</v>
      </c>
      <c r="E442" s="4">
        <f t="shared" si="31"/>
        <v>3.647193677303743</v>
      </c>
      <c r="F442" s="4">
        <f t="shared" si="32"/>
        <v>3.2682633735990829</v>
      </c>
      <c r="G442" s="4">
        <f t="shared" si="33"/>
        <v>2.3818387840869977</v>
      </c>
      <c r="I442" s="4">
        <f t="shared" si="34"/>
        <v>1.0225201920199494</v>
      </c>
    </row>
    <row r="443" spans="1:9" x14ac:dyDescent="0.2">
      <c r="A443" s="4">
        <f>IF('True_Odds_Calculator_3-way'!A444="","",'True_Odds_Calculator_3-way'!A444)</f>
        <v>3.03</v>
      </c>
      <c r="B443" s="4">
        <f>IF('True_Odds_Calculator_3-way'!B444="","",'True_Odds_Calculator_3-way'!B444)</f>
        <v>3.32</v>
      </c>
      <c r="C443" s="4">
        <f>IF('True_Odds_Calculator_3-way'!C444="","",'True_Odds_Calculator_3-way'!C444)</f>
        <v>2.56</v>
      </c>
      <c r="D443" s="4">
        <f t="shared" si="30"/>
        <v>2.1862822577438434E-2</v>
      </c>
      <c r="E443" s="4">
        <f t="shared" si="31"/>
        <v>3.0984175548042203</v>
      </c>
      <c r="F443" s="4">
        <f t="shared" si="32"/>
        <v>3.4023186122429996</v>
      </c>
      <c r="G443" s="4">
        <f t="shared" si="33"/>
        <v>2.6086680288235566</v>
      </c>
      <c r="I443" s="4">
        <f t="shared" si="34"/>
        <v>1.0218628225774384</v>
      </c>
    </row>
    <row r="444" spans="1:9" x14ac:dyDescent="0.2">
      <c r="A444" s="4">
        <f>IF('True_Odds_Calculator_3-way'!A445="","",'True_Odds_Calculator_3-way'!A445)</f>
        <v>4.09</v>
      </c>
      <c r="B444" s="4">
        <f>IF('True_Odds_Calculator_3-way'!B445="","",'True_Odds_Calculator_3-way'!B445)</f>
        <v>3.37</v>
      </c>
      <c r="C444" s="4">
        <f>IF('True_Odds_Calculator_3-way'!C445="","",'True_Odds_Calculator_3-way'!C445)</f>
        <v>2.0099999999999998</v>
      </c>
      <c r="D444" s="4">
        <f t="shared" si="30"/>
        <v>3.8747120361568133E-2</v>
      </c>
      <c r="E444" s="4">
        <f t="shared" si="31"/>
        <v>4.3181049326948413</v>
      </c>
      <c r="F444" s="4">
        <f t="shared" si="32"/>
        <v>3.523357414800218</v>
      </c>
      <c r="G444" s="4">
        <f t="shared" si="33"/>
        <v>2.0635714935332032</v>
      </c>
      <c r="I444" s="4">
        <f t="shared" si="34"/>
        <v>1.0387471203615681</v>
      </c>
    </row>
    <row r="445" spans="1:9" x14ac:dyDescent="0.2">
      <c r="A445" s="4">
        <f>IF('True_Odds_Calculator_3-way'!A446="","",'True_Odds_Calculator_3-way'!A446)</f>
        <v>2.77</v>
      </c>
      <c r="B445" s="4">
        <f>IF('True_Odds_Calculator_3-way'!B446="","",'True_Odds_Calculator_3-way'!B446)</f>
        <v>2.98</v>
      </c>
      <c r="C445" s="4">
        <f>IF('True_Odds_Calculator_3-way'!C446="","",'True_Odds_Calculator_3-way'!C446)</f>
        <v>2.92</v>
      </c>
      <c r="D445" s="4">
        <f t="shared" si="30"/>
        <v>3.9047053548225019E-2</v>
      </c>
      <c r="E445" s="4">
        <f t="shared" si="31"/>
        <v>2.8736033017809195</v>
      </c>
      <c r="F445" s="4">
        <f t="shared" si="32"/>
        <v>3.1002485333582119</v>
      </c>
      <c r="G445" s="4">
        <f t="shared" si="33"/>
        <v>3.0353613320308184</v>
      </c>
      <c r="I445" s="4">
        <f t="shared" si="34"/>
        <v>1.039047053548225</v>
      </c>
    </row>
    <row r="446" spans="1:9" x14ac:dyDescent="0.2">
      <c r="A446" s="4">
        <f>IF('True_Odds_Calculator_3-way'!A447="","",'True_Odds_Calculator_3-way'!A447)</f>
        <v>2.58</v>
      </c>
      <c r="B446" s="4">
        <f>IF('True_Odds_Calculator_3-way'!B447="","",'True_Odds_Calculator_3-way'!B447)</f>
        <v>2.89</v>
      </c>
      <c r="C446" s="4">
        <f>IF('True_Odds_Calculator_3-way'!C447="","",'True_Odds_Calculator_3-way'!C447)</f>
        <v>3.28</v>
      </c>
      <c r="D446" s="4">
        <f t="shared" si="30"/>
        <v>3.849570925096879E-2</v>
      </c>
      <c r="E446" s="4">
        <f t="shared" si="31"/>
        <v>2.6683388531392196</v>
      </c>
      <c r="F446" s="4">
        <f t="shared" si="32"/>
        <v>3.0013008403592352</v>
      </c>
      <c r="G446" s="4">
        <f t="shared" si="33"/>
        <v>3.4241164101445944</v>
      </c>
      <c r="I446" s="4">
        <f t="shared" si="34"/>
        <v>1.0384957092509688</v>
      </c>
    </row>
    <row r="447" spans="1:9" x14ac:dyDescent="0.2">
      <c r="A447" s="4">
        <f>IF('True_Odds_Calculator_3-way'!A448="","",'True_Odds_Calculator_3-way'!A448)</f>
        <v>2.96</v>
      </c>
      <c r="B447" s="4">
        <f>IF('True_Odds_Calculator_3-way'!B448="","",'True_Odds_Calculator_3-way'!B448)</f>
        <v>2.95</v>
      </c>
      <c r="C447" s="4">
        <f>IF('True_Odds_Calculator_3-way'!C448="","",'True_Odds_Calculator_3-way'!C448)</f>
        <v>2.77</v>
      </c>
      <c r="D447" s="4">
        <f t="shared" si="30"/>
        <v>3.7831719010205322E-2</v>
      </c>
      <c r="E447" s="4">
        <f t="shared" si="31"/>
        <v>3.0747729607143222</v>
      </c>
      <c r="F447" s="4">
        <f t="shared" si="32"/>
        <v>3.0639838463272948</v>
      </c>
      <c r="G447" s="4">
        <f t="shared" si="33"/>
        <v>2.8702619443739041</v>
      </c>
      <c r="I447" s="4">
        <f t="shared" si="34"/>
        <v>1.0378317190102053</v>
      </c>
    </row>
    <row r="448" spans="1:9" x14ac:dyDescent="0.2">
      <c r="A448" s="4">
        <f>IF('True_Odds_Calculator_3-way'!A449="","",'True_Odds_Calculator_3-way'!A449)</f>
        <v>4.7</v>
      </c>
      <c r="B448" s="4">
        <f>IF('True_Odds_Calculator_3-way'!B449="","",'True_Odds_Calculator_3-way'!B449)</f>
        <v>3.14</v>
      </c>
      <c r="C448" s="4">
        <f>IF('True_Odds_Calculator_3-way'!C449="","",'True_Odds_Calculator_3-way'!C449)</f>
        <v>1.96</v>
      </c>
      <c r="D448" s="4">
        <f t="shared" si="30"/>
        <v>4.1441376659079321E-2</v>
      </c>
      <c r="E448" s="4">
        <f t="shared" si="31"/>
        <v>5.0263338368720047</v>
      </c>
      <c r="F448" s="4">
        <f t="shared" si="32"/>
        <v>3.2823739809844281</v>
      </c>
      <c r="G448" s="4">
        <f t="shared" si="33"/>
        <v>2.0145438404579146</v>
      </c>
      <c r="I448" s="4">
        <f t="shared" si="34"/>
        <v>1.0414413766590793</v>
      </c>
    </row>
    <row r="449" spans="1:9" x14ac:dyDescent="0.2">
      <c r="A449" s="4">
        <f>IF('True_Odds_Calculator_3-way'!A450="","",'True_Odds_Calculator_3-way'!A450)</f>
        <v>5.56</v>
      </c>
      <c r="B449" s="4">
        <f>IF('True_Odds_Calculator_3-way'!B450="","",'True_Odds_Calculator_3-way'!B450)</f>
        <v>3.59</v>
      </c>
      <c r="C449" s="4">
        <f>IF('True_Odds_Calculator_3-way'!C450="","",'True_Odds_Calculator_3-way'!C450)</f>
        <v>1.71</v>
      </c>
      <c r="D449" s="4">
        <f t="shared" si="30"/>
        <v>4.3202968778766726E-2</v>
      </c>
      <c r="E449" s="4">
        <f t="shared" si="31"/>
        <v>6.0439348547675706</v>
      </c>
      <c r="F449" s="4">
        <f t="shared" si="32"/>
        <v>3.785720032073133</v>
      </c>
      <c r="G449" s="4">
        <f t="shared" si="33"/>
        <v>1.753173101169553</v>
      </c>
      <c r="I449" s="4">
        <f t="shared" si="34"/>
        <v>1.0432029687787667</v>
      </c>
    </row>
    <row r="450" spans="1:9" x14ac:dyDescent="0.2">
      <c r="A450" s="4">
        <f>IF('True_Odds_Calculator_3-way'!A451="","",'True_Odds_Calculator_3-way'!A451)</f>
        <v>2.11</v>
      </c>
      <c r="B450" s="4">
        <f>IF('True_Odds_Calculator_3-way'!B451="","",'True_Odds_Calculator_3-way'!B451)</f>
        <v>3.47</v>
      </c>
      <c r="C450" s="4">
        <f>IF('True_Odds_Calculator_3-way'!C451="","",'True_Odds_Calculator_3-way'!C451)</f>
        <v>3.59</v>
      </c>
      <c r="D450" s="4">
        <f t="shared" si="30"/>
        <v>4.0669619362871501E-2</v>
      </c>
      <c r="E450" s="4">
        <f t="shared" si="31"/>
        <v>2.1721323223104223</v>
      </c>
      <c r="F450" s="4">
        <f t="shared" si="32"/>
        <v>3.6412906567844967</v>
      </c>
      <c r="G450" s="4">
        <f t="shared" si="33"/>
        <v>3.7736562171424977</v>
      </c>
      <c r="I450" s="4">
        <f t="shared" si="34"/>
        <v>1.0406696193628715</v>
      </c>
    </row>
    <row r="451" spans="1:9" x14ac:dyDescent="0.2">
      <c r="A451" s="4">
        <f>IF('True_Odds_Calculator_3-way'!A452="","",'True_Odds_Calculator_3-way'!A452)</f>
        <v>2.2599999999999998</v>
      </c>
      <c r="B451" s="4">
        <f>IF('True_Odds_Calculator_3-way'!B452="","",'True_Odds_Calculator_3-way'!B452)</f>
        <v>3.05</v>
      </c>
      <c r="C451" s="4">
        <f>IF('True_Odds_Calculator_3-way'!C452="","",'True_Odds_Calculator_3-way'!C452)</f>
        <v>3.73</v>
      </c>
      <c r="D451" s="4">
        <f t="shared" ref="D451:D514" si="35">IF(A451="","",((1/A451)+(1/B451)+(1/C451))-1)</f>
        <v>3.8443243310519515E-2</v>
      </c>
      <c r="E451" s="4">
        <f t="shared" ref="E451:E514" si="36">IF(A451="","",(3*A451)/(3-($D451*A451)))</f>
        <v>2.3274029309235154</v>
      </c>
      <c r="F451" s="4">
        <f t="shared" ref="F451:F514" si="37">IF(B451="","",(3*B451)/(3-($D451*B451)))</f>
        <v>3.1740546372802094</v>
      </c>
      <c r="G451" s="4">
        <f t="shared" ref="G451:G514" si="38">IF(C451="","",(3*C451)/(3-($D451*C451)))</f>
        <v>3.9172350853885032</v>
      </c>
      <c r="I451" s="4">
        <f t="shared" ref="I451:I514" si="39">IF(A451="","",D451+1)</f>
        <v>1.0384432433105195</v>
      </c>
    </row>
    <row r="452" spans="1:9" x14ac:dyDescent="0.2">
      <c r="A452" s="4">
        <f>IF('True_Odds_Calculator_3-way'!A453="","",'True_Odds_Calculator_3-way'!A453)</f>
        <v>4.28</v>
      </c>
      <c r="B452" s="4">
        <f>IF('True_Odds_Calculator_3-way'!B453="","",'True_Odds_Calculator_3-way'!B453)</f>
        <v>3.26</v>
      </c>
      <c r="C452" s="4">
        <f>IF('True_Odds_Calculator_3-way'!C453="","",'True_Odds_Calculator_3-way'!C453)</f>
        <v>2</v>
      </c>
      <c r="D452" s="4">
        <f t="shared" si="35"/>
        <v>4.0393326070752966E-2</v>
      </c>
      <c r="E452" s="4">
        <f t="shared" si="36"/>
        <v>4.5417299596371699</v>
      </c>
      <c r="F452" s="4">
        <f t="shared" si="37"/>
        <v>3.4096640709002646</v>
      </c>
      <c r="G452" s="4">
        <f t="shared" si="38"/>
        <v>2.055348234277409</v>
      </c>
      <c r="I452" s="4">
        <f t="shared" si="39"/>
        <v>1.040393326070753</v>
      </c>
    </row>
    <row r="453" spans="1:9" x14ac:dyDescent="0.2">
      <c r="A453" s="4">
        <f>IF('True_Odds_Calculator_3-way'!A454="","",'True_Odds_Calculator_3-way'!A454)</f>
        <v>2.11</v>
      </c>
      <c r="B453" s="4">
        <f>IF('True_Odds_Calculator_3-way'!B454="","",'True_Odds_Calculator_3-way'!B454)</f>
        <v>3.34</v>
      </c>
      <c r="C453" s="4">
        <f>IF('True_Odds_Calculator_3-way'!C454="","",'True_Odds_Calculator_3-way'!C454)</f>
        <v>3.59</v>
      </c>
      <c r="D453" s="4">
        <f t="shared" si="35"/>
        <v>5.188637892731629E-2</v>
      </c>
      <c r="E453" s="4">
        <f t="shared" si="36"/>
        <v>2.1899175817374887</v>
      </c>
      <c r="F453" s="4">
        <f t="shared" si="37"/>
        <v>3.5447701532871858</v>
      </c>
      <c r="G453" s="4">
        <f t="shared" si="38"/>
        <v>3.8276622275153556</v>
      </c>
      <c r="I453" s="4">
        <f t="shared" si="39"/>
        <v>1.0518863789273163</v>
      </c>
    </row>
    <row r="454" spans="1:9" x14ac:dyDescent="0.2">
      <c r="A454" s="4">
        <f>IF('True_Odds_Calculator_3-way'!A455="","",'True_Odds_Calculator_3-way'!A455)</f>
        <v>2.37</v>
      </c>
      <c r="B454" s="4">
        <f>IF('True_Odds_Calculator_3-way'!B455="","",'True_Odds_Calculator_3-way'!B455)</f>
        <v>3.13</v>
      </c>
      <c r="C454" s="4">
        <f>IF('True_Odds_Calculator_3-way'!C455="","",'True_Odds_Calculator_3-way'!C455)</f>
        <v>3.24</v>
      </c>
      <c r="D454" s="4">
        <f t="shared" si="35"/>
        <v>5.0071721470057895E-2</v>
      </c>
      <c r="E454" s="4">
        <f t="shared" si="36"/>
        <v>2.4676104265605261</v>
      </c>
      <c r="F454" s="4">
        <f t="shared" si="37"/>
        <v>3.3025290588387897</v>
      </c>
      <c r="G454" s="4">
        <f t="shared" si="38"/>
        <v>3.4252276060760316</v>
      </c>
      <c r="I454" s="4">
        <f t="shared" si="39"/>
        <v>1.0500717214700579</v>
      </c>
    </row>
    <row r="455" spans="1:9" x14ac:dyDescent="0.2">
      <c r="A455" s="4">
        <f>IF('True_Odds_Calculator_3-way'!A456="","",'True_Odds_Calculator_3-way'!A456)</f>
        <v>2.12</v>
      </c>
      <c r="B455" s="4">
        <f>IF('True_Odds_Calculator_3-way'!B456="","",'True_Odds_Calculator_3-way'!B456)</f>
        <v>3.14</v>
      </c>
      <c r="C455" s="4">
        <f>IF('True_Odds_Calculator_3-way'!C456="","",'True_Odds_Calculator_3-way'!C456)</f>
        <v>3.84</v>
      </c>
      <c r="D455" s="4">
        <f t="shared" si="35"/>
        <v>5.0586117453831569E-2</v>
      </c>
      <c r="E455" s="4">
        <f t="shared" si="36"/>
        <v>2.1985943003199111</v>
      </c>
      <c r="F455" s="4">
        <f t="shared" si="37"/>
        <v>3.3155476479369552</v>
      </c>
      <c r="G455" s="4">
        <f t="shared" si="38"/>
        <v>4.1058550609423872</v>
      </c>
      <c r="I455" s="4">
        <f t="shared" si="39"/>
        <v>1.0505861174538316</v>
      </c>
    </row>
    <row r="456" spans="1:9" x14ac:dyDescent="0.2">
      <c r="A456" s="4">
        <f>IF('True_Odds_Calculator_3-way'!A457="","",'True_Odds_Calculator_3-way'!A457)</f>
        <v>2.4900000000000002</v>
      </c>
      <c r="B456" s="4">
        <f>IF('True_Odds_Calculator_3-way'!B457="","",'True_Odds_Calculator_3-way'!B457)</f>
        <v>3.2</v>
      </c>
      <c r="C456" s="4">
        <f>IF('True_Odds_Calculator_3-way'!C457="","",'True_Odds_Calculator_3-way'!C457)</f>
        <v>2.97</v>
      </c>
      <c r="D456" s="4">
        <f t="shared" si="35"/>
        <v>5.0806762403147854E-2</v>
      </c>
      <c r="E456" s="4">
        <f t="shared" si="36"/>
        <v>2.5996251875709913</v>
      </c>
      <c r="F456" s="4">
        <f t="shared" si="37"/>
        <v>3.3833572568239139</v>
      </c>
      <c r="G456" s="4">
        <f t="shared" si="38"/>
        <v>3.1272990609497278</v>
      </c>
      <c r="I456" s="4">
        <f t="shared" si="39"/>
        <v>1.0508067624031479</v>
      </c>
    </row>
    <row r="457" spans="1:9" x14ac:dyDescent="0.2">
      <c r="A457" s="4">
        <f>IF('True_Odds_Calculator_3-way'!A458="","",'True_Odds_Calculator_3-way'!A458)</f>
        <v>3.64</v>
      </c>
      <c r="B457" s="4">
        <f>IF('True_Odds_Calculator_3-way'!B458="","",'True_Odds_Calculator_3-way'!B458)</f>
        <v>3.7</v>
      </c>
      <c r="C457" s="4">
        <f>IF('True_Odds_Calculator_3-way'!C458="","",'True_Odds_Calculator_3-way'!C458)</f>
        <v>2.09</v>
      </c>
      <c r="D457" s="4">
        <f t="shared" si="35"/>
        <v>2.3464444517076188E-2</v>
      </c>
      <c r="E457" s="4">
        <f t="shared" si="36"/>
        <v>3.746668370416514</v>
      </c>
      <c r="F457" s="4">
        <f t="shared" si="37"/>
        <v>3.8102671561461086</v>
      </c>
      <c r="G457" s="4">
        <f t="shared" si="38"/>
        <v>2.1247327866278578</v>
      </c>
      <c r="I457" s="4">
        <f t="shared" si="39"/>
        <v>1.0234644445170762</v>
      </c>
    </row>
    <row r="458" spans="1:9" x14ac:dyDescent="0.2">
      <c r="A458" s="4">
        <f>IF('True_Odds_Calculator_3-way'!A459="","",'True_Odds_Calculator_3-way'!A459)</f>
        <v>2.78</v>
      </c>
      <c r="B458" s="4">
        <f>IF('True_Odds_Calculator_3-way'!B459="","",'True_Odds_Calculator_3-way'!B459)</f>
        <v>3.2</v>
      </c>
      <c r="C458" s="4">
        <f>IF('True_Odds_Calculator_3-way'!C459="","",'True_Odds_Calculator_3-way'!C459)</f>
        <v>2.86</v>
      </c>
      <c r="D458" s="4">
        <f t="shared" si="35"/>
        <v>2.1862579866176901E-2</v>
      </c>
      <c r="E458" s="4">
        <f t="shared" si="36"/>
        <v>2.8374855389044362</v>
      </c>
      <c r="F458" s="4">
        <f t="shared" si="37"/>
        <v>3.2764060686396386</v>
      </c>
      <c r="G458" s="4">
        <f t="shared" si="38"/>
        <v>2.92087788958723</v>
      </c>
      <c r="I458" s="4">
        <f t="shared" si="39"/>
        <v>1.0218625798661769</v>
      </c>
    </row>
    <row r="459" spans="1:9" x14ac:dyDescent="0.2">
      <c r="A459" s="4">
        <f>IF('True_Odds_Calculator_3-way'!A460="","",'True_Odds_Calculator_3-way'!A460)</f>
        <v>1.52</v>
      </c>
      <c r="B459" s="4">
        <f>IF('True_Odds_Calculator_3-way'!B460="","",'True_Odds_Calculator_3-way'!B460)</f>
        <v>4.22</v>
      </c>
      <c r="C459" s="4">
        <f>IF('True_Odds_Calculator_3-way'!C460="","",'True_Odds_Calculator_3-way'!C460)</f>
        <v>7.31</v>
      </c>
      <c r="D459" s="4">
        <f t="shared" si="35"/>
        <v>3.166046709541015E-2</v>
      </c>
      <c r="E459" s="4">
        <f t="shared" si="36"/>
        <v>1.5447802891946134</v>
      </c>
      <c r="F459" s="4">
        <f t="shared" si="37"/>
        <v>4.4167009743206265</v>
      </c>
      <c r="G459" s="4">
        <f t="shared" si="38"/>
        <v>7.9210796487843904</v>
      </c>
      <c r="I459" s="4">
        <f t="shared" si="39"/>
        <v>1.0316604670954101</v>
      </c>
    </row>
    <row r="460" spans="1:9" x14ac:dyDescent="0.2">
      <c r="A460" s="4">
        <f>IF('True_Odds_Calculator_3-way'!A461="","",'True_Odds_Calculator_3-way'!A461)</f>
        <v>3.37</v>
      </c>
      <c r="B460" s="4">
        <f>IF('True_Odds_Calculator_3-way'!B461="","",'True_Odds_Calculator_3-way'!B461)</f>
        <v>3.15</v>
      </c>
      <c r="C460" s="4">
        <f>IF('True_Odds_Calculator_3-way'!C461="","",'True_Odds_Calculator_3-way'!C461)</f>
        <v>2.42</v>
      </c>
      <c r="D460" s="4">
        <f t="shared" si="35"/>
        <v>2.7419363000695585E-2</v>
      </c>
      <c r="E460" s="4">
        <f t="shared" si="36"/>
        <v>3.4770984014607067</v>
      </c>
      <c r="F460" s="4">
        <f t="shared" si="37"/>
        <v>3.2433779244931253</v>
      </c>
      <c r="G460" s="4">
        <f t="shared" si="38"/>
        <v>2.474736939789886</v>
      </c>
      <c r="I460" s="4">
        <f t="shared" si="39"/>
        <v>1.0274193630006956</v>
      </c>
    </row>
    <row r="461" spans="1:9" x14ac:dyDescent="0.2">
      <c r="A461" s="4">
        <f>IF('True_Odds_Calculator_3-way'!A462="","",'True_Odds_Calculator_3-way'!A462)</f>
        <v>2.89</v>
      </c>
      <c r="B461" s="4">
        <f>IF('True_Odds_Calculator_3-way'!B462="","",'True_Odds_Calculator_3-way'!B462)</f>
        <v>3.03</v>
      </c>
      <c r="C461" s="4">
        <f>IF('True_Odds_Calculator_3-way'!C462="","",'True_Odds_Calculator_3-way'!C462)</f>
        <v>2.85</v>
      </c>
      <c r="D461" s="4">
        <f t="shared" si="35"/>
        <v>2.6930957528460864E-2</v>
      </c>
      <c r="E461" s="4">
        <f t="shared" si="36"/>
        <v>2.966973648466706</v>
      </c>
      <c r="F461" s="4">
        <f t="shared" si="37"/>
        <v>3.1147212499524177</v>
      </c>
      <c r="G461" s="4">
        <f t="shared" si="38"/>
        <v>2.9248300501660385</v>
      </c>
      <c r="I461" s="4">
        <f t="shared" si="39"/>
        <v>1.0269309575284609</v>
      </c>
    </row>
    <row r="462" spans="1:9" x14ac:dyDescent="0.2">
      <c r="A462" s="4">
        <f>IF('True_Odds_Calculator_3-way'!A463="","",'True_Odds_Calculator_3-way'!A463)</f>
        <v>2.14</v>
      </c>
      <c r="B462" s="4">
        <f>IF('True_Odds_Calculator_3-way'!B463="","",'True_Odds_Calculator_3-way'!B463)</f>
        <v>3.23</v>
      </c>
      <c r="C462" s="4">
        <f>IF('True_Odds_Calculator_3-way'!C463="","",'True_Odds_Calculator_3-way'!C463)</f>
        <v>3.88</v>
      </c>
      <c r="D462" s="4">
        <f t="shared" si="35"/>
        <v>3.461920160886911E-2</v>
      </c>
      <c r="E462" s="4">
        <f t="shared" si="36"/>
        <v>2.19418547724143</v>
      </c>
      <c r="F462" s="4">
        <f t="shared" si="37"/>
        <v>3.3550540725009861</v>
      </c>
      <c r="G462" s="4">
        <f t="shared" si="38"/>
        <v>4.0618666996228221</v>
      </c>
      <c r="I462" s="4">
        <f t="shared" si="39"/>
        <v>1.0346192016088691</v>
      </c>
    </row>
    <row r="463" spans="1:9" x14ac:dyDescent="0.2">
      <c r="A463" s="4">
        <f>IF('True_Odds_Calculator_3-way'!A464="","",'True_Odds_Calculator_3-way'!A464)</f>
        <v>2.1800000000000002</v>
      </c>
      <c r="B463" s="4">
        <f>IF('True_Odds_Calculator_3-way'!B464="","",'True_Odds_Calculator_3-way'!B464)</f>
        <v>3.06</v>
      </c>
      <c r="C463" s="4">
        <f>IF('True_Odds_Calculator_3-way'!C464="","",'True_Odds_Calculator_3-way'!C464)</f>
        <v>4.0999999999999996</v>
      </c>
      <c r="D463" s="4">
        <f t="shared" si="35"/>
        <v>2.9415420975580586E-2</v>
      </c>
      <c r="E463" s="4">
        <f t="shared" si="36"/>
        <v>2.2276157452404717</v>
      </c>
      <c r="F463" s="4">
        <f t="shared" si="37"/>
        <v>3.1546513040629804</v>
      </c>
      <c r="G463" s="4">
        <f t="shared" si="38"/>
        <v>4.2717280616080489</v>
      </c>
      <c r="I463" s="4">
        <f t="shared" si="39"/>
        <v>1.0294154209755806</v>
      </c>
    </row>
    <row r="464" spans="1:9" x14ac:dyDescent="0.2">
      <c r="A464" s="4">
        <f>IF('True_Odds_Calculator_3-way'!A465="","",'True_Odds_Calculator_3-way'!A465)</f>
        <v>2.75</v>
      </c>
      <c r="B464" s="4">
        <f>IF('True_Odds_Calculator_3-way'!B465="","",'True_Odds_Calculator_3-way'!B465)</f>
        <v>3.07</v>
      </c>
      <c r="C464" s="4">
        <f>IF('True_Odds_Calculator_3-way'!C465="","",'True_Odds_Calculator_3-way'!C465)</f>
        <v>2.96</v>
      </c>
      <c r="D464" s="4">
        <f t="shared" si="35"/>
        <v>2.7207100497002923E-2</v>
      </c>
      <c r="E464" s="4">
        <f t="shared" si="36"/>
        <v>2.820338804515889</v>
      </c>
      <c r="F464" s="4">
        <f t="shared" si="37"/>
        <v>3.1579226709238801</v>
      </c>
      <c r="G464" s="4">
        <f t="shared" si="38"/>
        <v>3.041651114104416</v>
      </c>
      <c r="I464" s="4">
        <f t="shared" si="39"/>
        <v>1.0272071004970029</v>
      </c>
    </row>
    <row r="465" spans="1:9" x14ac:dyDescent="0.2">
      <c r="A465" s="4">
        <f>IF('True_Odds_Calculator_3-way'!A466="","",'True_Odds_Calculator_3-way'!A466)</f>
        <v>4.5199999999999996</v>
      </c>
      <c r="B465" s="4">
        <f>IF('True_Odds_Calculator_3-way'!B466="","",'True_Odds_Calculator_3-way'!B466)</f>
        <v>4.21</v>
      </c>
      <c r="C465" s="4">
        <f>IF('True_Odds_Calculator_3-way'!C466="","",'True_Odds_Calculator_3-way'!C466)</f>
        <v>1.75</v>
      </c>
      <c r="D465" s="4">
        <f t="shared" si="35"/>
        <v>3.0197200693070192E-2</v>
      </c>
      <c r="E465" s="4">
        <f t="shared" si="36"/>
        <v>4.7354492840180304</v>
      </c>
      <c r="F465" s="4">
        <f t="shared" si="37"/>
        <v>4.3963008924328033</v>
      </c>
      <c r="G465" s="4">
        <f t="shared" si="38"/>
        <v>1.7813790521022788</v>
      </c>
      <c r="I465" s="4">
        <f t="shared" si="39"/>
        <v>1.0301972006930702</v>
      </c>
    </row>
    <row r="466" spans="1:9" x14ac:dyDescent="0.2">
      <c r="A466" s="4">
        <f>IF('True_Odds_Calculator_3-way'!A467="","",'True_Odds_Calculator_3-way'!A467)</f>
        <v>1.33</v>
      </c>
      <c r="B466" s="4">
        <f>IF('True_Odds_Calculator_3-way'!B467="","",'True_Odds_Calculator_3-way'!B467)</f>
        <v>5.65</v>
      </c>
      <c r="C466" s="4">
        <f>IF('True_Odds_Calculator_3-way'!C467="","",'True_Odds_Calculator_3-way'!C467)</f>
        <v>9.6300000000000008</v>
      </c>
      <c r="D466" s="4">
        <f t="shared" si="35"/>
        <v>3.2713009607524546E-2</v>
      </c>
      <c r="E466" s="4">
        <f t="shared" si="36"/>
        <v>1.3495725368514051</v>
      </c>
      <c r="F466" s="4">
        <f t="shared" si="37"/>
        <v>6.0209475784280961</v>
      </c>
      <c r="G466" s="4">
        <f t="shared" si="38"/>
        <v>10.759881861011237</v>
      </c>
      <c r="I466" s="4">
        <f t="shared" si="39"/>
        <v>1.0327130096075245</v>
      </c>
    </row>
    <row r="467" spans="1:9" x14ac:dyDescent="0.2">
      <c r="A467" s="4">
        <f>IF('True_Odds_Calculator_3-way'!A468="","",'True_Odds_Calculator_3-way'!A468)</f>
        <v>3.19</v>
      </c>
      <c r="B467" s="4">
        <f>IF('True_Odds_Calculator_3-way'!B468="","",'True_Odds_Calculator_3-way'!B468)</f>
        <v>3.3</v>
      </c>
      <c r="C467" s="4">
        <f>IF('True_Odds_Calculator_3-way'!C468="","",'True_Odds_Calculator_3-way'!C468)</f>
        <v>2.4300000000000002</v>
      </c>
      <c r="D467" s="4">
        <f t="shared" si="35"/>
        <v>2.8032560599610346E-2</v>
      </c>
      <c r="E467" s="4">
        <f t="shared" si="36"/>
        <v>3.2880088226561281</v>
      </c>
      <c r="F467" s="4">
        <f t="shared" si="37"/>
        <v>3.4049958270495035</v>
      </c>
      <c r="G467" s="4">
        <f t="shared" si="38"/>
        <v>2.4864584558469751</v>
      </c>
      <c r="I467" s="4">
        <f t="shared" si="39"/>
        <v>1.0280325605996103</v>
      </c>
    </row>
    <row r="468" spans="1:9" x14ac:dyDescent="0.2">
      <c r="A468" s="4">
        <f>IF('True_Odds_Calculator_3-way'!A469="","",'True_Odds_Calculator_3-way'!A469)</f>
        <v>1.93</v>
      </c>
      <c r="B468" s="4">
        <f>IF('True_Odds_Calculator_3-way'!B469="","",'True_Odds_Calculator_3-way'!B469)</f>
        <v>3.46</v>
      </c>
      <c r="C468" s="4">
        <f>IF('True_Odds_Calculator_3-way'!C469="","",'True_Odds_Calculator_3-way'!C469)</f>
        <v>4.51</v>
      </c>
      <c r="D468" s="4">
        <f t="shared" si="35"/>
        <v>2.8881546088542098E-2</v>
      </c>
      <c r="E468" s="4">
        <f t="shared" si="36"/>
        <v>1.9665392056386586</v>
      </c>
      <c r="F468" s="4">
        <f t="shared" si="37"/>
        <v>3.5792241342359277</v>
      </c>
      <c r="G468" s="4">
        <f t="shared" si="38"/>
        <v>4.7147058863433537</v>
      </c>
      <c r="I468" s="4">
        <f t="shared" si="39"/>
        <v>1.0288815460885421</v>
      </c>
    </row>
    <row r="469" spans="1:9" x14ac:dyDescent="0.2">
      <c r="A469" s="4">
        <f>IF('True_Odds_Calculator_3-way'!A470="","",'True_Odds_Calculator_3-way'!A470)</f>
        <v>1.83</v>
      </c>
      <c r="B469" s="4">
        <f>IF('True_Odds_Calculator_3-way'!B470="","",'True_Odds_Calculator_3-way'!B470)</f>
        <v>3.18</v>
      </c>
      <c r="C469" s="4">
        <f>IF('True_Odds_Calculator_3-way'!C470="","",'True_Odds_Calculator_3-way'!C470)</f>
        <v>5.85</v>
      </c>
      <c r="D469" s="4">
        <f t="shared" si="35"/>
        <v>3.1853667176896305E-2</v>
      </c>
      <c r="E469" s="4">
        <f t="shared" si="36"/>
        <v>1.8662628628190727</v>
      </c>
      <c r="F469" s="4">
        <f t="shared" si="37"/>
        <v>3.2911244456947633</v>
      </c>
      <c r="G469" s="4">
        <f t="shared" si="38"/>
        <v>6.2374361708559816</v>
      </c>
      <c r="I469" s="4">
        <f t="shared" si="39"/>
        <v>1.0318536671768963</v>
      </c>
    </row>
    <row r="470" spans="1:9" x14ac:dyDescent="0.2">
      <c r="A470" s="4">
        <f>IF('True_Odds_Calculator_3-way'!A471="","",'True_Odds_Calculator_3-way'!A471)</f>
        <v>8.74</v>
      </c>
      <c r="B470" s="4">
        <f>IF('True_Odds_Calculator_3-way'!B471="","",'True_Odds_Calculator_3-way'!B471)</f>
        <v>4.4400000000000004</v>
      </c>
      <c r="C470" s="4">
        <f>IF('True_Odds_Calculator_3-way'!C471="","",'True_Odds_Calculator_3-way'!C471)</f>
        <v>1.44</v>
      </c>
      <c r="D470" s="4">
        <f t="shared" si="35"/>
        <v>3.4086145642209686E-2</v>
      </c>
      <c r="E470" s="4">
        <f t="shared" si="36"/>
        <v>9.703610266782988</v>
      </c>
      <c r="F470" s="4">
        <f t="shared" si="37"/>
        <v>4.6758867773972517</v>
      </c>
      <c r="G470" s="4">
        <f t="shared" si="38"/>
        <v>1.4639522347619198</v>
      </c>
      <c r="I470" s="4">
        <f t="shared" si="39"/>
        <v>1.0340861456422097</v>
      </c>
    </row>
    <row r="471" spans="1:9" x14ac:dyDescent="0.2">
      <c r="A471" s="4">
        <f>IF('True_Odds_Calculator_3-way'!A472="","",'True_Odds_Calculator_3-way'!A472)</f>
        <v>1.52</v>
      </c>
      <c r="B471" s="4">
        <f>IF('True_Odds_Calculator_3-way'!B472="","",'True_Odds_Calculator_3-way'!B472)</f>
        <v>4.07</v>
      </c>
      <c r="C471" s="4">
        <f>IF('True_Odds_Calculator_3-way'!C472="","",'True_Odds_Calculator_3-way'!C472)</f>
        <v>7.91</v>
      </c>
      <c r="D471" s="4">
        <f t="shared" si="35"/>
        <v>3.0017232858406739E-2</v>
      </c>
      <c r="E471" s="4">
        <f t="shared" si="36"/>
        <v>1.5434742857027508</v>
      </c>
      <c r="F471" s="4">
        <f t="shared" si="37"/>
        <v>4.2427803533822024</v>
      </c>
      <c r="G471" s="4">
        <f t="shared" si="38"/>
        <v>8.5898472141312272</v>
      </c>
      <c r="I471" s="4">
        <f t="shared" si="39"/>
        <v>1.0300172328584067</v>
      </c>
    </row>
    <row r="472" spans="1:9" x14ac:dyDescent="0.2">
      <c r="A472" s="4">
        <f>IF('True_Odds_Calculator_3-way'!A473="","",'True_Odds_Calculator_3-way'!A473)</f>
        <v>3.99</v>
      </c>
      <c r="B472" s="4">
        <f>IF('True_Odds_Calculator_3-way'!B473="","",'True_Odds_Calculator_3-way'!B473)</f>
        <v>3.36</v>
      </c>
      <c r="C472" s="4">
        <f>IF('True_Odds_Calculator_3-way'!C473="","",'True_Odds_Calculator_3-way'!C473)</f>
        <v>2.08</v>
      </c>
      <c r="D472" s="4">
        <f t="shared" si="35"/>
        <v>2.9014844804318596E-2</v>
      </c>
      <c r="E472" s="4">
        <f t="shared" si="36"/>
        <v>4.1501533537805049</v>
      </c>
      <c r="F472" s="4">
        <f t="shared" si="37"/>
        <v>3.4728561066785701</v>
      </c>
      <c r="G472" s="4">
        <f t="shared" si="38"/>
        <v>2.1227023155884464</v>
      </c>
      <c r="I472" s="4">
        <f t="shared" si="39"/>
        <v>1.0290148448043186</v>
      </c>
    </row>
    <row r="473" spans="1:9" x14ac:dyDescent="0.2">
      <c r="A473" s="4">
        <f>IF('True_Odds_Calculator_3-way'!A474="","",'True_Odds_Calculator_3-way'!A474)</f>
        <v>3.55</v>
      </c>
      <c r="B473" s="4">
        <f>IF('True_Odds_Calculator_3-way'!B474="","",'True_Odds_Calculator_3-way'!B474)</f>
        <v>3.39</v>
      </c>
      <c r="C473" s="4">
        <f>IF('True_Odds_Calculator_3-way'!C474="","",'True_Odds_Calculator_3-way'!C474)</f>
        <v>2.2200000000000002</v>
      </c>
      <c r="D473" s="4">
        <f t="shared" si="35"/>
        <v>2.7125842032984071E-2</v>
      </c>
      <c r="E473" s="4">
        <f t="shared" si="36"/>
        <v>3.6677301512994509</v>
      </c>
      <c r="F473" s="4">
        <f t="shared" si="37"/>
        <v>3.4971967803880659</v>
      </c>
      <c r="G473" s="4">
        <f t="shared" si="38"/>
        <v>2.2654751618130526</v>
      </c>
      <c r="I473" s="4">
        <f t="shared" si="39"/>
        <v>1.0271258420329841</v>
      </c>
    </row>
    <row r="474" spans="1:9" x14ac:dyDescent="0.2">
      <c r="A474" s="4">
        <f>IF('True_Odds_Calculator_3-way'!A475="","",'True_Odds_Calculator_3-way'!A475)</f>
        <v>2.52</v>
      </c>
      <c r="B474" s="4">
        <f>IF('True_Odds_Calculator_3-way'!B475="","",'True_Odds_Calculator_3-way'!B475)</f>
        <v>3.39</v>
      </c>
      <c r="C474" s="4">
        <f>IF('True_Odds_Calculator_3-way'!C475="","",'True_Odds_Calculator_3-way'!C475)</f>
        <v>2.97</v>
      </c>
      <c r="D474" s="4">
        <f t="shared" si="35"/>
        <v>2.8510984263196537E-2</v>
      </c>
      <c r="E474" s="4">
        <f t="shared" si="36"/>
        <v>2.5818329016730344</v>
      </c>
      <c r="F474" s="4">
        <f t="shared" si="37"/>
        <v>3.5028528543453836</v>
      </c>
      <c r="G474" s="4">
        <f t="shared" si="38"/>
        <v>3.0562657739308419</v>
      </c>
      <c r="I474" s="4">
        <f t="shared" si="39"/>
        <v>1.0285109842631965</v>
      </c>
    </row>
    <row r="475" spans="1:9" x14ac:dyDescent="0.2">
      <c r="A475" s="4">
        <f>IF('True_Odds_Calculator_3-way'!A476="","",'True_Odds_Calculator_3-way'!A476)</f>
        <v>3.31</v>
      </c>
      <c r="B475" s="4">
        <f>IF('True_Odds_Calculator_3-way'!B476="","",'True_Odds_Calculator_3-way'!B476)</f>
        <v>3.4</v>
      </c>
      <c r="C475" s="4">
        <f>IF('True_Odds_Calculator_3-way'!C476="","",'True_Odds_Calculator_3-way'!C476)</f>
        <v>2.3199999999999998</v>
      </c>
      <c r="D475" s="4">
        <f t="shared" si="35"/>
        <v>2.7266933442821939E-2</v>
      </c>
      <c r="E475" s="4">
        <f t="shared" si="36"/>
        <v>3.4126684814622466</v>
      </c>
      <c r="F475" s="4">
        <f t="shared" si="37"/>
        <v>3.5084190044827301</v>
      </c>
      <c r="G475" s="4">
        <f t="shared" si="38"/>
        <v>2.3699742935569295</v>
      </c>
      <c r="I475" s="4">
        <f t="shared" si="39"/>
        <v>1.0272669334428219</v>
      </c>
    </row>
    <row r="476" spans="1:9" x14ac:dyDescent="0.2">
      <c r="A476" s="4">
        <f>IF('True_Odds_Calculator_3-way'!A477="","",'True_Odds_Calculator_3-way'!A477)</f>
        <v>1.69</v>
      </c>
      <c r="B476" s="4">
        <f>IF('True_Odds_Calculator_3-way'!B477="","",'True_Odds_Calculator_3-way'!B477)</f>
        <v>3.9</v>
      </c>
      <c r="C476" s="4">
        <f>IF('True_Odds_Calculator_3-way'!C477="","",'True_Odds_Calculator_3-way'!C477)</f>
        <v>5.43</v>
      </c>
      <c r="D476" s="4">
        <f t="shared" si="35"/>
        <v>3.2288295356718733E-2</v>
      </c>
      <c r="E476" s="4">
        <f t="shared" si="36"/>
        <v>1.7213090154248236</v>
      </c>
      <c r="F476" s="4">
        <f t="shared" si="37"/>
        <v>4.0708740591775481</v>
      </c>
      <c r="G476" s="4">
        <f t="shared" si="38"/>
        <v>5.7670360516999395</v>
      </c>
      <c r="I476" s="4">
        <f t="shared" si="39"/>
        <v>1.0322882953567187</v>
      </c>
    </row>
    <row r="477" spans="1:9" x14ac:dyDescent="0.2">
      <c r="A477" s="4">
        <f>IF('True_Odds_Calculator_3-way'!A478="","",'True_Odds_Calculator_3-way'!A478)</f>
        <v>8.56</v>
      </c>
      <c r="B477" s="4">
        <f>IF('True_Odds_Calculator_3-way'!B478="","",'True_Odds_Calculator_3-way'!B478)</f>
        <v>3.63</v>
      </c>
      <c r="C477" s="4">
        <f>IF('True_Odds_Calculator_3-way'!C478="","",'True_Odds_Calculator_3-way'!C478)</f>
        <v>1.53</v>
      </c>
      <c r="D477" s="4">
        <f t="shared" si="35"/>
        <v>4.5899294812284053E-2</v>
      </c>
      <c r="E477" s="4">
        <f t="shared" si="36"/>
        <v>9.8500172380643001</v>
      </c>
      <c r="F477" s="4">
        <f t="shared" si="37"/>
        <v>3.8434585657477456</v>
      </c>
      <c r="G477" s="4">
        <f t="shared" si="38"/>
        <v>1.566673701224448</v>
      </c>
      <c r="I477" s="4">
        <f t="shared" si="39"/>
        <v>1.0458992948122841</v>
      </c>
    </row>
    <row r="478" spans="1:9" x14ac:dyDescent="0.2">
      <c r="A478" s="4">
        <f>IF('True_Odds_Calculator_3-way'!A479="","",'True_Odds_Calculator_3-way'!A479)</f>
        <v>2.65</v>
      </c>
      <c r="B478" s="4">
        <f>IF('True_Odds_Calculator_3-way'!B479="","",'True_Odds_Calculator_3-way'!B479)</f>
        <v>3.26</v>
      </c>
      <c r="C478" s="4">
        <f>IF('True_Odds_Calculator_3-way'!C479="","",'True_Odds_Calculator_3-way'!C479)</f>
        <v>2.82</v>
      </c>
      <c r="D478" s="4">
        <f t="shared" si="35"/>
        <v>3.8716885901720621E-2</v>
      </c>
      <c r="E478" s="4">
        <f t="shared" si="36"/>
        <v>2.7438390652183213</v>
      </c>
      <c r="F478" s="4">
        <f t="shared" si="37"/>
        <v>3.4031797680922411</v>
      </c>
      <c r="G478" s="4">
        <f t="shared" si="38"/>
        <v>2.9265069204581762</v>
      </c>
      <c r="I478" s="4">
        <f t="shared" si="39"/>
        <v>1.0387168859017206</v>
      </c>
    </row>
    <row r="479" spans="1:9" x14ac:dyDescent="0.2">
      <c r="A479" s="4">
        <f>IF('True_Odds_Calculator_3-way'!A480="","",'True_Odds_Calculator_3-way'!A480)</f>
        <v>2.25</v>
      </c>
      <c r="B479" s="4">
        <f>IF('True_Odds_Calculator_3-way'!B480="","",'True_Odds_Calculator_3-way'!B480)</f>
        <v>3.51</v>
      </c>
      <c r="C479" s="4">
        <f>IF('True_Odds_Calculator_3-way'!C480="","",'True_Odds_Calculator_3-way'!C480)</f>
        <v>3.22</v>
      </c>
      <c r="D479" s="4">
        <f t="shared" si="35"/>
        <v>3.9903735555909314E-2</v>
      </c>
      <c r="E479" s="4">
        <f t="shared" si="36"/>
        <v>2.3194149918596856</v>
      </c>
      <c r="F479" s="4">
        <f t="shared" si="37"/>
        <v>3.6818981431208591</v>
      </c>
      <c r="G479" s="4">
        <f t="shared" si="38"/>
        <v>3.3640837384661171</v>
      </c>
      <c r="I479" s="4">
        <f t="shared" si="39"/>
        <v>1.0399037355559093</v>
      </c>
    </row>
    <row r="480" spans="1:9" x14ac:dyDescent="0.2">
      <c r="A480" s="4">
        <f>IF('True_Odds_Calculator_3-way'!A481="","",'True_Odds_Calculator_3-way'!A481)</f>
        <v>2.44</v>
      </c>
      <c r="B480" s="4">
        <f>IF('True_Odds_Calculator_3-way'!B481="","",'True_Odds_Calculator_3-way'!B481)</f>
        <v>3.52</v>
      </c>
      <c r="C480" s="4">
        <f>IF('True_Odds_Calculator_3-way'!C481="","",'True_Odds_Calculator_3-way'!C481)</f>
        <v>2.9</v>
      </c>
      <c r="D480" s="4">
        <f t="shared" si="35"/>
        <v>3.8754560871576249E-2</v>
      </c>
      <c r="E480" s="4">
        <f t="shared" si="36"/>
        <v>2.5194128404732234</v>
      </c>
      <c r="F480" s="4">
        <f t="shared" si="37"/>
        <v>3.6876865494859534</v>
      </c>
      <c r="G480" s="4">
        <f t="shared" si="38"/>
        <v>3.0128703864986743</v>
      </c>
      <c r="I480" s="4">
        <f t="shared" si="39"/>
        <v>1.0387545608715762</v>
      </c>
    </row>
    <row r="481" spans="1:9" x14ac:dyDescent="0.2">
      <c r="A481" s="4">
        <f>IF('True_Odds_Calculator_3-way'!A482="","",'True_Odds_Calculator_3-way'!A482)</f>
        <v>2.94</v>
      </c>
      <c r="B481" s="4">
        <f>IF('True_Odds_Calculator_3-way'!B482="","",'True_Odds_Calculator_3-way'!B482)</f>
        <v>3.2</v>
      </c>
      <c r="C481" s="4">
        <f>IF('True_Odds_Calculator_3-way'!C482="","",'True_Odds_Calculator_3-way'!C482)</f>
        <v>2.52</v>
      </c>
      <c r="D481" s="4">
        <f t="shared" si="35"/>
        <v>4.9461451247165389E-2</v>
      </c>
      <c r="E481" s="4">
        <f t="shared" si="36"/>
        <v>3.0897679170923951</v>
      </c>
      <c r="F481" s="4">
        <f t="shared" si="37"/>
        <v>3.3782317267794446</v>
      </c>
      <c r="G481" s="4">
        <f t="shared" si="38"/>
        <v>2.6292386039001365</v>
      </c>
      <c r="I481" s="4">
        <f t="shared" si="39"/>
        <v>1.0494614512471654</v>
      </c>
    </row>
    <row r="482" spans="1:9" x14ac:dyDescent="0.2">
      <c r="A482" s="4">
        <f>IF('True_Odds_Calculator_3-way'!A483="","",'True_Odds_Calculator_3-way'!A483)</f>
        <v>1.94</v>
      </c>
      <c r="B482" s="4">
        <f>IF('True_Odds_Calculator_3-way'!B483="","",'True_Odds_Calculator_3-way'!B483)</f>
        <v>3.96</v>
      </c>
      <c r="C482" s="4">
        <f>IF('True_Odds_Calculator_3-way'!C483="","",'True_Odds_Calculator_3-way'!C483)</f>
        <v>3.51</v>
      </c>
      <c r="D482" s="4">
        <f t="shared" si="35"/>
        <v>5.2889454951310588E-2</v>
      </c>
      <c r="E482" s="4">
        <f t="shared" si="36"/>
        <v>2.008701295450726</v>
      </c>
      <c r="F482" s="4">
        <f t="shared" si="37"/>
        <v>4.2572134421049039</v>
      </c>
      <c r="G482" s="4">
        <f t="shared" si="38"/>
        <v>3.7415282458407146</v>
      </c>
      <c r="I482" s="4">
        <f t="shared" si="39"/>
        <v>1.0528894549513106</v>
      </c>
    </row>
    <row r="483" spans="1:9" x14ac:dyDescent="0.2">
      <c r="A483" s="4">
        <f>IF('True_Odds_Calculator_3-way'!A484="","",'True_Odds_Calculator_3-way'!A484)</f>
        <v>1.61</v>
      </c>
      <c r="B483" s="4">
        <f>IF('True_Odds_Calculator_3-way'!B484="","",'True_Odds_Calculator_3-way'!B484)</f>
        <v>4.26</v>
      </c>
      <c r="C483" s="4">
        <f>IF('True_Odds_Calculator_3-way'!C484="","",'True_Odds_Calculator_3-way'!C484)</f>
        <v>5.0599999999999996</v>
      </c>
      <c r="D483" s="4">
        <f t="shared" si="35"/>
        <v>5.3488254957942516E-2</v>
      </c>
      <c r="E483" s="4">
        <f t="shared" si="36"/>
        <v>1.6575814788721048</v>
      </c>
      <c r="F483" s="4">
        <f t="shared" si="37"/>
        <v>4.6101567178467677</v>
      </c>
      <c r="G483" s="4">
        <f t="shared" si="38"/>
        <v>5.561764951615201</v>
      </c>
      <c r="I483" s="4">
        <f t="shared" si="39"/>
        <v>1.0534882549579425</v>
      </c>
    </row>
    <row r="484" spans="1:9" x14ac:dyDescent="0.2">
      <c r="A484" s="4">
        <f>IF('True_Odds_Calculator_3-way'!A485="","",'True_Odds_Calculator_3-way'!A485)</f>
        <v>2.2799999999999998</v>
      </c>
      <c r="B484" s="4">
        <f>IF('True_Odds_Calculator_3-way'!B485="","",'True_Odds_Calculator_3-way'!B485)</f>
        <v>4.03</v>
      </c>
      <c r="C484" s="4">
        <f>IF('True_Odds_Calculator_3-way'!C485="","",'True_Odds_Calculator_3-way'!C485)</f>
        <v>2.75</v>
      </c>
      <c r="D484" s="4">
        <f t="shared" si="35"/>
        <v>5.0371812680811034E-2</v>
      </c>
      <c r="E484" s="4">
        <f t="shared" si="36"/>
        <v>2.3707587561415746</v>
      </c>
      <c r="F484" s="4">
        <f t="shared" si="37"/>
        <v>4.3224859156535826</v>
      </c>
      <c r="G484" s="4">
        <f t="shared" si="38"/>
        <v>2.8831259223197581</v>
      </c>
      <c r="I484" s="4">
        <f t="shared" si="39"/>
        <v>1.050371812680811</v>
      </c>
    </row>
    <row r="485" spans="1:9" x14ac:dyDescent="0.2">
      <c r="A485" s="4">
        <f>IF('True_Odds_Calculator_3-way'!A486="","",'True_Odds_Calculator_3-way'!A486)</f>
        <v>3.03</v>
      </c>
      <c r="B485" s="4">
        <f>IF('True_Odds_Calculator_3-way'!B486="","",'True_Odds_Calculator_3-way'!B486)</f>
        <v>3.89</v>
      </c>
      <c r="C485" s="4">
        <f>IF('True_Odds_Calculator_3-way'!C486="","",'True_Odds_Calculator_3-way'!C486)</f>
        <v>2.1</v>
      </c>
      <c r="D485" s="4">
        <f t="shared" si="35"/>
        <v>6.3292888231166078E-2</v>
      </c>
      <c r="E485" s="4">
        <f t="shared" si="36"/>
        <v>3.2369229441373437</v>
      </c>
      <c r="F485" s="4">
        <f t="shared" si="37"/>
        <v>4.2377948873354452</v>
      </c>
      <c r="G485" s="4">
        <f t="shared" si="38"/>
        <v>2.1973538082949164</v>
      </c>
      <c r="I485" s="4">
        <f t="shared" si="39"/>
        <v>1.0632928882311661</v>
      </c>
    </row>
    <row r="486" spans="1:9" x14ac:dyDescent="0.2">
      <c r="A486" s="4">
        <f>IF('True_Odds_Calculator_3-way'!A487="","",'True_Odds_Calculator_3-way'!A487)</f>
        <v>2.37</v>
      </c>
      <c r="B486" s="4">
        <f>IF('True_Odds_Calculator_3-way'!B487="","",'True_Odds_Calculator_3-way'!B487)</f>
        <v>3.5</v>
      </c>
      <c r="C486" s="4">
        <f>IF('True_Odds_Calculator_3-way'!C487="","",'True_Odds_Calculator_3-way'!C487)</f>
        <v>2.93</v>
      </c>
      <c r="D486" s="4">
        <f t="shared" si="35"/>
        <v>4.8952142311972757E-2</v>
      </c>
      <c r="E486" s="4">
        <f t="shared" si="36"/>
        <v>2.4653401070151562</v>
      </c>
      <c r="F486" s="4">
        <f t="shared" si="37"/>
        <v>3.7119951330148062</v>
      </c>
      <c r="G486" s="4">
        <f t="shared" si="38"/>
        <v>3.0771167217058264</v>
      </c>
      <c r="I486" s="4">
        <f t="shared" si="39"/>
        <v>1.0489521423119728</v>
      </c>
    </row>
    <row r="487" spans="1:9" x14ac:dyDescent="0.2">
      <c r="A487" s="4">
        <f>IF('True_Odds_Calculator_3-way'!A488="","",'True_Odds_Calculator_3-way'!A488)</f>
        <v>2.35</v>
      </c>
      <c r="B487" s="4">
        <f>IF('True_Odds_Calculator_3-way'!B488="","",'True_Odds_Calculator_3-way'!B488)</f>
        <v>3.45</v>
      </c>
      <c r="C487" s="4">
        <f>IF('True_Odds_Calculator_3-way'!C488="","",'True_Odds_Calculator_3-way'!C488)</f>
        <v>2.5499999999999998</v>
      </c>
      <c r="D487" s="4">
        <f t="shared" si="35"/>
        <v>0.10754385010248324</v>
      </c>
      <c r="E487" s="4">
        <f t="shared" si="36"/>
        <v>2.5661820607903683</v>
      </c>
      <c r="F487" s="4">
        <f t="shared" si="37"/>
        <v>3.9368974792316309</v>
      </c>
      <c r="G487" s="4">
        <f t="shared" si="38"/>
        <v>2.8065534268890735</v>
      </c>
      <c r="I487" s="4">
        <f t="shared" si="39"/>
        <v>1.1075438501024832</v>
      </c>
    </row>
    <row r="488" spans="1:9" x14ac:dyDescent="0.2">
      <c r="A488" s="4">
        <f>IF('True_Odds_Calculator_3-way'!A489="","",'True_Odds_Calculator_3-way'!A489)</f>
        <v>1.69</v>
      </c>
      <c r="B488" s="4">
        <f>IF('True_Odds_Calculator_3-way'!B489="","",'True_Odds_Calculator_3-way'!B489)</f>
        <v>4.25</v>
      </c>
      <c r="C488" s="4">
        <f>IF('True_Odds_Calculator_3-way'!C489="","",'True_Odds_Calculator_3-way'!C489)</f>
        <v>4.3600000000000003</v>
      </c>
      <c r="D488" s="4">
        <f t="shared" si="35"/>
        <v>5.6367892143557308E-2</v>
      </c>
      <c r="E488" s="4">
        <f t="shared" si="36"/>
        <v>1.7454240424488339</v>
      </c>
      <c r="F488" s="4">
        <f t="shared" si="37"/>
        <v>4.618834808259586</v>
      </c>
      <c r="G488" s="4">
        <f t="shared" si="38"/>
        <v>4.7490483917441351</v>
      </c>
      <c r="I488" s="4">
        <f t="shared" si="39"/>
        <v>1.0563678921435573</v>
      </c>
    </row>
    <row r="489" spans="1:9" x14ac:dyDescent="0.2">
      <c r="A489" s="4">
        <f>IF('True_Odds_Calculator_3-way'!A490="","",'True_Odds_Calculator_3-way'!A490)</f>
        <v>1.42</v>
      </c>
      <c r="B489" s="4">
        <f>IF('True_Odds_Calculator_3-way'!B490="","",'True_Odds_Calculator_3-way'!B490)</f>
        <v>4.78</v>
      </c>
      <c r="C489" s="4">
        <f>IF('True_Odds_Calculator_3-way'!C490="","",'True_Odds_Calculator_3-way'!C490)</f>
        <v>6.91</v>
      </c>
      <c r="D489" s="4">
        <f t="shared" si="35"/>
        <v>5.8148173322613683E-2</v>
      </c>
      <c r="E489" s="4">
        <f t="shared" si="36"/>
        <v>1.4601894794423151</v>
      </c>
      <c r="F489" s="4">
        <f t="shared" si="37"/>
        <v>5.2680850381941635</v>
      </c>
      <c r="G489" s="4">
        <f t="shared" si="38"/>
        <v>7.9786124772306053</v>
      </c>
      <c r="I489" s="4">
        <f t="shared" si="39"/>
        <v>1.0581481733226137</v>
      </c>
    </row>
    <row r="490" spans="1:9" x14ac:dyDescent="0.2">
      <c r="A490" s="4">
        <f>IF('True_Odds_Calculator_3-way'!A491="","",'True_Odds_Calculator_3-way'!A491)</f>
        <v>1.26</v>
      </c>
      <c r="B490" s="4">
        <f>IF('True_Odds_Calculator_3-way'!B491="","",'True_Odds_Calculator_3-way'!B491)</f>
        <v>5.82</v>
      </c>
      <c r="C490" s="4">
        <f>IF('True_Odds_Calculator_3-way'!C491="","",'True_Odds_Calculator_3-way'!C491)</f>
        <v>10.64</v>
      </c>
      <c r="D490" s="4">
        <f t="shared" si="35"/>
        <v>5.9457061898732899E-2</v>
      </c>
      <c r="E490" s="4">
        <f t="shared" si="36"/>
        <v>1.292270535881564</v>
      </c>
      <c r="F490" s="4">
        <f t="shared" si="37"/>
        <v>6.5788484602381629</v>
      </c>
      <c r="G490" s="4">
        <f t="shared" si="38"/>
        <v>13.48327785089416</v>
      </c>
      <c r="I490" s="4">
        <f t="shared" si="39"/>
        <v>1.0594570618987329</v>
      </c>
    </row>
    <row r="491" spans="1:9" x14ac:dyDescent="0.2">
      <c r="A491" s="4">
        <f>IF('True_Odds_Calculator_3-way'!A492="","",'True_Odds_Calculator_3-way'!A492)</f>
        <v>1.84</v>
      </c>
      <c r="B491" s="4">
        <f>IF('True_Odds_Calculator_3-way'!B492="","",'True_Odds_Calculator_3-way'!B492)</f>
        <v>3.74</v>
      </c>
      <c r="C491" s="4">
        <f>IF('True_Odds_Calculator_3-way'!C492="","",'True_Odds_Calculator_3-way'!C492)</f>
        <v>4.71</v>
      </c>
      <c r="D491" s="4">
        <f t="shared" si="35"/>
        <v>2.3172165067028683E-2</v>
      </c>
      <c r="E491" s="4">
        <f t="shared" si="36"/>
        <v>1.8665275775458192</v>
      </c>
      <c r="F491" s="4">
        <f t="shared" si="37"/>
        <v>3.8512549203632296</v>
      </c>
      <c r="G491" s="4">
        <f t="shared" si="38"/>
        <v>4.8878203671748723</v>
      </c>
      <c r="I491" s="4">
        <f t="shared" si="39"/>
        <v>1.0231721650670287</v>
      </c>
    </row>
    <row r="492" spans="1:9" x14ac:dyDescent="0.2">
      <c r="A492" s="4">
        <f>IF('True_Odds_Calculator_3-way'!A493="","",'True_Odds_Calculator_3-way'!A493)</f>
        <v>4.72</v>
      </c>
      <c r="B492" s="4">
        <f>IF('True_Odds_Calculator_3-way'!B493="","",'True_Odds_Calculator_3-way'!B493)</f>
        <v>4.0599999999999996</v>
      </c>
      <c r="C492" s="4">
        <f>IF('True_Odds_Calculator_3-way'!C493="","",'True_Odds_Calculator_3-way'!C493)</f>
        <v>1.77</v>
      </c>
      <c r="D492" s="4">
        <f t="shared" si="35"/>
        <v>2.3141576911302142E-2</v>
      </c>
      <c r="E492" s="4">
        <f t="shared" si="36"/>
        <v>4.898345905662091</v>
      </c>
      <c r="F492" s="4">
        <f t="shared" si="37"/>
        <v>4.1912630985477373</v>
      </c>
      <c r="G492" s="4">
        <f t="shared" si="38"/>
        <v>1.7945012777079503</v>
      </c>
      <c r="I492" s="4">
        <f t="shared" si="39"/>
        <v>1.0231415769113021</v>
      </c>
    </row>
    <row r="493" spans="1:9" x14ac:dyDescent="0.2">
      <c r="A493" s="4">
        <f>IF('True_Odds_Calculator_3-way'!A494="","",'True_Odds_Calculator_3-way'!A494)</f>
        <v>2.6</v>
      </c>
      <c r="B493" s="4">
        <f>IF('True_Odds_Calculator_3-way'!B494="","",'True_Odds_Calculator_3-way'!B494)</f>
        <v>3.2</v>
      </c>
      <c r="C493" s="4">
        <f>IF('True_Odds_Calculator_3-way'!C494="","",'True_Odds_Calculator_3-way'!C494)</f>
        <v>3.08</v>
      </c>
      <c r="D493" s="4">
        <f t="shared" si="35"/>
        <v>2.1790709290709254E-2</v>
      </c>
      <c r="E493" s="4">
        <f t="shared" si="36"/>
        <v>2.6500468810324858</v>
      </c>
      <c r="F493" s="4">
        <f t="shared" si="37"/>
        <v>3.276148915859812</v>
      </c>
      <c r="G493" s="4">
        <f t="shared" si="38"/>
        <v>3.1504819356107796</v>
      </c>
      <c r="I493" s="4">
        <f t="shared" si="39"/>
        <v>1.0217907092907093</v>
      </c>
    </row>
    <row r="494" spans="1:9" x14ac:dyDescent="0.2">
      <c r="A494" s="4">
        <f>IF('True_Odds_Calculator_3-way'!A495="","",'True_Odds_Calculator_3-way'!A495)</f>
        <v>4.96</v>
      </c>
      <c r="B494" s="4">
        <f>IF('True_Odds_Calculator_3-way'!B495="","",'True_Odds_Calculator_3-way'!B495)</f>
        <v>3.47</v>
      </c>
      <c r="C494" s="4">
        <f>IF('True_Odds_Calculator_3-way'!C495="","",'True_Odds_Calculator_3-way'!C495)</f>
        <v>1.87</v>
      </c>
      <c r="D494" s="4">
        <f t="shared" si="35"/>
        <v>2.4556699554922234E-2</v>
      </c>
      <c r="E494" s="4">
        <f t="shared" si="36"/>
        <v>5.1699000618108117</v>
      </c>
      <c r="F494" s="4">
        <f t="shared" si="37"/>
        <v>3.5714429653381341</v>
      </c>
      <c r="G494" s="4">
        <f t="shared" si="38"/>
        <v>1.8990690680555316</v>
      </c>
      <c r="I494" s="4">
        <f t="shared" si="39"/>
        <v>1.0245566995549222</v>
      </c>
    </row>
    <row r="495" spans="1:9" x14ac:dyDescent="0.2">
      <c r="A495" s="4">
        <f>IF('True_Odds_Calculator_3-way'!A496="","",'True_Odds_Calculator_3-way'!A496)</f>
        <v>3.43</v>
      </c>
      <c r="B495" s="4">
        <f>IF('True_Odds_Calculator_3-way'!B496="","",'True_Odds_Calculator_3-way'!B496)</f>
        <v>2.85</v>
      </c>
      <c r="C495" s="4">
        <f>IF('True_Odds_Calculator_3-way'!C496="","",'True_Odds_Calculator_3-way'!C496)</f>
        <v>2.56</v>
      </c>
      <c r="D495" s="4">
        <f t="shared" si="35"/>
        <v>3.3047382486829147E-2</v>
      </c>
      <c r="E495" s="4">
        <f t="shared" si="36"/>
        <v>3.564688822647379</v>
      </c>
      <c r="F495" s="4">
        <f t="shared" si="37"/>
        <v>2.942375931692963</v>
      </c>
      <c r="G495" s="4">
        <f t="shared" si="38"/>
        <v>2.6342880642032762</v>
      </c>
      <c r="I495" s="4">
        <f t="shared" si="39"/>
        <v>1.0330473824868291</v>
      </c>
    </row>
    <row r="496" spans="1:9" x14ac:dyDescent="0.2">
      <c r="A496" s="4">
        <f>IF('True_Odds_Calculator_3-way'!A497="","",'True_Odds_Calculator_3-way'!A497)</f>
        <v>1.81</v>
      </c>
      <c r="B496" s="4">
        <f>IF('True_Odds_Calculator_3-way'!B497="","",'True_Odds_Calculator_3-way'!B497)</f>
        <v>3.25</v>
      </c>
      <c r="C496" s="4">
        <f>IF('True_Odds_Calculator_3-way'!C497="","",'True_Odds_Calculator_3-way'!C497)</f>
        <v>5.65</v>
      </c>
      <c r="D496" s="4">
        <f t="shared" si="35"/>
        <v>3.7169645980089427E-2</v>
      </c>
      <c r="E496" s="4">
        <f t="shared" si="36"/>
        <v>1.8515216437605757</v>
      </c>
      <c r="F496" s="4">
        <f t="shared" si="37"/>
        <v>3.3863589086108008</v>
      </c>
      <c r="G496" s="4">
        <f t="shared" si="38"/>
        <v>6.0752873256814715</v>
      </c>
      <c r="I496" s="4">
        <f t="shared" si="39"/>
        <v>1.0371696459800894</v>
      </c>
    </row>
    <row r="497" spans="1:9" x14ac:dyDescent="0.2">
      <c r="A497" s="4">
        <f>IF('True_Odds_Calculator_3-way'!A498="","",'True_Odds_Calculator_3-way'!A498)</f>
        <v>1.69</v>
      </c>
      <c r="B497" s="4">
        <f>IF('True_Odds_Calculator_3-way'!B498="","",'True_Odds_Calculator_3-way'!B498)</f>
        <v>3.62</v>
      </c>
      <c r="C497" s="4">
        <f>IF('True_Odds_Calculator_3-way'!C498="","",'True_Odds_Calculator_3-way'!C498)</f>
        <v>5.89</v>
      </c>
      <c r="D497" s="4">
        <f t="shared" si="35"/>
        <v>3.7738357181007931E-2</v>
      </c>
      <c r="E497" s="4">
        <f t="shared" si="36"/>
        <v>1.7267085715830079</v>
      </c>
      <c r="F497" s="4">
        <f t="shared" si="37"/>
        <v>3.7927110245501074</v>
      </c>
      <c r="G497" s="4">
        <f t="shared" si="38"/>
        <v>6.361329851069307</v>
      </c>
      <c r="I497" s="4">
        <f t="shared" si="39"/>
        <v>1.0377383571810079</v>
      </c>
    </row>
    <row r="498" spans="1:9" x14ac:dyDescent="0.2">
      <c r="A498" s="4">
        <f>IF('True_Odds_Calculator_3-way'!A499="","",'True_Odds_Calculator_3-way'!A499)</f>
        <v>1.36</v>
      </c>
      <c r="B498" s="4">
        <f>IF('True_Odds_Calculator_3-way'!B499="","",'True_Odds_Calculator_3-way'!B499)</f>
        <v>4.75</v>
      </c>
      <c r="C498" s="4">
        <f>IF('True_Odds_Calculator_3-way'!C499="","",'True_Odds_Calculator_3-way'!C499)</f>
        <v>11.06</v>
      </c>
      <c r="D498" s="4">
        <f t="shared" si="35"/>
        <v>3.6236346637255723E-2</v>
      </c>
      <c r="E498" s="4">
        <f t="shared" si="36"/>
        <v>1.3827140424214275</v>
      </c>
      <c r="F498" s="4">
        <f t="shared" si="37"/>
        <v>5.0391152864175579</v>
      </c>
      <c r="G498" s="4">
        <f t="shared" si="38"/>
        <v>12.765338574236193</v>
      </c>
      <c r="I498" s="4">
        <f t="shared" si="39"/>
        <v>1.0362363466372557</v>
      </c>
    </row>
    <row r="499" spans="1:9" x14ac:dyDescent="0.2">
      <c r="A499" s="4">
        <f>IF('True_Odds_Calculator_3-way'!A500="","",'True_Odds_Calculator_3-way'!A500)</f>
        <v>3.01</v>
      </c>
      <c r="B499" s="4">
        <f>IF('True_Odds_Calculator_3-way'!B500="","",'True_Odds_Calculator_3-way'!B500)</f>
        <v>3.4</v>
      </c>
      <c r="C499" s="4">
        <f>IF('True_Odds_Calculator_3-way'!C500="","",'True_Odds_Calculator_3-way'!C500)</f>
        <v>2.5</v>
      </c>
      <c r="D499" s="4">
        <f t="shared" si="35"/>
        <v>2.6343560680086142E-2</v>
      </c>
      <c r="E499" s="4">
        <f t="shared" si="36"/>
        <v>3.0917183597840974</v>
      </c>
      <c r="F499" s="4">
        <f t="shared" si="37"/>
        <v>3.5046344915757279</v>
      </c>
      <c r="G499" s="4">
        <f t="shared" si="38"/>
        <v>2.5561142933262291</v>
      </c>
      <c r="I499" s="4">
        <f t="shared" si="39"/>
        <v>1.0263435606800861</v>
      </c>
    </row>
    <row r="500" spans="1:9" x14ac:dyDescent="0.2">
      <c r="A500" s="4">
        <f>IF('True_Odds_Calculator_3-way'!A501="","",'True_Odds_Calculator_3-way'!A501)</f>
        <v>2.5499999999999998</v>
      </c>
      <c r="B500" s="4">
        <f>IF('True_Odds_Calculator_3-way'!B501="","",'True_Odds_Calculator_3-way'!B501)</f>
        <v>3.42</v>
      </c>
      <c r="C500" s="4">
        <f>IF('True_Odds_Calculator_3-way'!C501="","",'True_Odds_Calculator_3-way'!C501)</f>
        <v>2.92</v>
      </c>
      <c r="D500" s="4">
        <f t="shared" si="35"/>
        <v>2.7020276988469094E-2</v>
      </c>
      <c r="E500" s="4">
        <f t="shared" si="36"/>
        <v>2.6099431794888615</v>
      </c>
      <c r="F500" s="4">
        <f t="shared" si="37"/>
        <v>3.5286947942532816</v>
      </c>
      <c r="G500" s="4">
        <f t="shared" si="38"/>
        <v>2.9988694763320161</v>
      </c>
      <c r="I500" s="4">
        <f t="shared" si="39"/>
        <v>1.0270202769884691</v>
      </c>
    </row>
    <row r="501" spans="1:9" x14ac:dyDescent="0.2">
      <c r="A501" s="4">
        <f>IF('True_Odds_Calculator_3-way'!A502="","",'True_Odds_Calculator_3-way'!A502)</f>
        <v>2.33</v>
      </c>
      <c r="B501" s="4">
        <f>IF('True_Odds_Calculator_3-way'!B502="","",'True_Odds_Calculator_3-way'!B502)</f>
        <v>3.56</v>
      </c>
      <c r="C501" s="4">
        <f>IF('True_Odds_Calculator_3-way'!C502="","",'True_Odds_Calculator_3-way'!C502)</f>
        <v>3.15</v>
      </c>
      <c r="D501" s="4">
        <f t="shared" si="35"/>
        <v>2.7543743221035033E-2</v>
      </c>
      <c r="E501" s="4">
        <f t="shared" si="36"/>
        <v>2.3809336644562111</v>
      </c>
      <c r="F501" s="4">
        <f t="shared" si="37"/>
        <v>3.6802912086209472</v>
      </c>
      <c r="G501" s="4">
        <f t="shared" si="38"/>
        <v>3.2438141224065493</v>
      </c>
      <c r="I501" s="4">
        <f t="shared" si="39"/>
        <v>1.027543743221035</v>
      </c>
    </row>
    <row r="502" spans="1:9" x14ac:dyDescent="0.2">
      <c r="A502" s="4">
        <f>IF('True_Odds_Calculator_3-way'!A503="","",'True_Odds_Calculator_3-way'!A503)</f>
        <v>1.61</v>
      </c>
      <c r="B502" s="4">
        <f>IF('True_Odds_Calculator_3-way'!B503="","",'True_Odds_Calculator_3-way'!B503)</f>
        <v>4.05</v>
      </c>
      <c r="C502" s="4">
        <f>IF('True_Odds_Calculator_3-way'!C503="","",'True_Odds_Calculator_3-way'!C503)</f>
        <v>6.16</v>
      </c>
      <c r="D502" s="4">
        <f t="shared" si="35"/>
        <v>3.0369255006936102E-2</v>
      </c>
      <c r="E502" s="4">
        <f t="shared" si="36"/>
        <v>1.6366747989587116</v>
      </c>
      <c r="F502" s="4">
        <f t="shared" si="37"/>
        <v>4.2231424828391555</v>
      </c>
      <c r="G502" s="4">
        <f t="shared" si="38"/>
        <v>6.5696730070527884</v>
      </c>
      <c r="I502" s="4">
        <f t="shared" si="39"/>
        <v>1.0303692550069361</v>
      </c>
    </row>
    <row r="503" spans="1:9" x14ac:dyDescent="0.2">
      <c r="A503" s="4">
        <f>IF('True_Odds_Calculator_3-way'!A504="","",'True_Odds_Calculator_3-way'!A504)</f>
        <v>1.49</v>
      </c>
      <c r="B503" s="4">
        <f>IF('True_Odds_Calculator_3-way'!B504="","",'True_Odds_Calculator_3-way'!B504)</f>
        <v>4.5599999999999996</v>
      </c>
      <c r="C503" s="4">
        <f>IF('True_Odds_Calculator_3-way'!C504="","",'True_Odds_Calculator_3-way'!C504)</f>
        <v>6.56</v>
      </c>
      <c r="D503" s="4">
        <f t="shared" si="35"/>
        <v>4.2878209601594497E-2</v>
      </c>
      <c r="E503" s="4">
        <f t="shared" si="36"/>
        <v>1.5224217640181339</v>
      </c>
      <c r="F503" s="4">
        <f t="shared" si="37"/>
        <v>4.877917693465184</v>
      </c>
      <c r="G503" s="4">
        <f t="shared" si="38"/>
        <v>7.2387033739164188</v>
      </c>
      <c r="I503" s="4">
        <f t="shared" si="39"/>
        <v>1.0428782096015945</v>
      </c>
    </row>
    <row r="504" spans="1:9" x14ac:dyDescent="0.2">
      <c r="A504" s="4">
        <f>IF('True_Odds_Calculator_3-way'!A505="","",'True_Odds_Calculator_3-way'!A505)</f>
        <v>1.84</v>
      </c>
      <c r="B504" s="4">
        <f>IF('True_Odds_Calculator_3-way'!B505="","",'True_Odds_Calculator_3-way'!B505)</f>
        <v>3.94</v>
      </c>
      <c r="C504" s="4">
        <f>IF('True_Odds_Calculator_3-way'!C505="","",'True_Odds_Calculator_3-way'!C505)</f>
        <v>4.09</v>
      </c>
      <c r="D504" s="4">
        <f t="shared" si="35"/>
        <v>4.1784144974662318E-2</v>
      </c>
      <c r="E504" s="4">
        <f t="shared" si="36"/>
        <v>1.8883950498190589</v>
      </c>
      <c r="F504" s="4">
        <f t="shared" si="37"/>
        <v>4.1687674080217212</v>
      </c>
      <c r="G504" s="4">
        <f t="shared" si="38"/>
        <v>4.3370639610287025</v>
      </c>
      <c r="I504" s="4">
        <f t="shared" si="39"/>
        <v>1.0417841449746623</v>
      </c>
    </row>
    <row r="505" spans="1:9" x14ac:dyDescent="0.2">
      <c r="A505" s="4">
        <f>IF('True_Odds_Calculator_3-way'!A506="","",'True_Odds_Calculator_3-way'!A506)</f>
        <v>1.61</v>
      </c>
      <c r="B505" s="4">
        <f>IF('True_Odds_Calculator_3-way'!B506="","",'True_Odds_Calculator_3-way'!B506)</f>
        <v>4.34</v>
      </c>
      <c r="C505" s="4">
        <f>IF('True_Odds_Calculator_3-way'!C506="","",'True_Odds_Calculator_3-way'!C506)</f>
        <v>5.26</v>
      </c>
      <c r="D505" s="4">
        <f t="shared" si="35"/>
        <v>4.1646827407203713E-2</v>
      </c>
      <c r="E505" s="4">
        <f t="shared" si="36"/>
        <v>1.6468068983658222</v>
      </c>
      <c r="F505" s="4">
        <f t="shared" si="37"/>
        <v>4.6182449984343537</v>
      </c>
      <c r="G505" s="4">
        <f t="shared" si="38"/>
        <v>5.6743450487980249</v>
      </c>
      <c r="I505" s="4">
        <f t="shared" si="39"/>
        <v>1.0416468274072037</v>
      </c>
    </row>
    <row r="506" spans="1:9" x14ac:dyDescent="0.2">
      <c r="A506" s="4">
        <f>IF('True_Odds_Calculator_3-way'!A507="","",'True_Odds_Calculator_3-way'!A507)</f>
        <v>2.21</v>
      </c>
      <c r="B506" s="4">
        <f>IF('True_Odds_Calculator_3-way'!B507="","",'True_Odds_Calculator_3-way'!B507)</f>
        <v>3.58</v>
      </c>
      <c r="C506" s="4">
        <f>IF('True_Odds_Calculator_3-way'!C507="","",'True_Odds_Calculator_3-way'!C507)</f>
        <v>3.14</v>
      </c>
      <c r="D506" s="4">
        <f t="shared" si="35"/>
        <v>5.0289634300970665E-2</v>
      </c>
      <c r="E506" s="4">
        <f t="shared" si="36"/>
        <v>2.2950230231630893</v>
      </c>
      <c r="F506" s="4">
        <f t="shared" si="37"/>
        <v>3.8085604612881738</v>
      </c>
      <c r="G506" s="4">
        <f t="shared" si="38"/>
        <v>3.3144616049095674</v>
      </c>
      <c r="I506" s="4">
        <f t="shared" si="39"/>
        <v>1.0502896343009707</v>
      </c>
    </row>
    <row r="507" spans="1:9" x14ac:dyDescent="0.2">
      <c r="A507" s="4">
        <f>IF('True_Odds_Calculator_3-way'!A508="","",'True_Odds_Calculator_3-way'!A508)</f>
        <v>1.96</v>
      </c>
      <c r="B507" s="4">
        <f>IF('True_Odds_Calculator_3-way'!B508="","",'True_Odds_Calculator_3-way'!B508)</f>
        <v>3.81</v>
      </c>
      <c r="C507" s="4">
        <f>IF('True_Odds_Calculator_3-way'!C508="","",'True_Odds_Calculator_3-way'!C508)</f>
        <v>3.99</v>
      </c>
      <c r="D507" s="4">
        <f t="shared" si="35"/>
        <v>2.3297839649742969E-2</v>
      </c>
      <c r="E507" s="4">
        <f t="shared" si="36"/>
        <v>1.9902947849197903</v>
      </c>
      <c r="F507" s="4">
        <f t="shared" si="37"/>
        <v>3.9261684794639824</v>
      </c>
      <c r="G507" s="4">
        <f t="shared" si="38"/>
        <v>4.1175881069200884</v>
      </c>
      <c r="I507" s="4">
        <f t="shared" si="39"/>
        <v>1.023297839649743</v>
      </c>
    </row>
    <row r="508" spans="1:9" x14ac:dyDescent="0.2">
      <c r="A508" s="4">
        <f>IF('True_Odds_Calculator_3-way'!A509="","",'True_Odds_Calculator_3-way'!A509)</f>
        <v>3.62</v>
      </c>
      <c r="B508" s="4">
        <f>IF('True_Odds_Calculator_3-way'!B509="","",'True_Odds_Calculator_3-way'!B509)</f>
        <v>3.6</v>
      </c>
      <c r="C508" s="4">
        <f>IF('True_Odds_Calculator_3-way'!C509="","",'True_Odds_Calculator_3-way'!C509)</f>
        <v>2.13</v>
      </c>
      <c r="D508" s="4">
        <f t="shared" si="35"/>
        <v>2.3504439775547059E-2</v>
      </c>
      <c r="E508" s="4">
        <f t="shared" si="36"/>
        <v>3.7256674701899999</v>
      </c>
      <c r="F508" s="4">
        <f t="shared" si="37"/>
        <v>3.7044862487188248</v>
      </c>
      <c r="G508" s="4">
        <f t="shared" si="38"/>
        <v>2.1661490247001058</v>
      </c>
      <c r="I508" s="4">
        <f t="shared" si="39"/>
        <v>1.0235044397755471</v>
      </c>
    </row>
    <row r="509" spans="1:9" x14ac:dyDescent="0.2">
      <c r="A509" s="4">
        <f>IF('True_Odds_Calculator_3-way'!A510="","",'True_Odds_Calculator_3-way'!A510)</f>
        <v>1.99</v>
      </c>
      <c r="B509" s="4">
        <f>IF('True_Odds_Calculator_3-way'!B510="","",'True_Odds_Calculator_3-way'!B510)</f>
        <v>3.66</v>
      </c>
      <c r="C509" s="4">
        <f>IF('True_Odds_Calculator_3-way'!C510="","",'True_Odds_Calculator_3-way'!C510)</f>
        <v>4.05</v>
      </c>
      <c r="D509" s="4">
        <f t="shared" si="35"/>
        <v>2.2650186776830949E-2</v>
      </c>
      <c r="E509" s="4">
        <f t="shared" si="36"/>
        <v>2.0203550751389185</v>
      </c>
      <c r="F509" s="4">
        <f t="shared" si="37"/>
        <v>3.764011795645922</v>
      </c>
      <c r="G509" s="4">
        <f t="shared" si="38"/>
        <v>4.1777460843062073</v>
      </c>
      <c r="I509" s="4">
        <f t="shared" si="39"/>
        <v>1.0226501867768309</v>
      </c>
    </row>
    <row r="510" spans="1:9" x14ac:dyDescent="0.2">
      <c r="A510" s="4">
        <f>IF('True_Odds_Calculator_3-way'!A511="","",'True_Odds_Calculator_3-way'!A511)</f>
        <v>1.77</v>
      </c>
      <c r="B510" s="4">
        <f>IF('True_Odds_Calculator_3-way'!B511="","",'True_Odds_Calculator_3-way'!B511)</f>
        <v>4.04</v>
      </c>
      <c r="C510" s="4">
        <f>IF('True_Odds_Calculator_3-way'!C511="","",'True_Odds_Calculator_3-way'!C511)</f>
        <v>4.62</v>
      </c>
      <c r="D510" s="4">
        <f t="shared" si="35"/>
        <v>2.894672033789325E-2</v>
      </c>
      <c r="E510" s="4">
        <f t="shared" si="36"/>
        <v>1.8007542993493091</v>
      </c>
      <c r="F510" s="4">
        <f t="shared" si="37"/>
        <v>4.2038736512919801</v>
      </c>
      <c r="G510" s="4">
        <f t="shared" si="38"/>
        <v>4.835559318223333</v>
      </c>
      <c r="I510" s="4">
        <f t="shared" si="39"/>
        <v>1.0289467203378933</v>
      </c>
    </row>
    <row r="511" spans="1:9" x14ac:dyDescent="0.2">
      <c r="A511" s="4">
        <f>IF('True_Odds_Calculator_3-way'!A512="","",'True_Odds_Calculator_3-way'!A512)</f>
        <v>3.43</v>
      </c>
      <c r="B511" s="4">
        <f>IF('True_Odds_Calculator_3-way'!B512="","",'True_Odds_Calculator_3-way'!B512)</f>
        <v>3.59</v>
      </c>
      <c r="C511" s="4">
        <f>IF('True_Odds_Calculator_3-way'!C512="","",'True_Odds_Calculator_3-way'!C512)</f>
        <v>2.1800000000000002</v>
      </c>
      <c r="D511" s="4">
        <f t="shared" si="35"/>
        <v>2.8812317868074588E-2</v>
      </c>
      <c r="E511" s="4">
        <f t="shared" si="36"/>
        <v>3.5468403093815746</v>
      </c>
      <c r="F511" s="4">
        <f t="shared" si="37"/>
        <v>3.7181988115112374</v>
      </c>
      <c r="G511" s="4">
        <f t="shared" si="38"/>
        <v>2.2266186045845484</v>
      </c>
      <c r="I511" s="4">
        <f t="shared" si="39"/>
        <v>1.0288123178680746</v>
      </c>
    </row>
    <row r="512" spans="1:9" x14ac:dyDescent="0.2">
      <c r="A512" s="4">
        <f>IF('True_Odds_Calculator_3-way'!A513="","",'True_Odds_Calculator_3-way'!A513)</f>
        <v>2.84</v>
      </c>
      <c r="B512" s="4">
        <f>IF('True_Odds_Calculator_3-way'!B513="","",'True_Odds_Calculator_3-way'!B513)</f>
        <v>3.38</v>
      </c>
      <c r="C512" s="4">
        <f>IF('True_Odds_Calculator_3-way'!C513="","",'True_Odds_Calculator_3-way'!C513)</f>
        <v>2.64</v>
      </c>
      <c r="D512" s="4">
        <f t="shared" si="35"/>
        <v>2.6758543009897329E-2</v>
      </c>
      <c r="E512" s="4">
        <f t="shared" si="36"/>
        <v>2.9138109716088247</v>
      </c>
      <c r="F512" s="4">
        <f t="shared" si="37"/>
        <v>3.4850676755037711</v>
      </c>
      <c r="G512" s="4">
        <f t="shared" si="38"/>
        <v>2.70366459019453</v>
      </c>
      <c r="I512" s="4">
        <f t="shared" si="39"/>
        <v>1.0267585430098973</v>
      </c>
    </row>
    <row r="513" spans="1:9" x14ac:dyDescent="0.2">
      <c r="A513" s="4">
        <f>IF('True_Odds_Calculator_3-way'!A514="","",'True_Odds_Calculator_3-way'!A514)</f>
        <v>2.9</v>
      </c>
      <c r="B513" s="4">
        <f>IF('True_Odds_Calculator_3-way'!B514="","",'True_Odds_Calculator_3-way'!B514)</f>
        <v>3.49</v>
      </c>
      <c r="C513" s="4">
        <f>IF('True_Odds_Calculator_3-way'!C514="","",'True_Odds_Calculator_3-way'!C514)</f>
        <v>2.56</v>
      </c>
      <c r="D513" s="4">
        <f t="shared" si="35"/>
        <v>2.1985537496294949E-2</v>
      </c>
      <c r="E513" s="4">
        <f t="shared" si="36"/>
        <v>2.9629710950400936</v>
      </c>
      <c r="F513" s="4">
        <f t="shared" si="37"/>
        <v>3.5816049498764198</v>
      </c>
      <c r="G513" s="4">
        <f t="shared" si="38"/>
        <v>2.6089464229613579</v>
      </c>
      <c r="I513" s="4">
        <f t="shared" si="39"/>
        <v>1.0219855374962949</v>
      </c>
    </row>
    <row r="514" spans="1:9" x14ac:dyDescent="0.2">
      <c r="A514" s="4">
        <f>IF('True_Odds_Calculator_3-way'!A515="","",'True_Odds_Calculator_3-way'!A515)</f>
        <v>3.03</v>
      </c>
      <c r="B514" s="4">
        <f>IF('True_Odds_Calculator_3-way'!B515="","",'True_Odds_Calculator_3-way'!B515)</f>
        <v>3.46</v>
      </c>
      <c r="C514" s="4">
        <f>IF('True_Odds_Calculator_3-way'!C515="","",'True_Odds_Calculator_3-way'!C515)</f>
        <v>2.48</v>
      </c>
      <c r="D514" s="4">
        <f t="shared" si="35"/>
        <v>2.2276150792405414E-2</v>
      </c>
      <c r="E514" s="4">
        <f t="shared" si="36"/>
        <v>3.0997407963303907</v>
      </c>
      <c r="F514" s="4">
        <f t="shared" si="37"/>
        <v>3.5512377877569246</v>
      </c>
      <c r="G514" s="4">
        <f t="shared" si="38"/>
        <v>2.5265258505509678</v>
      </c>
      <c r="I514" s="4">
        <f t="shared" si="39"/>
        <v>1.0222761507924054</v>
      </c>
    </row>
    <row r="515" spans="1:9" x14ac:dyDescent="0.2">
      <c r="A515" s="4">
        <f>IF('True_Odds_Calculator_3-way'!A516="","",'True_Odds_Calculator_3-way'!A516)</f>
        <v>2.78</v>
      </c>
      <c r="B515" s="4">
        <f>IF('True_Odds_Calculator_3-way'!B516="","",'True_Odds_Calculator_3-way'!B516)</f>
        <v>3.49</v>
      </c>
      <c r="C515" s="4">
        <f>IF('True_Odds_Calculator_3-way'!C516="","",'True_Odds_Calculator_3-way'!C516)</f>
        <v>2.66</v>
      </c>
      <c r="D515" s="4">
        <f t="shared" ref="D515:D578" si="40">IF(A515="","",((1/A515)+(1/B515)+(1/C515))-1)</f>
        <v>2.2185031129285715E-2</v>
      </c>
      <c r="E515" s="4">
        <f t="shared" ref="E515:E578" si="41">IF(A515="","",(3*A515)/(3-($D515*A515)))</f>
        <v>2.8383511894645475</v>
      </c>
      <c r="F515" s="4">
        <f t="shared" ref="F515:F578" si="42">IF(B515="","",(3*B515)/(3-($D515*B515)))</f>
        <v>3.5824581808167109</v>
      </c>
      <c r="G515" s="4">
        <f t="shared" ref="G515:G578" si="43">IF(C515="","",(3*C515)/(3-($D515*C515)))</f>
        <v>2.7133740416538106</v>
      </c>
      <c r="I515" s="4">
        <f t="shared" ref="I515:I578" si="44">IF(A515="","",D515+1)</f>
        <v>1.0221850311292857</v>
      </c>
    </row>
    <row r="516" spans="1:9" x14ac:dyDescent="0.2">
      <c r="A516" s="4">
        <f>IF('True_Odds_Calculator_3-way'!A517="","",'True_Odds_Calculator_3-way'!A517)</f>
        <v>2.65</v>
      </c>
      <c r="B516" s="4">
        <f>IF('True_Odds_Calculator_3-way'!B517="","",'True_Odds_Calculator_3-way'!B517)</f>
        <v>3.14</v>
      </c>
      <c r="C516" s="4">
        <f>IF('True_Odds_Calculator_3-way'!C517="","",'True_Odds_Calculator_3-way'!C517)</f>
        <v>3.07</v>
      </c>
      <c r="D516" s="4">
        <f t="shared" si="40"/>
        <v>2.1562727168456863E-2</v>
      </c>
      <c r="E516" s="4">
        <f t="shared" si="41"/>
        <v>2.7014548142539434</v>
      </c>
      <c r="F516" s="4">
        <f t="shared" si="42"/>
        <v>3.2125029395527354</v>
      </c>
      <c r="G516" s="4">
        <f t="shared" si="43"/>
        <v>3.139270699818983</v>
      </c>
      <c r="I516" s="4">
        <f t="shared" si="44"/>
        <v>1.0215627271684569</v>
      </c>
    </row>
    <row r="517" spans="1:9" x14ac:dyDescent="0.2">
      <c r="A517" s="4">
        <f>IF('True_Odds_Calculator_3-way'!A518="","",'True_Odds_Calculator_3-way'!A518)</f>
        <v>3.63</v>
      </c>
      <c r="B517" s="4">
        <f>IF('True_Odds_Calculator_3-way'!B518="","",'True_Odds_Calculator_3-way'!B518)</f>
        <v>3.47</v>
      </c>
      <c r="C517" s="4">
        <f>IF('True_Odds_Calculator_3-way'!C518="","",'True_Odds_Calculator_3-way'!C518)</f>
        <v>2.1800000000000002</v>
      </c>
      <c r="D517" s="4">
        <f t="shared" si="40"/>
        <v>2.2382128034532878E-2</v>
      </c>
      <c r="E517" s="4">
        <f t="shared" si="41"/>
        <v>3.7310455751155454</v>
      </c>
      <c r="F517" s="4">
        <f t="shared" si="42"/>
        <v>3.5622211369409778</v>
      </c>
      <c r="G517" s="4">
        <f t="shared" si="43"/>
        <v>2.2160424825100802</v>
      </c>
      <c r="I517" s="4">
        <f t="shared" si="44"/>
        <v>1.0223821280345329</v>
      </c>
    </row>
    <row r="518" spans="1:9" x14ac:dyDescent="0.2">
      <c r="A518" s="4">
        <f>IF('True_Odds_Calculator_3-way'!A519="","",'True_Odds_Calculator_3-way'!A519)</f>
        <v>2.19</v>
      </c>
      <c r="B518" s="4">
        <f>IF('True_Odds_Calculator_3-way'!B519="","",'True_Odds_Calculator_3-way'!B519)</f>
        <v>3.36</v>
      </c>
      <c r="C518" s="4">
        <f>IF('True_Odds_Calculator_3-way'!C519="","",'True_Odds_Calculator_3-way'!C519)</f>
        <v>3.74</v>
      </c>
      <c r="D518" s="4">
        <f t="shared" si="40"/>
        <v>2.1619731329642677E-2</v>
      </c>
      <c r="E518" s="4">
        <f t="shared" si="41"/>
        <v>2.2251177063005456</v>
      </c>
      <c r="F518" s="4">
        <f t="shared" si="42"/>
        <v>3.4433783034411243</v>
      </c>
      <c r="G518" s="4">
        <f t="shared" si="43"/>
        <v>3.8435948688784136</v>
      </c>
      <c r="I518" s="4">
        <f t="shared" si="44"/>
        <v>1.0216197313296427</v>
      </c>
    </row>
    <row r="519" spans="1:9" x14ac:dyDescent="0.2">
      <c r="A519" s="4">
        <f>IF('True_Odds_Calculator_3-way'!A520="","",'True_Odds_Calculator_3-way'!A520)</f>
        <v>2.39</v>
      </c>
      <c r="B519" s="4">
        <f>IF('True_Odds_Calculator_3-way'!B520="","",'True_Odds_Calculator_3-way'!B520)</f>
        <v>3.21</v>
      </c>
      <c r="C519" s="4">
        <f>IF('True_Odds_Calculator_3-way'!C520="","",'True_Odds_Calculator_3-way'!C520)</f>
        <v>3.42</v>
      </c>
      <c r="D519" s="4">
        <f t="shared" si="40"/>
        <v>2.2334182410496339E-2</v>
      </c>
      <c r="E519" s="4">
        <f t="shared" si="41"/>
        <v>2.4332953780562607</v>
      </c>
      <c r="F519" s="4">
        <f t="shared" si="42"/>
        <v>3.2885893102759343</v>
      </c>
      <c r="G519" s="4">
        <f t="shared" si="43"/>
        <v>3.5093514856954378</v>
      </c>
      <c r="I519" s="4">
        <f t="shared" si="44"/>
        <v>1.0223341824104963</v>
      </c>
    </row>
    <row r="520" spans="1:9" x14ac:dyDescent="0.2">
      <c r="A520" s="4">
        <f>IF('True_Odds_Calculator_3-way'!A521="","",'True_Odds_Calculator_3-way'!A521)</f>
        <v>1.33</v>
      </c>
      <c r="B520" s="4">
        <f>IF('True_Odds_Calculator_3-way'!B521="","",'True_Odds_Calculator_3-way'!B521)</f>
        <v>5.24</v>
      </c>
      <c r="C520" s="4">
        <f>IF('True_Odds_Calculator_3-way'!C521="","",'True_Odds_Calculator_3-way'!C521)</f>
        <v>12.03</v>
      </c>
      <c r="D520" s="4">
        <f t="shared" si="40"/>
        <v>2.5844913439105888E-2</v>
      </c>
      <c r="E520" s="4">
        <f t="shared" si="41"/>
        <v>1.3454156536580621</v>
      </c>
      <c r="F520" s="4">
        <f t="shared" si="42"/>
        <v>5.4877295502904948</v>
      </c>
      <c r="G520" s="4">
        <f t="shared" si="43"/>
        <v>13.420918536137453</v>
      </c>
      <c r="I520" s="4">
        <f t="shared" si="44"/>
        <v>1.0258449134391059</v>
      </c>
    </row>
    <row r="521" spans="1:9" x14ac:dyDescent="0.2">
      <c r="A521" s="4">
        <f>IF('True_Odds_Calculator_3-way'!A522="","",'True_Odds_Calculator_3-way'!A522)</f>
        <v>3.01</v>
      </c>
      <c r="B521" s="4">
        <f>IF('True_Odds_Calculator_3-way'!B522="","",'True_Odds_Calculator_3-way'!B522)</f>
        <v>3.98</v>
      </c>
      <c r="C521" s="4">
        <f>IF('True_Odds_Calculator_3-way'!C522="","",'True_Odds_Calculator_3-way'!C522)</f>
        <v>2.2799999999999998</v>
      </c>
      <c r="D521" s="4">
        <f t="shared" si="40"/>
        <v>2.2078686256367774E-2</v>
      </c>
      <c r="E521" s="4">
        <f t="shared" si="41"/>
        <v>3.0781889083695413</v>
      </c>
      <c r="F521" s="4">
        <f t="shared" si="42"/>
        <v>4.1000961504590565</v>
      </c>
      <c r="G521" s="4">
        <f t="shared" si="43"/>
        <v>2.3189108641233513</v>
      </c>
      <c r="I521" s="4">
        <f t="shared" si="44"/>
        <v>1.0220786862563678</v>
      </c>
    </row>
    <row r="522" spans="1:9" x14ac:dyDescent="0.2">
      <c r="A522" s="4">
        <f>IF('True_Odds_Calculator_3-way'!A523="","",'True_Odds_Calculator_3-way'!A523)</f>
        <v>3.02</v>
      </c>
      <c r="B522" s="4">
        <f>IF('True_Odds_Calculator_3-way'!B523="","",'True_Odds_Calculator_3-way'!B523)</f>
        <v>3.06</v>
      </c>
      <c r="C522" s="4">
        <f>IF('True_Odds_Calculator_3-way'!C523="","",'True_Odds_Calculator_3-way'!C523)</f>
        <v>2.5499999999999998</v>
      </c>
      <c r="D522" s="4">
        <f t="shared" si="40"/>
        <v>5.0080076180582633E-2</v>
      </c>
      <c r="E522" s="4">
        <f t="shared" si="41"/>
        <v>3.1803331344927277</v>
      </c>
      <c r="F522" s="4">
        <f t="shared" si="42"/>
        <v>3.2247243288512539</v>
      </c>
      <c r="G522" s="4">
        <f t="shared" si="43"/>
        <v>2.6633747069899703</v>
      </c>
      <c r="I522" s="4">
        <f t="shared" si="44"/>
        <v>1.0500800761805826</v>
      </c>
    </row>
    <row r="523" spans="1:9" x14ac:dyDescent="0.2">
      <c r="A523" s="4">
        <f>IF('True_Odds_Calculator_3-way'!A524="","",'True_Odds_Calculator_3-way'!A524)</f>
        <v>1.68</v>
      </c>
      <c r="B523" s="4">
        <f>IF('True_Odds_Calculator_3-way'!B524="","",'True_Odds_Calculator_3-way'!B524)</f>
        <v>3.6</v>
      </c>
      <c r="C523" s="4">
        <f>IF('True_Odds_Calculator_3-way'!C524="","",'True_Odds_Calculator_3-way'!C524)</f>
        <v>5.54</v>
      </c>
      <c r="D523" s="4">
        <f t="shared" si="40"/>
        <v>5.3521288178327797E-2</v>
      </c>
      <c r="E523" s="4">
        <f t="shared" si="41"/>
        <v>1.7319086292736985</v>
      </c>
      <c r="F523" s="4">
        <f t="shared" si="42"/>
        <v>3.8470808685747877</v>
      </c>
      <c r="G523" s="4">
        <f t="shared" si="43"/>
        <v>6.1476045091592288</v>
      </c>
      <c r="I523" s="4">
        <f t="shared" si="44"/>
        <v>1.0535212881783278</v>
      </c>
    </row>
    <row r="524" spans="1:9" x14ac:dyDescent="0.2">
      <c r="A524" s="4">
        <f>IF('True_Odds_Calculator_3-way'!A525="","",'True_Odds_Calculator_3-way'!A525)</f>
        <v>1.77</v>
      </c>
      <c r="B524" s="4">
        <f>IF('True_Odds_Calculator_3-way'!B525="","",'True_Odds_Calculator_3-way'!B525)</f>
        <v>3.66</v>
      </c>
      <c r="C524" s="4">
        <f>IF('True_Odds_Calculator_3-way'!C525="","",'True_Odds_Calculator_3-way'!C525)</f>
        <v>4.67</v>
      </c>
      <c r="D524" s="4">
        <f t="shared" si="40"/>
        <v>5.2328557440910251E-2</v>
      </c>
      <c r="E524" s="4">
        <f t="shared" si="41"/>
        <v>1.8263876152479841</v>
      </c>
      <c r="F524" s="4">
        <f t="shared" si="42"/>
        <v>3.9095916129310733</v>
      </c>
      <c r="G524" s="4">
        <f t="shared" si="43"/>
        <v>5.0841448900579413</v>
      </c>
      <c r="I524" s="4">
        <f t="shared" si="44"/>
        <v>1.0523285574409103</v>
      </c>
    </row>
    <row r="525" spans="1:9" x14ac:dyDescent="0.2">
      <c r="A525" s="4">
        <f>IF('True_Odds_Calculator_3-way'!A526="","",'True_Odds_Calculator_3-way'!A526)</f>
        <v>5.03</v>
      </c>
      <c r="B525" s="4">
        <f>IF('True_Odds_Calculator_3-way'!B526="","",'True_Odds_Calculator_3-way'!B526)</f>
        <v>4.0199999999999996</v>
      </c>
      <c r="C525" s="4">
        <f>IF('True_Odds_Calculator_3-way'!C526="","",'True_Odds_Calculator_3-way'!C526)</f>
        <v>1.74</v>
      </c>
      <c r="D525" s="4">
        <f t="shared" si="40"/>
        <v>2.227601964128767E-2</v>
      </c>
      <c r="E525" s="4">
        <f t="shared" si="41"/>
        <v>5.2251567821303126</v>
      </c>
      <c r="F525" s="4">
        <f t="shared" si="42"/>
        <v>4.1436885492644633</v>
      </c>
      <c r="G525" s="4">
        <f t="shared" si="43"/>
        <v>1.7627752169058828</v>
      </c>
      <c r="I525" s="4">
        <f t="shared" si="44"/>
        <v>1.0222760196412877</v>
      </c>
    </row>
    <row r="526" spans="1:9" x14ac:dyDescent="0.2">
      <c r="A526" s="4">
        <f>IF('True_Odds_Calculator_3-way'!A527="","",'True_Odds_Calculator_3-way'!A527)</f>
        <v>1.19</v>
      </c>
      <c r="B526" s="4">
        <f>IF('True_Odds_Calculator_3-way'!B527="","",'True_Odds_Calculator_3-way'!B527)</f>
        <v>7.77</v>
      </c>
      <c r="C526" s="4">
        <f>IF('True_Odds_Calculator_3-way'!C527="","",'True_Odds_Calculator_3-way'!C527)</f>
        <v>17.100000000000001</v>
      </c>
      <c r="D526" s="4">
        <f t="shared" si="40"/>
        <v>2.7515795317652803E-2</v>
      </c>
      <c r="E526" s="4">
        <f t="shared" si="41"/>
        <v>1.2031316998183108</v>
      </c>
      <c r="F526" s="4">
        <f t="shared" si="42"/>
        <v>8.3662267624257804</v>
      </c>
      <c r="G526" s="4">
        <f t="shared" si="43"/>
        <v>20.2808490388155</v>
      </c>
      <c r="I526" s="4">
        <f t="shared" si="44"/>
        <v>1.0275157953176528</v>
      </c>
    </row>
    <row r="527" spans="1:9" x14ac:dyDescent="0.2">
      <c r="A527" s="4">
        <f>IF('True_Odds_Calculator_3-way'!A528="","",'True_Odds_Calculator_3-way'!A528)</f>
        <v>2.5499999999999998</v>
      </c>
      <c r="B527" s="4">
        <f>IF('True_Odds_Calculator_3-way'!B528="","",'True_Odds_Calculator_3-way'!B528)</f>
        <v>3.32</v>
      </c>
      <c r="C527" s="4">
        <f>IF('True_Odds_Calculator_3-way'!C528="","",'True_Odds_Calculator_3-way'!C528)</f>
        <v>3.05</v>
      </c>
      <c r="D527" s="4">
        <f t="shared" si="40"/>
        <v>2.1230534481222918E-2</v>
      </c>
      <c r="E527" s="4">
        <f t="shared" si="41"/>
        <v>2.5968628686749491</v>
      </c>
      <c r="F527" s="4">
        <f t="shared" si="42"/>
        <v>3.3998806195494264</v>
      </c>
      <c r="G527" s="4">
        <f t="shared" si="43"/>
        <v>3.1172846461540935</v>
      </c>
      <c r="I527" s="4">
        <f t="shared" si="44"/>
        <v>1.0212305344812229</v>
      </c>
    </row>
    <row r="528" spans="1:9" x14ac:dyDescent="0.2">
      <c r="A528" s="4">
        <f>IF('True_Odds_Calculator_3-way'!A529="","",'True_Odds_Calculator_3-way'!A529)</f>
        <v>3.76</v>
      </c>
      <c r="B528" s="4">
        <f>IF('True_Odds_Calculator_3-way'!B529="","",'True_Odds_Calculator_3-way'!B529)</f>
        <v>3.36</v>
      </c>
      <c r="C528" s="4">
        <f>IF('True_Odds_Calculator_3-way'!C529="","",'True_Odds_Calculator_3-way'!C529)</f>
        <v>2.1800000000000002</v>
      </c>
      <c r="D528" s="4">
        <f t="shared" si="40"/>
        <v>2.2292090757833449E-2</v>
      </c>
      <c r="E528" s="4">
        <f t="shared" si="41"/>
        <v>3.8680716808935838</v>
      </c>
      <c r="F528" s="4">
        <f t="shared" si="42"/>
        <v>3.4460377116743897</v>
      </c>
      <c r="G528" s="4">
        <f t="shared" si="43"/>
        <v>2.2158951059633685</v>
      </c>
      <c r="I528" s="4">
        <f t="shared" si="44"/>
        <v>1.0222920907578334</v>
      </c>
    </row>
    <row r="529" spans="1:9" x14ac:dyDescent="0.2">
      <c r="A529" s="4">
        <f>IF('True_Odds_Calculator_3-way'!A530="","",'True_Odds_Calculator_3-way'!A530)</f>
        <v>3.56</v>
      </c>
      <c r="B529" s="4">
        <f>IF('True_Odds_Calculator_3-way'!B530="","",'True_Odds_Calculator_3-way'!B530)</f>
        <v>3.44</v>
      </c>
      <c r="C529" s="4">
        <f>IF('True_Odds_Calculator_3-way'!C530="","",'True_Odds_Calculator_3-way'!C530)</f>
        <v>2.2200000000000002</v>
      </c>
      <c r="D529" s="4">
        <f t="shared" si="40"/>
        <v>2.2047001273549416E-2</v>
      </c>
      <c r="E529" s="4">
        <f t="shared" si="41"/>
        <v>3.6556404802508244</v>
      </c>
      <c r="F529" s="4">
        <f t="shared" si="42"/>
        <v>3.5292206803158153</v>
      </c>
      <c r="G529" s="4">
        <f t="shared" si="43"/>
        <v>2.256819516030633</v>
      </c>
      <c r="I529" s="4">
        <f t="shared" si="44"/>
        <v>1.0220470012735494</v>
      </c>
    </row>
    <row r="530" spans="1:9" x14ac:dyDescent="0.2">
      <c r="A530" s="4">
        <f>IF('True_Odds_Calculator_3-way'!A531="","",'True_Odds_Calculator_3-way'!A531)</f>
        <v>2.73</v>
      </c>
      <c r="B530" s="4">
        <f>IF('True_Odds_Calculator_3-way'!B531="","",'True_Odds_Calculator_3-way'!B531)</f>
        <v>3.63</v>
      </c>
      <c r="C530" s="4">
        <f>IF('True_Odds_Calculator_3-way'!C531="","",'True_Odds_Calculator_3-way'!C531)</f>
        <v>2.63</v>
      </c>
      <c r="D530" s="4">
        <f t="shared" si="40"/>
        <v>2.2010596846407271E-2</v>
      </c>
      <c r="E530" s="4">
        <f t="shared" si="41"/>
        <v>2.7857985508053447</v>
      </c>
      <c r="F530" s="4">
        <f t="shared" si="42"/>
        <v>3.7293223798088304</v>
      </c>
      <c r="G530" s="4">
        <f t="shared" si="43"/>
        <v>2.6817468711539907</v>
      </c>
      <c r="I530" s="4">
        <f t="shared" si="44"/>
        <v>1.0220105968464073</v>
      </c>
    </row>
    <row r="531" spans="1:9" x14ac:dyDescent="0.2">
      <c r="A531" s="4">
        <f>IF('True_Odds_Calculator_3-way'!A532="","",'True_Odds_Calculator_3-way'!A532)</f>
        <v>3.12</v>
      </c>
      <c r="B531" s="4">
        <f>IF('True_Odds_Calculator_3-way'!B532="","",'True_Odds_Calculator_3-way'!B532)</f>
        <v>2.85</v>
      </c>
      <c r="C531" s="4">
        <f>IF('True_Odds_Calculator_3-way'!C532="","",'True_Odds_Calculator_3-way'!C532)</f>
        <v>2.77</v>
      </c>
      <c r="D531" s="4">
        <f t="shared" si="40"/>
        <v>3.2400843820186376E-2</v>
      </c>
      <c r="E531" s="4">
        <f t="shared" si="41"/>
        <v>3.2288004949872056</v>
      </c>
      <c r="F531" s="4">
        <f t="shared" si="42"/>
        <v>2.9405112948552956</v>
      </c>
      <c r="G531" s="4">
        <f t="shared" si="43"/>
        <v>2.8554251227106948</v>
      </c>
      <c r="I531" s="4">
        <f t="shared" si="44"/>
        <v>1.0324008438201864</v>
      </c>
    </row>
    <row r="532" spans="1:9" x14ac:dyDescent="0.2">
      <c r="A532" s="4">
        <f>IF('True_Odds_Calculator_3-way'!A533="","",'True_Odds_Calculator_3-way'!A533)</f>
        <v>2.61</v>
      </c>
      <c r="B532" s="4">
        <f>IF('True_Odds_Calculator_3-way'!B533="","",'True_Odds_Calculator_3-way'!B533)</f>
        <v>2.95</v>
      </c>
      <c r="C532" s="4">
        <f>IF('True_Odds_Calculator_3-way'!C533="","",'True_Odds_Calculator_3-way'!C533)</f>
        <v>3.22</v>
      </c>
      <c r="D532" s="4">
        <f t="shared" si="40"/>
        <v>3.268381951074506E-2</v>
      </c>
      <c r="E532" s="4">
        <f t="shared" si="41"/>
        <v>2.6863872134950042</v>
      </c>
      <c r="F532" s="4">
        <f t="shared" si="42"/>
        <v>3.0479586137202701</v>
      </c>
      <c r="G532" s="4">
        <f t="shared" si="43"/>
        <v>3.3370664015337272</v>
      </c>
      <c r="I532" s="4">
        <f t="shared" si="44"/>
        <v>1.0326838195107451</v>
      </c>
    </row>
    <row r="533" spans="1:9" x14ac:dyDescent="0.2">
      <c r="A533" s="4">
        <f>IF('True_Odds_Calculator_3-way'!A534="","",'True_Odds_Calculator_3-way'!A534)</f>
        <v>1.79</v>
      </c>
      <c r="B533" s="4">
        <f>IF('True_Odds_Calculator_3-way'!B534="","",'True_Odds_Calculator_3-way'!B534)</f>
        <v>4.16</v>
      </c>
      <c r="C533" s="4">
        <f>IF('True_Odds_Calculator_3-way'!C534="","",'True_Odds_Calculator_3-way'!C534)</f>
        <v>4.3099999999999996</v>
      </c>
      <c r="D533" s="4">
        <f t="shared" si="40"/>
        <v>3.1062394746629085E-2</v>
      </c>
      <c r="E533" s="4">
        <f t="shared" si="41"/>
        <v>1.8238021586803002</v>
      </c>
      <c r="F533" s="4">
        <f t="shared" si="42"/>
        <v>4.3472499099684185</v>
      </c>
      <c r="G533" s="4">
        <f t="shared" si="43"/>
        <v>4.5113237177426742</v>
      </c>
      <c r="I533" s="4">
        <f t="shared" si="44"/>
        <v>1.0310623947466291</v>
      </c>
    </row>
    <row r="534" spans="1:9" x14ac:dyDescent="0.2">
      <c r="A534" s="4">
        <f>IF('True_Odds_Calculator_3-way'!A535="","",'True_Odds_Calculator_3-way'!A535)</f>
        <v>2.77</v>
      </c>
      <c r="B534" s="4">
        <f>IF('True_Odds_Calculator_3-way'!B535="","",'True_Odds_Calculator_3-way'!B535)</f>
        <v>3.86</v>
      </c>
      <c r="C534" s="4">
        <f>IF('True_Odds_Calculator_3-way'!C535="","",'True_Odds_Calculator_3-way'!C535)</f>
        <v>2.4500000000000002</v>
      </c>
      <c r="D534" s="4">
        <f t="shared" si="40"/>
        <v>2.8241453143985629E-2</v>
      </c>
      <c r="E534" s="4">
        <f t="shared" si="41"/>
        <v>2.844165235011594</v>
      </c>
      <c r="F534" s="4">
        <f t="shared" si="42"/>
        <v>4.0055510561074108</v>
      </c>
      <c r="G534" s="4">
        <f t="shared" si="43"/>
        <v>2.5078404648338264</v>
      </c>
      <c r="I534" s="4">
        <f t="shared" si="44"/>
        <v>1.0282414531439856</v>
      </c>
    </row>
    <row r="535" spans="1:9" x14ac:dyDescent="0.2">
      <c r="A535" s="4">
        <f>IF('True_Odds_Calculator_3-way'!A536="","",'True_Odds_Calculator_3-way'!A536)</f>
        <v>1.53</v>
      </c>
      <c r="B535" s="4">
        <f>IF('True_Odds_Calculator_3-way'!B536="","",'True_Odds_Calculator_3-way'!B536)</f>
        <v>4.4400000000000004</v>
      </c>
      <c r="C535" s="4">
        <f>IF('True_Odds_Calculator_3-way'!C536="","",'True_Odds_Calculator_3-way'!C536)</f>
        <v>6.49</v>
      </c>
      <c r="D535" s="4">
        <f t="shared" si="40"/>
        <v>3.2903201397717963E-2</v>
      </c>
      <c r="E535" s="4">
        <f t="shared" si="41"/>
        <v>1.5561125532153404</v>
      </c>
      <c r="F535" s="4">
        <f t="shared" si="42"/>
        <v>4.6672813787957779</v>
      </c>
      <c r="G535" s="4">
        <f t="shared" si="43"/>
        <v>6.987364762833348</v>
      </c>
      <c r="I535" s="4">
        <f t="shared" si="44"/>
        <v>1.032903201397718</v>
      </c>
    </row>
    <row r="536" spans="1:9" x14ac:dyDescent="0.2">
      <c r="A536" s="4">
        <f>IF('True_Odds_Calculator_3-way'!A537="","",'True_Odds_Calculator_3-way'!A537)</f>
        <v>2.2200000000000002</v>
      </c>
      <c r="B536" s="4">
        <f>IF('True_Odds_Calculator_3-way'!B537="","",'True_Odds_Calculator_3-way'!B537)</f>
        <v>3.44</v>
      </c>
      <c r="C536" s="4">
        <f>IF('True_Odds_Calculator_3-way'!C537="","",'True_Odds_Calculator_3-way'!C537)</f>
        <v>3.48</v>
      </c>
      <c r="D536" s="4">
        <f t="shared" si="40"/>
        <v>2.8504446708135456E-2</v>
      </c>
      <c r="E536" s="4">
        <f t="shared" si="41"/>
        <v>2.2678361263649993</v>
      </c>
      <c r="F536" s="4">
        <f t="shared" si="42"/>
        <v>3.5562359228206595</v>
      </c>
      <c r="G536" s="4">
        <f t="shared" si="43"/>
        <v>3.599001555735637</v>
      </c>
      <c r="I536" s="4">
        <f t="shared" si="44"/>
        <v>1.0285044467081355</v>
      </c>
    </row>
    <row r="537" spans="1:9" x14ac:dyDescent="0.2">
      <c r="A537" s="4">
        <f>IF('True_Odds_Calculator_3-way'!A538="","",'True_Odds_Calculator_3-way'!A538)</f>
        <v>1.06</v>
      </c>
      <c r="B537" s="4">
        <f>IF('True_Odds_Calculator_3-way'!B538="","",'True_Odds_Calculator_3-way'!B538)</f>
        <v>14.99</v>
      </c>
      <c r="C537" s="4">
        <f>IF('True_Odds_Calculator_3-way'!C538="","",'True_Odds_Calculator_3-way'!C538)</f>
        <v>41.83</v>
      </c>
      <c r="D537" s="4">
        <f t="shared" si="40"/>
        <v>3.4013654529175374E-2</v>
      </c>
      <c r="E537" s="4">
        <f t="shared" si="41"/>
        <v>1.0728942120869513</v>
      </c>
      <c r="F537" s="4">
        <f t="shared" si="42"/>
        <v>18.059259536604063</v>
      </c>
      <c r="G537" s="4">
        <f t="shared" si="43"/>
        <v>79.564606493413606</v>
      </c>
      <c r="I537" s="4">
        <f t="shared" si="44"/>
        <v>1.0340136545291754</v>
      </c>
    </row>
    <row r="538" spans="1:9" x14ac:dyDescent="0.2">
      <c r="A538" s="4">
        <f>IF('True_Odds_Calculator_3-way'!A539="","",'True_Odds_Calculator_3-way'!A539)</f>
        <v>2.0499999999999998</v>
      </c>
      <c r="B538" s="4">
        <f>IF('True_Odds_Calculator_3-way'!B539="","",'True_Odds_Calculator_3-way'!B539)</f>
        <v>3.19</v>
      </c>
      <c r="C538" s="4">
        <f>IF('True_Odds_Calculator_3-way'!C539="","",'True_Odds_Calculator_3-way'!C539)</f>
        <v>4.4000000000000004</v>
      </c>
      <c r="D538" s="4">
        <f t="shared" si="40"/>
        <v>2.8557229145959262E-2</v>
      </c>
      <c r="E538" s="4">
        <f t="shared" si="41"/>
        <v>2.0908000959155943</v>
      </c>
      <c r="F538" s="4">
        <f t="shared" si="42"/>
        <v>3.2899006414287513</v>
      </c>
      <c r="G538" s="4">
        <f t="shared" si="43"/>
        <v>4.5923455056179785</v>
      </c>
      <c r="I538" s="4">
        <f t="shared" si="44"/>
        <v>1.0285572291459593</v>
      </c>
    </row>
    <row r="539" spans="1:9" x14ac:dyDescent="0.2">
      <c r="A539" s="4">
        <f>IF('True_Odds_Calculator_3-way'!A540="","",'True_Odds_Calculator_3-way'!A540)</f>
        <v>2.27</v>
      </c>
      <c r="B539" s="4">
        <f>IF('True_Odds_Calculator_3-way'!B540="","",'True_Odds_Calculator_3-way'!B540)</f>
        <v>3.23</v>
      </c>
      <c r="C539" s="4">
        <f>IF('True_Odds_Calculator_3-way'!C540="","",'True_Odds_Calculator_3-way'!C540)</f>
        <v>3.6</v>
      </c>
      <c r="D539" s="4">
        <f t="shared" si="40"/>
        <v>2.7903935358825516E-2</v>
      </c>
      <c r="E539" s="4">
        <f t="shared" si="41"/>
        <v>2.3189625231276354</v>
      </c>
      <c r="F539" s="4">
        <f t="shared" si="42"/>
        <v>3.3300453416519971</v>
      </c>
      <c r="G539" s="4">
        <f t="shared" si="43"/>
        <v>3.7247212574365851</v>
      </c>
      <c r="I539" s="4">
        <f t="shared" si="44"/>
        <v>1.0279039353588255</v>
      </c>
    </row>
    <row r="540" spans="1:9" x14ac:dyDescent="0.2">
      <c r="A540" s="4">
        <f>IF('True_Odds_Calculator_3-way'!A541="","",'True_Odds_Calculator_3-way'!A541)</f>
        <v>2.81</v>
      </c>
      <c r="B540" s="4">
        <f>IF('True_Odds_Calculator_3-way'!B541="","",'True_Odds_Calculator_3-way'!B541)</f>
        <v>3.16</v>
      </c>
      <c r="C540" s="4">
        <f>IF('True_Odds_Calculator_3-way'!C541="","",'True_Odds_Calculator_3-way'!C541)</f>
        <v>2.82</v>
      </c>
      <c r="D540" s="4">
        <f t="shared" si="40"/>
        <v>2.6937511401542213E-2</v>
      </c>
      <c r="E540" s="4">
        <f t="shared" si="41"/>
        <v>2.8827356553602521</v>
      </c>
      <c r="F540" s="4">
        <f t="shared" si="42"/>
        <v>3.2522807964231819</v>
      </c>
      <c r="G540" s="4">
        <f t="shared" si="43"/>
        <v>2.8932610165230122</v>
      </c>
      <c r="I540" s="4">
        <f t="shared" si="44"/>
        <v>1.0269375114015422</v>
      </c>
    </row>
    <row r="541" spans="1:9" x14ac:dyDescent="0.2">
      <c r="A541" s="4">
        <f>IF('True_Odds_Calculator_3-way'!A542="","",'True_Odds_Calculator_3-way'!A542)</f>
        <v>2.94</v>
      </c>
      <c r="B541" s="4">
        <f>IF('True_Odds_Calculator_3-way'!B542="","",'True_Odds_Calculator_3-way'!B542)</f>
        <v>3.93</v>
      </c>
      <c r="C541" s="4">
        <f>IF('True_Odds_Calculator_3-way'!C542="","",'True_Odds_Calculator_3-way'!C542)</f>
        <v>2.31</v>
      </c>
      <c r="D541" s="4">
        <f t="shared" si="40"/>
        <v>2.7489413530852991E-2</v>
      </c>
      <c r="E541" s="4">
        <f t="shared" si="41"/>
        <v>3.0213952559585788</v>
      </c>
      <c r="F541" s="4">
        <f t="shared" si="42"/>
        <v>4.076810562174022</v>
      </c>
      <c r="G541" s="4">
        <f t="shared" si="43"/>
        <v>2.3599527623970853</v>
      </c>
      <c r="I541" s="4">
        <f t="shared" si="44"/>
        <v>1.027489413530853</v>
      </c>
    </row>
    <row r="542" spans="1:9" x14ac:dyDescent="0.2">
      <c r="A542" s="4">
        <f>IF('True_Odds_Calculator_3-way'!A543="","",'True_Odds_Calculator_3-way'!A543)</f>
        <v>2.68</v>
      </c>
      <c r="B542" s="4">
        <f>IF('True_Odds_Calculator_3-way'!B543="","",'True_Odds_Calculator_3-way'!B543)</f>
        <v>3.48</v>
      </c>
      <c r="C542" s="4">
        <f>IF('True_Odds_Calculator_3-way'!C543="","",'True_Odds_Calculator_3-way'!C543)</f>
        <v>2.72</v>
      </c>
      <c r="D542" s="4">
        <f t="shared" si="40"/>
        <v>2.8137709020818802E-2</v>
      </c>
      <c r="E542" s="4">
        <f t="shared" si="41"/>
        <v>2.7491024096803356</v>
      </c>
      <c r="F542" s="4">
        <f t="shared" si="42"/>
        <v>3.5974188239493925</v>
      </c>
      <c r="G542" s="4">
        <f t="shared" si="43"/>
        <v>2.7912079657858047</v>
      </c>
      <c r="I542" s="4">
        <f t="shared" si="44"/>
        <v>1.0281377090208188</v>
      </c>
    </row>
    <row r="543" spans="1:9" x14ac:dyDescent="0.2">
      <c r="A543" s="4">
        <f>IF('True_Odds_Calculator_3-way'!A544="","",'True_Odds_Calculator_3-way'!A544)</f>
        <v>1.93</v>
      </c>
      <c r="B543" s="4">
        <f>IF('True_Odds_Calculator_3-way'!B544="","",'True_Odds_Calculator_3-way'!B544)</f>
        <v>3.13</v>
      </c>
      <c r="C543" s="4">
        <f>IF('True_Odds_Calculator_3-way'!C544="","",'True_Odds_Calculator_3-way'!C544)</f>
        <v>5.37</v>
      </c>
      <c r="D543" s="4">
        <f t="shared" si="40"/>
        <v>2.384327220964555E-2</v>
      </c>
      <c r="E543" s="4">
        <f t="shared" si="41"/>
        <v>1.9600657858046411</v>
      </c>
      <c r="F543" s="4">
        <f t="shared" si="42"/>
        <v>3.2098497656555582</v>
      </c>
      <c r="G543" s="4">
        <f t="shared" si="43"/>
        <v>5.6094064215980035</v>
      </c>
      <c r="I543" s="4">
        <f t="shared" si="44"/>
        <v>1.0238432722096455</v>
      </c>
    </row>
    <row r="544" spans="1:9" x14ac:dyDescent="0.2">
      <c r="A544" s="4">
        <f>IF('True_Odds_Calculator_3-way'!A545="","",'True_Odds_Calculator_3-way'!A545)</f>
        <v>2.0699999999999998</v>
      </c>
      <c r="B544" s="4">
        <f>IF('True_Odds_Calculator_3-way'!B545="","",'True_Odds_Calculator_3-way'!B545)</f>
        <v>3.53</v>
      </c>
      <c r="C544" s="4">
        <f>IF('True_Odds_Calculator_3-way'!C545="","",'True_Odds_Calculator_3-way'!C545)</f>
        <v>3.89</v>
      </c>
      <c r="D544" s="4">
        <f t="shared" si="40"/>
        <v>2.3447315160143312E-2</v>
      </c>
      <c r="E544" s="4">
        <f t="shared" si="41"/>
        <v>2.1040405299771003</v>
      </c>
      <c r="F544" s="4">
        <f t="shared" si="42"/>
        <v>3.6301547877881615</v>
      </c>
      <c r="G544" s="4">
        <f t="shared" si="43"/>
        <v>4.011977566122769</v>
      </c>
      <c r="I544" s="4">
        <f t="shared" si="44"/>
        <v>1.0234473151601433</v>
      </c>
    </row>
    <row r="545" spans="1:9" x14ac:dyDescent="0.2">
      <c r="A545" s="4">
        <f>IF('True_Odds_Calculator_3-way'!A546="","",'True_Odds_Calculator_3-way'!A546)</f>
        <v>1.41</v>
      </c>
      <c r="B545" s="4">
        <f>IF('True_Odds_Calculator_3-way'!B546="","",'True_Odds_Calculator_3-way'!B546)</f>
        <v>4.57</v>
      </c>
      <c r="C545" s="4">
        <f>IF('True_Odds_Calculator_3-way'!C546="","",'True_Odds_Calculator_3-way'!C546)</f>
        <v>10.119999999999999</v>
      </c>
      <c r="D545" s="4">
        <f t="shared" si="40"/>
        <v>2.6852468149022757E-2</v>
      </c>
      <c r="E545" s="4">
        <f t="shared" si="41"/>
        <v>1.4280225875932329</v>
      </c>
      <c r="F545" s="4">
        <f t="shared" si="42"/>
        <v>4.7649098764864384</v>
      </c>
      <c r="G545" s="4">
        <f t="shared" si="43"/>
        <v>11.128000134698185</v>
      </c>
      <c r="I545" s="4">
        <f t="shared" si="44"/>
        <v>1.0268524681490228</v>
      </c>
    </row>
    <row r="546" spans="1:9" x14ac:dyDescent="0.2">
      <c r="A546" s="4">
        <f>IF('True_Odds_Calculator_3-way'!A547="","",'True_Odds_Calculator_3-way'!A547)</f>
        <v>1.35</v>
      </c>
      <c r="B546" s="4">
        <f>IF('True_Odds_Calculator_3-way'!B547="","",'True_Odds_Calculator_3-way'!B547)</f>
        <v>4.87</v>
      </c>
      <c r="C546" s="4">
        <f>IF('True_Odds_Calculator_3-way'!C547="","",'True_Odds_Calculator_3-way'!C547)</f>
        <v>12.19</v>
      </c>
      <c r="D546" s="4">
        <f t="shared" si="40"/>
        <v>2.8114004246525992E-2</v>
      </c>
      <c r="E546" s="4">
        <f t="shared" si="41"/>
        <v>1.3672981010790011</v>
      </c>
      <c r="F546" s="4">
        <f t="shared" si="42"/>
        <v>5.1028876278735895</v>
      </c>
      <c r="G546" s="4">
        <f t="shared" si="43"/>
        <v>13.7621396359719</v>
      </c>
      <c r="I546" s="4">
        <f t="shared" si="44"/>
        <v>1.028114004246526</v>
      </c>
    </row>
    <row r="547" spans="1:9" x14ac:dyDescent="0.2">
      <c r="A547" s="4">
        <f>IF('True_Odds_Calculator_3-way'!A548="","",'True_Odds_Calculator_3-way'!A548)</f>
        <v>3.62</v>
      </c>
      <c r="B547" s="4">
        <f>IF('True_Odds_Calculator_3-way'!B548="","",'True_Odds_Calculator_3-way'!B548)</f>
        <v>4.01</v>
      </c>
      <c r="C547" s="4">
        <f>IF('True_Odds_Calculator_3-way'!C548="","",'True_Odds_Calculator_3-way'!C548)</f>
        <v>2.0099999999999998</v>
      </c>
      <c r="D547" s="4">
        <f t="shared" si="40"/>
        <v>2.3132090337088407E-2</v>
      </c>
      <c r="E547" s="4">
        <f t="shared" si="41"/>
        <v>3.7239454555092575</v>
      </c>
      <c r="F547" s="4">
        <f t="shared" si="42"/>
        <v>4.1379448154177743</v>
      </c>
      <c r="G547" s="4">
        <f t="shared" si="43"/>
        <v>2.0416423957440348</v>
      </c>
      <c r="I547" s="4">
        <f t="shared" si="44"/>
        <v>1.0231320903370884</v>
      </c>
    </row>
    <row r="548" spans="1:9" x14ac:dyDescent="0.2">
      <c r="A548" s="4">
        <f>IF('True_Odds_Calculator_3-way'!A549="","",'True_Odds_Calculator_3-way'!A549)</f>
        <v>3.73</v>
      </c>
      <c r="B548" s="4">
        <f>IF('True_Odds_Calculator_3-way'!B549="","",'True_Odds_Calculator_3-way'!B549)</f>
        <v>2.78</v>
      </c>
      <c r="C548" s="4">
        <f>IF('True_Odds_Calculator_3-way'!C549="","",'True_Odds_Calculator_3-way'!C549)</f>
        <v>2.4700000000000002</v>
      </c>
      <c r="D548" s="4">
        <f t="shared" si="40"/>
        <v>3.2667044556277336E-2</v>
      </c>
      <c r="E548" s="4">
        <f t="shared" si="41"/>
        <v>3.8879115127481398</v>
      </c>
      <c r="F548" s="4">
        <f t="shared" si="42"/>
        <v>2.866781670357724</v>
      </c>
      <c r="G548" s="4">
        <f t="shared" si="43"/>
        <v>2.5382689431035468</v>
      </c>
      <c r="I548" s="4">
        <f t="shared" si="44"/>
        <v>1.0326670445562773</v>
      </c>
    </row>
    <row r="549" spans="1:9" x14ac:dyDescent="0.2">
      <c r="A549" s="4">
        <f>IF('True_Odds_Calculator_3-way'!A550="","",'True_Odds_Calculator_3-way'!A550)</f>
        <v>2.88</v>
      </c>
      <c r="B549" s="4">
        <f>IF('True_Odds_Calculator_3-way'!B550="","",'True_Odds_Calculator_3-way'!B550)</f>
        <v>2.77</v>
      </c>
      <c r="C549" s="4">
        <f>IF('True_Odds_Calculator_3-way'!C550="","",'True_Odds_Calculator_3-way'!C550)</f>
        <v>2.93</v>
      </c>
      <c r="D549" s="4">
        <f t="shared" si="40"/>
        <v>4.9529980874777113E-2</v>
      </c>
      <c r="E549" s="4">
        <f t="shared" si="41"/>
        <v>3.0237769079222212</v>
      </c>
      <c r="F549" s="4">
        <f t="shared" si="42"/>
        <v>2.902750569720304</v>
      </c>
      <c r="G549" s="4">
        <f t="shared" si="43"/>
        <v>3.0789415864751759</v>
      </c>
      <c r="I549" s="4">
        <f t="shared" si="44"/>
        <v>1.0495299808747771</v>
      </c>
    </row>
    <row r="550" spans="1:9" x14ac:dyDescent="0.2">
      <c r="A550" s="4">
        <f>IF('True_Odds_Calculator_3-way'!A551="","",'True_Odds_Calculator_3-way'!A551)</f>
        <v>2.2400000000000002</v>
      </c>
      <c r="B550" s="4">
        <f>IF('True_Odds_Calculator_3-way'!B551="","",'True_Odds_Calculator_3-way'!B551)</f>
        <v>3.04</v>
      </c>
      <c r="C550" s="4">
        <f>IF('True_Odds_Calculator_3-way'!C551="","",'True_Odds_Calculator_3-way'!C551)</f>
        <v>3.86</v>
      </c>
      <c r="D550" s="4">
        <f t="shared" si="40"/>
        <v>3.4443297362577452E-2</v>
      </c>
      <c r="E550" s="4">
        <f t="shared" si="41"/>
        <v>2.2991282020660422</v>
      </c>
      <c r="F550" s="4">
        <f t="shared" si="42"/>
        <v>3.1499409439760306</v>
      </c>
      <c r="G550" s="4">
        <f t="shared" si="43"/>
        <v>4.0389963744123989</v>
      </c>
      <c r="I550" s="4">
        <f t="shared" si="44"/>
        <v>1.0344432973625775</v>
      </c>
    </row>
    <row r="551" spans="1:9" x14ac:dyDescent="0.2">
      <c r="A551" s="4">
        <f>IF('True_Odds_Calculator_3-way'!A552="","",'True_Odds_Calculator_3-way'!A552)</f>
        <v>3.55</v>
      </c>
      <c r="B551" s="4">
        <f>IF('True_Odds_Calculator_3-way'!B552="","",'True_Odds_Calculator_3-way'!B552)</f>
        <v>3.16</v>
      </c>
      <c r="C551" s="4">
        <f>IF('True_Odds_Calculator_3-way'!C552="","",'True_Odds_Calculator_3-way'!C552)</f>
        <v>2.2999999999999998</v>
      </c>
      <c r="D551" s="4">
        <f t="shared" si="40"/>
        <v>3.2928445743254375E-2</v>
      </c>
      <c r="E551" s="4">
        <f t="shared" si="41"/>
        <v>3.6939354025884783</v>
      </c>
      <c r="F551" s="4">
        <f t="shared" si="42"/>
        <v>3.2735415767971792</v>
      </c>
      <c r="G551" s="4">
        <f t="shared" si="43"/>
        <v>2.3595676189779424</v>
      </c>
      <c r="I551" s="4">
        <f t="shared" si="44"/>
        <v>1.0329284457432544</v>
      </c>
    </row>
    <row r="552" spans="1:9" x14ac:dyDescent="0.2">
      <c r="A552" s="4">
        <f>IF('True_Odds_Calculator_3-way'!A553="","",'True_Odds_Calculator_3-way'!A553)</f>
        <v>2.46</v>
      </c>
      <c r="B552" s="4">
        <f>IF('True_Odds_Calculator_3-way'!B553="","",'True_Odds_Calculator_3-way'!B553)</f>
        <v>3.29</v>
      </c>
      <c r="C552" s="4">
        <f>IF('True_Odds_Calculator_3-way'!C553="","",'True_Odds_Calculator_3-way'!C553)</f>
        <v>3.16</v>
      </c>
      <c r="D552" s="4">
        <f t="shared" si="40"/>
        <v>2.6911129024336899E-2</v>
      </c>
      <c r="E552" s="4">
        <f t="shared" si="41"/>
        <v>2.5155100773274421</v>
      </c>
      <c r="F552" s="4">
        <f t="shared" si="42"/>
        <v>3.3900489489824914</v>
      </c>
      <c r="G552" s="4">
        <f t="shared" si="43"/>
        <v>3.2521877807102282</v>
      </c>
      <c r="I552" s="4">
        <f t="shared" si="44"/>
        <v>1.0269111290243369</v>
      </c>
    </row>
    <row r="553" spans="1:9" x14ac:dyDescent="0.2">
      <c r="A553" s="4">
        <f>IF('True_Odds_Calculator_3-way'!A554="","",'True_Odds_Calculator_3-way'!A554)</f>
        <v>3.5</v>
      </c>
      <c r="B553" s="4">
        <f>IF('True_Odds_Calculator_3-way'!B554="","",'True_Odds_Calculator_3-way'!B554)</f>
        <v>3.43</v>
      </c>
      <c r="C553" s="4">
        <f>IF('True_Odds_Calculator_3-way'!C554="","",'True_Odds_Calculator_3-way'!C554)</f>
        <v>2.2200000000000002</v>
      </c>
      <c r="D553" s="4">
        <f t="shared" si="40"/>
        <v>2.7709925669109126E-2</v>
      </c>
      <c r="E553" s="4">
        <f t="shared" si="41"/>
        <v>3.6169289717850459</v>
      </c>
      <c r="F553" s="4">
        <f t="shared" si="42"/>
        <v>3.5422236005582257</v>
      </c>
      <c r="G553" s="4">
        <f t="shared" si="43"/>
        <v>2.2664748486953066</v>
      </c>
      <c r="I553" s="4">
        <f t="shared" si="44"/>
        <v>1.0277099256691091</v>
      </c>
    </row>
    <row r="554" spans="1:9" x14ac:dyDescent="0.2">
      <c r="A554" s="4">
        <f>IF('True_Odds_Calculator_3-way'!A555="","",'True_Odds_Calculator_3-way'!A555)</f>
        <v>3.67</v>
      </c>
      <c r="B554" s="4">
        <f>IF('True_Odds_Calculator_3-way'!B555="","",'True_Odds_Calculator_3-way'!B555)</f>
        <v>3.42</v>
      </c>
      <c r="C554" s="4">
        <f>IF('True_Odds_Calculator_3-way'!C555="","",'True_Odds_Calculator_3-way'!C555)</f>
        <v>2.16</v>
      </c>
      <c r="D554" s="4">
        <f t="shared" si="40"/>
        <v>2.7840187814373918E-2</v>
      </c>
      <c r="E554" s="4">
        <f t="shared" si="41"/>
        <v>3.7993992943558554</v>
      </c>
      <c r="F554" s="4">
        <f t="shared" si="42"/>
        <v>3.5321011703567975</v>
      </c>
      <c r="G554" s="4">
        <f t="shared" si="43"/>
        <v>2.2041826994372595</v>
      </c>
      <c r="I554" s="4">
        <f t="shared" si="44"/>
        <v>1.0278401878143739</v>
      </c>
    </row>
    <row r="555" spans="1:9" x14ac:dyDescent="0.2">
      <c r="A555" s="4">
        <f>IF('True_Odds_Calculator_3-way'!A556="","",'True_Odds_Calculator_3-way'!A556)</f>
        <v>2.2000000000000002</v>
      </c>
      <c r="B555" s="4">
        <f>IF('True_Odds_Calculator_3-way'!B556="","",'True_Odds_Calculator_3-way'!B556)</f>
        <v>3.62</v>
      </c>
      <c r="C555" s="4">
        <f>IF('True_Odds_Calculator_3-way'!C556="","",'True_Odds_Calculator_3-way'!C556)</f>
        <v>3.36</v>
      </c>
      <c r="D555" s="4">
        <f t="shared" si="40"/>
        <v>2.8407596087154152E-2</v>
      </c>
      <c r="E555" s="4">
        <f t="shared" si="41"/>
        <v>2.246805995280083</v>
      </c>
      <c r="F555" s="4">
        <f t="shared" si="42"/>
        <v>3.7484927044654799</v>
      </c>
      <c r="G555" s="4">
        <f t="shared" si="43"/>
        <v>3.4704165340932671</v>
      </c>
      <c r="I555" s="4">
        <f t="shared" si="44"/>
        <v>1.0284075960871542</v>
      </c>
    </row>
    <row r="556" spans="1:9" x14ac:dyDescent="0.2">
      <c r="A556" s="4">
        <f>IF('True_Odds_Calculator_3-way'!A557="","",'True_Odds_Calculator_3-way'!A557)</f>
        <v>2.57</v>
      </c>
      <c r="B556" s="4">
        <f>IF('True_Odds_Calculator_3-way'!B557="","",'True_Odds_Calculator_3-way'!B557)</f>
        <v>3.27</v>
      </c>
      <c r="C556" s="4">
        <f>IF('True_Odds_Calculator_3-way'!C557="","",'True_Odds_Calculator_3-way'!C557)</f>
        <v>2.95</v>
      </c>
      <c r="D556" s="4">
        <f t="shared" si="40"/>
        <v>3.3898506766733227E-2</v>
      </c>
      <c r="E556" s="4">
        <f t="shared" si="41"/>
        <v>2.6468641972760341</v>
      </c>
      <c r="F556" s="4">
        <f t="shared" si="42"/>
        <v>3.3954601203746972</v>
      </c>
      <c r="G556" s="4">
        <f t="shared" si="43"/>
        <v>3.0517247640206389</v>
      </c>
      <c r="I556" s="4">
        <f t="shared" si="44"/>
        <v>1.0338985067667332</v>
      </c>
    </row>
    <row r="557" spans="1:9" x14ac:dyDescent="0.2">
      <c r="A557" s="4">
        <f>IF('True_Odds_Calculator_3-way'!A558="","",'True_Odds_Calculator_3-way'!A558)</f>
        <v>2.82</v>
      </c>
      <c r="B557" s="4">
        <f>IF('True_Odds_Calculator_3-way'!B558="","",'True_Odds_Calculator_3-way'!B558)</f>
        <v>2.91</v>
      </c>
      <c r="C557" s="4">
        <f>IF('True_Odds_Calculator_3-way'!C558="","",'True_Odds_Calculator_3-way'!C558)</f>
        <v>2.98</v>
      </c>
      <c r="D557" s="4">
        <f t="shared" si="40"/>
        <v>3.3823010560520617E-2</v>
      </c>
      <c r="E557" s="4">
        <f t="shared" si="41"/>
        <v>2.9126021963551612</v>
      </c>
      <c r="F557" s="4">
        <f t="shared" si="42"/>
        <v>3.0087107456644357</v>
      </c>
      <c r="G557" s="4">
        <f t="shared" si="43"/>
        <v>3.083601370507655</v>
      </c>
      <c r="I557" s="4">
        <f t="shared" si="44"/>
        <v>1.0338230105605206</v>
      </c>
    </row>
    <row r="558" spans="1:9" x14ac:dyDescent="0.2">
      <c r="A558" s="4">
        <f>IF('True_Odds_Calculator_3-way'!A559="","",'True_Odds_Calculator_3-way'!A559)</f>
        <v>2.57</v>
      </c>
      <c r="B558" s="4">
        <f>IF('True_Odds_Calculator_3-way'!B559="","",'True_Odds_Calculator_3-way'!B559)</f>
        <v>2.86</v>
      </c>
      <c r="C558" s="4">
        <f>IF('True_Odds_Calculator_3-way'!C559="","",'True_Odds_Calculator_3-way'!C559)</f>
        <v>3.4</v>
      </c>
      <c r="D558" s="4">
        <f t="shared" si="40"/>
        <v>3.28730550749321E-2</v>
      </c>
      <c r="E558" s="4">
        <f t="shared" si="41"/>
        <v>2.6444716279936</v>
      </c>
      <c r="F558" s="4">
        <f t="shared" si="42"/>
        <v>2.9525292527551468</v>
      </c>
      <c r="G558" s="4">
        <f t="shared" si="43"/>
        <v>3.5315727294823898</v>
      </c>
      <c r="I558" s="4">
        <f t="shared" si="44"/>
        <v>1.0328730550749321</v>
      </c>
    </row>
    <row r="559" spans="1:9" x14ac:dyDescent="0.2">
      <c r="A559" s="4">
        <f>IF('True_Odds_Calculator_3-way'!A560="","",'True_Odds_Calculator_3-way'!A560)</f>
        <v>3.04</v>
      </c>
      <c r="B559" s="4">
        <f>IF('True_Odds_Calculator_3-way'!B560="","",'True_Odds_Calculator_3-way'!B560)</f>
        <v>3.25</v>
      </c>
      <c r="C559" s="4">
        <f>IF('True_Odds_Calculator_3-way'!C560="","",'True_Odds_Calculator_3-way'!C560)</f>
        <v>2.52</v>
      </c>
      <c r="D559" s="4">
        <f t="shared" si="40"/>
        <v>3.3465072938757112E-2</v>
      </c>
      <c r="E559" s="4">
        <f t="shared" si="41"/>
        <v>3.1467089076876413</v>
      </c>
      <c r="F559" s="4">
        <f t="shared" si="42"/>
        <v>3.3722572372817079</v>
      </c>
      <c r="G559" s="4">
        <f t="shared" si="43"/>
        <v>2.592887790382826</v>
      </c>
      <c r="I559" s="4">
        <f t="shared" si="44"/>
        <v>1.0334650729387571</v>
      </c>
    </row>
    <row r="560" spans="1:9" x14ac:dyDescent="0.2">
      <c r="A560" s="4">
        <f>IF('True_Odds_Calculator_3-way'!A561="","",'True_Odds_Calculator_3-way'!A561)</f>
        <v>2.15</v>
      </c>
      <c r="B560" s="4">
        <f>IF('True_Odds_Calculator_3-way'!B561="","",'True_Odds_Calculator_3-way'!B561)</f>
        <v>3.35</v>
      </c>
      <c r="C560" s="4">
        <f>IF('True_Odds_Calculator_3-way'!C561="","",'True_Odds_Calculator_3-way'!C561)</f>
        <v>3.7</v>
      </c>
      <c r="D560" s="4">
        <f t="shared" si="40"/>
        <v>3.3894012026604692E-2</v>
      </c>
      <c r="E560" s="4">
        <f t="shared" si="41"/>
        <v>2.2035251882833649</v>
      </c>
      <c r="F560" s="4">
        <f t="shared" si="42"/>
        <v>3.4817794810935574</v>
      </c>
      <c r="G560" s="4">
        <f t="shared" si="43"/>
        <v>3.8614173418501028</v>
      </c>
      <c r="I560" s="4">
        <f t="shared" si="44"/>
        <v>1.0338940120266047</v>
      </c>
    </row>
    <row r="561" spans="1:9" x14ac:dyDescent="0.2">
      <c r="A561" s="4">
        <f>IF('True_Odds_Calculator_3-way'!A562="","",'True_Odds_Calculator_3-way'!A562)</f>
        <v>2.35</v>
      </c>
      <c r="B561" s="4">
        <f>IF('True_Odds_Calculator_3-way'!B562="","",'True_Odds_Calculator_3-way'!B562)</f>
        <v>3.27</v>
      </c>
      <c r="C561" s="4">
        <f>IF('True_Odds_Calculator_3-way'!C562="","",'True_Odds_Calculator_3-way'!C562)</f>
        <v>3.31</v>
      </c>
      <c r="D561" s="4">
        <f t="shared" si="40"/>
        <v>3.345711607251145E-2</v>
      </c>
      <c r="E561" s="4">
        <f t="shared" si="41"/>
        <v>2.4132465446419435</v>
      </c>
      <c r="F561" s="4">
        <f t="shared" si="42"/>
        <v>3.3937646809501389</v>
      </c>
      <c r="G561" s="4">
        <f t="shared" si="43"/>
        <v>3.4368698202611911</v>
      </c>
      <c r="I561" s="4">
        <f t="shared" si="44"/>
        <v>1.0334571160725115</v>
      </c>
    </row>
    <row r="562" spans="1:9" x14ac:dyDescent="0.2">
      <c r="A562" s="4">
        <f>IF('True_Odds_Calculator_3-way'!A563="","",'True_Odds_Calculator_3-way'!A563)</f>
        <v>3.95</v>
      </c>
      <c r="B562" s="4">
        <f>IF('True_Odds_Calculator_3-way'!B563="","",'True_Odds_Calculator_3-way'!B563)</f>
        <v>3.37</v>
      </c>
      <c r="C562" s="4">
        <f>IF('True_Odds_Calculator_3-way'!C563="","",'True_Odds_Calculator_3-way'!C563)</f>
        <v>2.06</v>
      </c>
      <c r="D562" s="4">
        <f t="shared" si="40"/>
        <v>3.533735521041903E-2</v>
      </c>
      <c r="E562" s="4">
        <f t="shared" si="41"/>
        <v>4.1427519653694125</v>
      </c>
      <c r="F562" s="4">
        <f t="shared" si="42"/>
        <v>3.5093040309291141</v>
      </c>
      <c r="G562" s="4">
        <f t="shared" si="43"/>
        <v>2.1112289361689021</v>
      </c>
      <c r="I562" s="4">
        <f t="shared" si="44"/>
        <v>1.035337355210419</v>
      </c>
    </row>
    <row r="563" spans="1:9" x14ac:dyDescent="0.2">
      <c r="A563" s="4">
        <f>IF('True_Odds_Calculator_3-way'!A564="","",'True_Odds_Calculator_3-way'!A564)</f>
        <v>2.4300000000000002</v>
      </c>
      <c r="B563" s="4">
        <f>IF('True_Odds_Calculator_3-way'!B564="","",'True_Odds_Calculator_3-way'!B564)</f>
        <v>3.3</v>
      </c>
      <c r="C563" s="4">
        <f>IF('True_Odds_Calculator_3-way'!C564="","",'True_Odds_Calculator_3-way'!C564)</f>
        <v>3.13</v>
      </c>
      <c r="D563" s="4">
        <f t="shared" si="40"/>
        <v>3.4041754666532809E-2</v>
      </c>
      <c r="E563" s="4">
        <f t="shared" si="41"/>
        <v>2.4989043417139665</v>
      </c>
      <c r="F563" s="4">
        <f t="shared" si="42"/>
        <v>3.4283788342992638</v>
      </c>
      <c r="G563" s="4">
        <f t="shared" si="43"/>
        <v>3.2452616240356136</v>
      </c>
      <c r="I563" s="4">
        <f t="shared" si="44"/>
        <v>1.0340417546665328</v>
      </c>
    </row>
    <row r="564" spans="1:9" x14ac:dyDescent="0.2">
      <c r="A564" s="4">
        <f>IF('True_Odds_Calculator_3-way'!A565="","",'True_Odds_Calculator_3-way'!A565)</f>
        <v>2.14</v>
      </c>
      <c r="B564" s="4">
        <f>IF('True_Odds_Calculator_3-way'!B565="","",'True_Odds_Calculator_3-way'!B565)</f>
        <v>3.37</v>
      </c>
      <c r="C564" s="4">
        <f>IF('True_Odds_Calculator_3-way'!C565="","",'True_Odds_Calculator_3-way'!C565)</f>
        <v>3.71</v>
      </c>
      <c r="D564" s="4">
        <f t="shared" si="40"/>
        <v>3.3567403646419747E-2</v>
      </c>
      <c r="E564" s="4">
        <f t="shared" si="41"/>
        <v>2.1924988318758345</v>
      </c>
      <c r="F564" s="4">
        <f t="shared" si="42"/>
        <v>3.5020532652637564</v>
      </c>
      <c r="G564" s="4">
        <f t="shared" si="43"/>
        <v>3.8706783985824935</v>
      </c>
      <c r="I564" s="4">
        <f t="shared" si="44"/>
        <v>1.0335674036464197</v>
      </c>
    </row>
    <row r="565" spans="1:9" x14ac:dyDescent="0.2">
      <c r="A565" s="4">
        <f>IF('True_Odds_Calculator_3-way'!A566="","",'True_Odds_Calculator_3-way'!A566)</f>
        <v>1.87</v>
      </c>
      <c r="B565" s="4">
        <f>IF('True_Odds_Calculator_3-way'!B566="","",'True_Odds_Calculator_3-way'!B566)</f>
        <v>3.45</v>
      </c>
      <c r="C565" s="4">
        <f>IF('True_Odds_Calculator_3-way'!C566="","",'True_Odds_Calculator_3-way'!C566)</f>
        <v>4.74</v>
      </c>
      <c r="D565" s="4">
        <f t="shared" si="40"/>
        <v>3.5584894887559226E-2</v>
      </c>
      <c r="E565" s="4">
        <f t="shared" si="41"/>
        <v>1.9124198653306042</v>
      </c>
      <c r="F565" s="4">
        <f t="shared" si="42"/>
        <v>3.5972071750967824</v>
      </c>
      <c r="G565" s="4">
        <f t="shared" si="43"/>
        <v>5.0223789041136389</v>
      </c>
      <c r="I565" s="4">
        <f t="shared" si="44"/>
        <v>1.0355848948875592</v>
      </c>
    </row>
    <row r="566" spans="1:9" x14ac:dyDescent="0.2">
      <c r="A566" s="4">
        <f>IF('True_Odds_Calculator_3-way'!A567="","",'True_Odds_Calculator_3-way'!A567)</f>
        <v>3.49</v>
      </c>
      <c r="B566" s="4">
        <f>IF('True_Odds_Calculator_3-way'!B567="","",'True_Odds_Calculator_3-way'!B567)</f>
        <v>3.35</v>
      </c>
      <c r="C566" s="4">
        <f>IF('True_Odds_Calculator_3-way'!C567="","",'True_Odds_Calculator_3-way'!C567)</f>
        <v>2.23</v>
      </c>
      <c r="D566" s="4">
        <f t="shared" si="40"/>
        <v>3.3470907249508075E-2</v>
      </c>
      <c r="E566" s="4">
        <f t="shared" si="41"/>
        <v>3.6313987588470975</v>
      </c>
      <c r="F566" s="4">
        <f t="shared" si="42"/>
        <v>3.4800705836970085</v>
      </c>
      <c r="G566" s="4">
        <f t="shared" si="43"/>
        <v>2.2868981190926978</v>
      </c>
      <c r="I566" s="4">
        <f t="shared" si="44"/>
        <v>1.0334709072495081</v>
      </c>
    </row>
    <row r="567" spans="1:9" x14ac:dyDescent="0.2">
      <c r="A567" s="4">
        <f>IF('True_Odds_Calculator_3-way'!A568="","",'True_Odds_Calculator_3-way'!A568)</f>
        <v>4.38</v>
      </c>
      <c r="B567" s="4">
        <f>IF('True_Odds_Calculator_3-way'!B568="","",'True_Odds_Calculator_3-way'!B568)</f>
        <v>3.66</v>
      </c>
      <c r="C567" s="4">
        <f>IF('True_Odds_Calculator_3-way'!C568="","",'True_Odds_Calculator_3-way'!C568)</f>
        <v>1.87</v>
      </c>
      <c r="D567" s="4">
        <f t="shared" si="40"/>
        <v>3.6293904287721945E-2</v>
      </c>
      <c r="E567" s="4">
        <f t="shared" si="41"/>
        <v>4.6250787622432465</v>
      </c>
      <c r="F567" s="4">
        <f t="shared" si="42"/>
        <v>3.8295677581256449</v>
      </c>
      <c r="G567" s="4">
        <f t="shared" si="43"/>
        <v>1.9132846212937191</v>
      </c>
      <c r="I567" s="4">
        <f t="shared" si="44"/>
        <v>1.0362939042877219</v>
      </c>
    </row>
    <row r="568" spans="1:9" x14ac:dyDescent="0.2">
      <c r="A568" s="4">
        <f>IF('True_Odds_Calculator_3-way'!A569="","",'True_Odds_Calculator_3-way'!A569)</f>
        <v>3.01</v>
      </c>
      <c r="B568" s="4">
        <f>IF('True_Odds_Calculator_3-way'!B569="","",'True_Odds_Calculator_3-way'!B569)</f>
        <v>3.09</v>
      </c>
      <c r="C568" s="4">
        <f>IF('True_Odds_Calculator_3-way'!C569="","",'True_Odds_Calculator_3-way'!C569)</f>
        <v>2.65</v>
      </c>
      <c r="D568" s="4">
        <f t="shared" si="40"/>
        <v>3.3208999656555882E-2</v>
      </c>
      <c r="E568" s="4">
        <f t="shared" si="41"/>
        <v>3.1137491770007855</v>
      </c>
      <c r="F568" s="4">
        <f t="shared" si="42"/>
        <v>3.1994376267389728</v>
      </c>
      <c r="G568" s="4">
        <f t="shared" si="43"/>
        <v>2.730086026217883</v>
      </c>
      <c r="I568" s="4">
        <f t="shared" si="44"/>
        <v>1.0332089996565559</v>
      </c>
    </row>
    <row r="569" spans="1:9" x14ac:dyDescent="0.2">
      <c r="A569" s="4">
        <f>IF('True_Odds_Calculator_3-way'!A570="","",'True_Odds_Calculator_3-way'!A570)</f>
        <v>2.87</v>
      </c>
      <c r="B569" s="4">
        <f>IF('True_Odds_Calculator_3-way'!B570="","",'True_Odds_Calculator_3-way'!B570)</f>
        <v>3.15</v>
      </c>
      <c r="C569" s="4">
        <f>IF('True_Odds_Calculator_3-way'!C570="","",'True_Odds_Calculator_3-way'!C570)</f>
        <v>2.72</v>
      </c>
      <c r="D569" s="4">
        <f t="shared" si="40"/>
        <v>3.3539432032975824E-2</v>
      </c>
      <c r="E569" s="4">
        <f t="shared" si="41"/>
        <v>2.9651396383976052</v>
      </c>
      <c r="F569" s="4">
        <f t="shared" si="42"/>
        <v>3.2649808846947437</v>
      </c>
      <c r="G569" s="4">
        <f t="shared" si="43"/>
        <v>2.8053068134629515</v>
      </c>
      <c r="I569" s="4">
        <f t="shared" si="44"/>
        <v>1.0335394320329758</v>
      </c>
    </row>
    <row r="570" spans="1:9" x14ac:dyDescent="0.2">
      <c r="A570" s="4">
        <f>IF('True_Odds_Calculator_3-way'!A571="","",'True_Odds_Calculator_3-way'!A571)</f>
        <v>3.33</v>
      </c>
      <c r="B570" s="4">
        <f>IF('True_Odds_Calculator_3-way'!B571="","",'True_Odds_Calculator_3-way'!B571)</f>
        <v>3.4</v>
      </c>
      <c r="C570" s="4">
        <f>IF('True_Odds_Calculator_3-way'!C571="","",'True_Odds_Calculator_3-way'!C571)</f>
        <v>2.2200000000000002</v>
      </c>
      <c r="D570" s="4">
        <f t="shared" si="40"/>
        <v>4.4868397809574301E-2</v>
      </c>
      <c r="E570" s="4">
        <f t="shared" si="41"/>
        <v>3.5045398266611638</v>
      </c>
      <c r="F570" s="4">
        <f t="shared" si="42"/>
        <v>3.5821556633621596</v>
      </c>
      <c r="G570" s="4">
        <f t="shared" si="43"/>
        <v>2.2962412114656572</v>
      </c>
      <c r="I570" s="4">
        <f t="shared" si="44"/>
        <v>1.0448683978095743</v>
      </c>
    </row>
    <row r="571" spans="1:9" x14ac:dyDescent="0.2">
      <c r="A571" s="4">
        <f>IF('True_Odds_Calculator_3-way'!A572="","",'True_Odds_Calculator_3-way'!A572)</f>
        <v>2.09</v>
      </c>
      <c r="B571" s="4">
        <f>IF('True_Odds_Calculator_3-way'!B572="","",'True_Odds_Calculator_3-way'!B572)</f>
        <v>3.5</v>
      </c>
      <c r="C571" s="4">
        <f>IF('True_Odds_Calculator_3-way'!C572="","",'True_Odds_Calculator_3-way'!C572)</f>
        <v>3.55</v>
      </c>
      <c r="D571" s="4">
        <f t="shared" si="40"/>
        <v>4.5873326080887233E-2</v>
      </c>
      <c r="E571" s="4">
        <f t="shared" si="41"/>
        <v>2.1589981639934872</v>
      </c>
      <c r="F571" s="4">
        <f t="shared" si="42"/>
        <v>3.6979078902087363</v>
      </c>
      <c r="G571" s="4">
        <f t="shared" si="43"/>
        <v>3.7537673914352823</v>
      </c>
      <c r="I571" s="4">
        <f t="shared" si="44"/>
        <v>1.0458733260808872</v>
      </c>
    </row>
    <row r="572" spans="1:9" x14ac:dyDescent="0.2">
      <c r="A572" s="4">
        <f>IF('True_Odds_Calculator_3-way'!A573="","",'True_Odds_Calculator_3-way'!A573)</f>
        <v>2.91</v>
      </c>
      <c r="B572" s="4">
        <f>IF('True_Odds_Calculator_3-way'!B573="","",'True_Odds_Calculator_3-way'!B573)</f>
        <v>3.35</v>
      </c>
      <c r="C572" s="4">
        <f>IF('True_Odds_Calculator_3-way'!C573="","",'True_Odds_Calculator_3-way'!C573)</f>
        <v>2.4900000000000002</v>
      </c>
      <c r="D572" s="4">
        <f t="shared" si="40"/>
        <v>4.3756500073227178E-2</v>
      </c>
      <c r="E572" s="4">
        <f t="shared" si="41"/>
        <v>3.0389861351331562</v>
      </c>
      <c r="F572" s="4">
        <f t="shared" si="42"/>
        <v>3.5220945594473481</v>
      </c>
      <c r="G572" s="4">
        <f t="shared" si="43"/>
        <v>2.5838396160288175</v>
      </c>
      <c r="I572" s="4">
        <f t="shared" si="44"/>
        <v>1.0437565000732272</v>
      </c>
    </row>
    <row r="573" spans="1:9" x14ac:dyDescent="0.2">
      <c r="A573" s="4">
        <f>IF('True_Odds_Calculator_3-way'!A574="","",'True_Odds_Calculator_3-way'!A574)</f>
        <v>3.64</v>
      </c>
      <c r="B573" s="4">
        <f>IF('True_Odds_Calculator_3-way'!B574="","",'True_Odds_Calculator_3-way'!B574)</f>
        <v>3.27</v>
      </c>
      <c r="C573" s="4">
        <f>IF('True_Odds_Calculator_3-way'!C574="","",'True_Odds_Calculator_3-way'!C574)</f>
        <v>2.15</v>
      </c>
      <c r="D573" s="4">
        <f t="shared" si="40"/>
        <v>4.5651951348558928E-2</v>
      </c>
      <c r="E573" s="4">
        <f t="shared" si="41"/>
        <v>3.8534463806553356</v>
      </c>
      <c r="F573" s="4">
        <f t="shared" si="42"/>
        <v>3.4412381688340328</v>
      </c>
      <c r="G573" s="4">
        <f t="shared" si="43"/>
        <v>2.2227212875925151</v>
      </c>
      <c r="I573" s="4">
        <f t="shared" si="44"/>
        <v>1.0456519513485589</v>
      </c>
    </row>
    <row r="574" spans="1:9" x14ac:dyDescent="0.2">
      <c r="A574" s="4">
        <f>IF('True_Odds_Calculator_3-way'!A575="","",'True_Odds_Calculator_3-way'!A575)</f>
        <v>1.53</v>
      </c>
      <c r="B574" s="4">
        <f>IF('True_Odds_Calculator_3-way'!B575="","",'True_Odds_Calculator_3-way'!B575)</f>
        <v>4.07</v>
      </c>
      <c r="C574" s="4">
        <f>IF('True_Odds_Calculator_3-way'!C575="","",'True_Odds_Calculator_3-way'!C575)</f>
        <v>6.59</v>
      </c>
      <c r="D574" s="4">
        <f t="shared" si="40"/>
        <v>5.104008522735648E-2</v>
      </c>
      <c r="E574" s="4">
        <f t="shared" si="41"/>
        <v>1.5708909890824847</v>
      </c>
      <c r="F574" s="4">
        <f t="shared" si="42"/>
        <v>4.372791227434627</v>
      </c>
      <c r="G574" s="4">
        <f t="shared" si="43"/>
        <v>7.4221578992775514</v>
      </c>
      <c r="I574" s="4">
        <f t="shared" si="44"/>
        <v>1.0510400852273565</v>
      </c>
    </row>
    <row r="575" spans="1:9" x14ac:dyDescent="0.2">
      <c r="A575" s="4">
        <f>IF('True_Odds_Calculator_3-way'!A576="","",'True_Odds_Calculator_3-way'!A576)</f>
        <v>2</v>
      </c>
      <c r="B575" s="4">
        <f>IF('True_Odds_Calculator_3-way'!B576="","",'True_Odds_Calculator_3-way'!B576)</f>
        <v>3.68</v>
      </c>
      <c r="C575" s="4">
        <f>IF('True_Odds_Calculator_3-way'!C576="","",'True_Odds_Calculator_3-way'!C576)</f>
        <v>3.65</v>
      </c>
      <c r="D575" s="4">
        <f t="shared" si="40"/>
        <v>4.5711733174508495E-2</v>
      </c>
      <c r="E575" s="4">
        <f t="shared" si="41"/>
        <v>2.0628647486433906</v>
      </c>
      <c r="F575" s="4">
        <f t="shared" si="42"/>
        <v>3.8986068111455103</v>
      </c>
      <c r="G575" s="4">
        <f t="shared" si="43"/>
        <v>3.8649530021101084</v>
      </c>
      <c r="I575" s="4">
        <f t="shared" si="44"/>
        <v>1.0457117331745085</v>
      </c>
    </row>
    <row r="576" spans="1:9" x14ac:dyDescent="0.2">
      <c r="A576" s="4">
        <f>IF('True_Odds_Calculator_3-way'!A577="","",'True_Odds_Calculator_3-way'!A577)</f>
        <v>3.42</v>
      </c>
      <c r="B576" s="4">
        <f>IF('True_Odds_Calculator_3-way'!B577="","",'True_Odds_Calculator_3-way'!B577)</f>
        <v>3.73</v>
      </c>
      <c r="C576" s="4">
        <f>IF('True_Odds_Calculator_3-way'!C577="","",'True_Odds_Calculator_3-way'!C577)</f>
        <v>2.06</v>
      </c>
      <c r="D576" s="4">
        <f t="shared" si="40"/>
        <v>4.5931068767905314E-2</v>
      </c>
      <c r="E576" s="4">
        <f t="shared" si="41"/>
        <v>3.6089708316952325</v>
      </c>
      <c r="F576" s="4">
        <f t="shared" si="42"/>
        <v>3.9559127998781252</v>
      </c>
      <c r="G576" s="4">
        <f t="shared" si="43"/>
        <v>2.1270869040749112</v>
      </c>
      <c r="I576" s="4">
        <f t="shared" si="44"/>
        <v>1.0459310687679053</v>
      </c>
    </row>
    <row r="577" spans="1:9" x14ac:dyDescent="0.2">
      <c r="A577" s="4">
        <f>IF('True_Odds_Calculator_3-way'!A578="","",'True_Odds_Calculator_3-way'!A578)</f>
        <v>2.88</v>
      </c>
      <c r="B577" s="4">
        <f>IF('True_Odds_Calculator_3-way'!B578="","",'True_Odds_Calculator_3-way'!B578)</f>
        <v>2.98</v>
      </c>
      <c r="C577" s="4">
        <f>IF('True_Odds_Calculator_3-way'!C578="","",'True_Odds_Calculator_3-way'!C578)</f>
        <v>2.73</v>
      </c>
      <c r="D577" s="4">
        <f t="shared" si="40"/>
        <v>4.909305832124633E-2</v>
      </c>
      <c r="E577" s="4">
        <f t="shared" si="41"/>
        <v>3.0224458667613354</v>
      </c>
      <c r="F577" s="4">
        <f t="shared" si="42"/>
        <v>3.1327720449729535</v>
      </c>
      <c r="G577" s="4">
        <f t="shared" si="43"/>
        <v>2.857665291211692</v>
      </c>
      <c r="I577" s="4">
        <f t="shared" si="44"/>
        <v>1.0490930583212463</v>
      </c>
    </row>
    <row r="578" spans="1:9" x14ac:dyDescent="0.2">
      <c r="A578" s="4">
        <f>IF('True_Odds_Calculator_3-way'!A579="","",'True_Odds_Calculator_3-way'!A579)</f>
        <v>1.22</v>
      </c>
      <c r="B578" s="4">
        <f>IF('True_Odds_Calculator_3-way'!B579="","",'True_Odds_Calculator_3-way'!B579)</f>
        <v>6.55</v>
      </c>
      <c r="C578" s="4">
        <f>IF('True_Odds_Calculator_3-way'!C579="","",'True_Odds_Calculator_3-way'!C579)</f>
        <v>12.46</v>
      </c>
      <c r="D578" s="4">
        <f t="shared" si="40"/>
        <v>5.2600708702587484E-2</v>
      </c>
      <c r="E578" s="4">
        <f t="shared" si="41"/>
        <v>1.2466674062274861</v>
      </c>
      <c r="F578" s="4">
        <f t="shared" si="42"/>
        <v>7.3998329297784844</v>
      </c>
      <c r="G578" s="4">
        <f t="shared" si="43"/>
        <v>15.943050845286489</v>
      </c>
      <c r="I578" s="4">
        <f t="shared" si="44"/>
        <v>1.0526007087025875</v>
      </c>
    </row>
    <row r="579" spans="1:9" x14ac:dyDescent="0.2">
      <c r="A579" s="4">
        <f>IF('True_Odds_Calculator_3-way'!A580="","",'True_Odds_Calculator_3-way'!A580)</f>
        <v>6.52</v>
      </c>
      <c r="B579" s="4">
        <f>IF('True_Odds_Calculator_3-way'!B580="","",'True_Odds_Calculator_3-way'!B580)</f>
        <v>4.58</v>
      </c>
      <c r="C579" s="4">
        <f>IF('True_Odds_Calculator_3-way'!C580="","",'True_Odds_Calculator_3-way'!C580)</f>
        <v>1.47</v>
      </c>
      <c r="D579" s="4">
        <f t="shared" ref="D579:D642" si="45">IF(A579="","",((1/A579)+(1/B579)+(1/C579))-1)</f>
        <v>5.1986953326083496E-2</v>
      </c>
      <c r="E579" s="4">
        <f t="shared" ref="E579:E642" si="46">IF(A579="","",(3*A579)/(3-($D579*A579)))</f>
        <v>7.3504955862304842</v>
      </c>
      <c r="F579" s="4">
        <f t="shared" ref="F579:F642" si="47">IF(B579="","",(3*B579)/(3-($D579*B579)))</f>
        <v>4.9748366070354617</v>
      </c>
      <c r="G579" s="4">
        <f t="shared" ref="G579:G642" si="48">IF(C579="","",(3*C579)/(3-($D579*C579)))</f>
        <v>1.5084250265100465</v>
      </c>
      <c r="I579" s="4">
        <f t="shared" ref="I579:I642" si="49">IF(A579="","",D579+1)</f>
        <v>1.0519869533260835</v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1.75</v>
      </c>
      <c r="B186" s="4">
        <f>IF('True_Odds_Calculator_2-way'!B187="","",'True_Odds_Calculator_2-way'!B187)</f>
        <v>2.17</v>
      </c>
      <c r="C186" s="4">
        <f t="shared" si="22"/>
        <v>0.5714285714285714</v>
      </c>
      <c r="D186">
        <f t="shared" si="23"/>
        <v>0.46082949308755761</v>
      </c>
      <c r="E186">
        <f t="shared" si="24"/>
        <v>3.2258064516129004E-2</v>
      </c>
      <c r="F186">
        <f t="shared" si="25"/>
        <v>-0.23107307439104674</v>
      </c>
      <c r="G186">
        <v>0</v>
      </c>
      <c r="H186">
        <f t="shared" si="26"/>
        <v>0.26333113890717574</v>
      </c>
      <c r="I186">
        <f t="shared" si="27"/>
        <v>-1.0675210253672476</v>
      </c>
      <c r="J186">
        <f t="shared" si="28"/>
        <v>1.0675210253672476</v>
      </c>
      <c r="K186">
        <f t="shared" si="29"/>
        <v>0.55535785771485779</v>
      </c>
      <c r="L186">
        <f t="shared" si="30"/>
        <v>0.44464214228514221</v>
      </c>
      <c r="M186">
        <f t="shared" si="31"/>
        <v>1.8006407690254356</v>
      </c>
      <c r="N186">
        <f t="shared" si="32"/>
        <v>2.2489995996796797</v>
      </c>
    </row>
    <row r="187" spans="1:14" x14ac:dyDescent="0.25">
      <c r="A187" s="4">
        <f>IF('True_Odds_Calculator_2-way'!A188="","",'True_Odds_Calculator_2-way'!A188)</f>
        <v>2.4700000000000002</v>
      </c>
      <c r="B187" s="4">
        <f>IF('True_Odds_Calculator_2-way'!B188="","",'True_Odds_Calculator_2-way'!B188)</f>
        <v>1.59</v>
      </c>
      <c r="C187" s="4">
        <f t="shared" si="22"/>
        <v>0.40485829959514169</v>
      </c>
      <c r="D187">
        <f t="shared" si="23"/>
        <v>0.62893081761006286</v>
      </c>
      <c r="E187">
        <f t="shared" si="24"/>
        <v>3.37891172052045E-2</v>
      </c>
      <c r="F187">
        <f t="shared" si="25"/>
        <v>-0.22083874417538774</v>
      </c>
      <c r="G187">
        <v>0</v>
      </c>
      <c r="H187">
        <f t="shared" si="26"/>
        <v>0.25462786138059224</v>
      </c>
      <c r="I187">
        <f t="shared" si="27"/>
        <v>-1.0737800400040409</v>
      </c>
      <c r="J187">
        <f t="shared" si="28"/>
        <v>1.0737800400040409</v>
      </c>
      <c r="K187">
        <f t="shared" si="29"/>
        <v>0.38782889624489203</v>
      </c>
      <c r="L187">
        <f t="shared" si="30"/>
        <v>0.61217110375510797</v>
      </c>
      <c r="M187">
        <f t="shared" si="31"/>
        <v>2.5784566588059405</v>
      </c>
      <c r="N187">
        <f t="shared" si="32"/>
        <v>1.6335302236023845</v>
      </c>
    </row>
    <row r="188" spans="1:14" x14ac:dyDescent="0.25">
      <c r="A188" s="4">
        <f>IF('True_Odds_Calculator_2-way'!A189="","",'True_Odds_Calculator_2-way'!A189)</f>
        <v>2.58</v>
      </c>
      <c r="B188" s="4">
        <f>IF('True_Odds_Calculator_2-way'!B189="","",'True_Odds_Calculator_2-way'!B189)</f>
        <v>1.55</v>
      </c>
      <c r="C188" s="4">
        <f t="shared" si="22"/>
        <v>0.38759689922480617</v>
      </c>
      <c r="D188">
        <f t="shared" si="23"/>
        <v>0.64516129032258063</v>
      </c>
      <c r="E188">
        <f t="shared" si="24"/>
        <v>3.275818954738674E-2</v>
      </c>
      <c r="F188">
        <f t="shared" si="25"/>
        <v>-0.21730432608152039</v>
      </c>
      <c r="G188">
        <v>0</v>
      </c>
      <c r="H188">
        <f t="shared" si="26"/>
        <v>0.25006251562890719</v>
      </c>
      <c r="I188">
        <f t="shared" si="27"/>
        <v>-1.072729223145815</v>
      </c>
      <c r="J188">
        <f t="shared" si="28"/>
        <v>1.072729223145815</v>
      </c>
      <c r="K188">
        <f t="shared" si="29"/>
        <v>0.37106960671234313</v>
      </c>
      <c r="L188">
        <f t="shared" si="30"/>
        <v>0.6289303932876571</v>
      </c>
      <c r="M188">
        <f t="shared" si="31"/>
        <v>2.6949121725703877</v>
      </c>
      <c r="N188">
        <f t="shared" si="32"/>
        <v>1.5900010727301979</v>
      </c>
    </row>
    <row r="189" spans="1:14" x14ac:dyDescent="0.25">
      <c r="A189" s="4">
        <f>IF('True_Odds_Calculator_2-way'!A190="","",'True_Odds_Calculator_2-way'!A190)</f>
        <v>2.4</v>
      </c>
      <c r="B189" s="4">
        <f>IF('True_Odds_Calculator_2-way'!B190="","",'True_Odds_Calculator_2-way'!B190)</f>
        <v>1.62</v>
      </c>
      <c r="C189" s="4">
        <f t="shared" si="22"/>
        <v>0.41666666666666669</v>
      </c>
      <c r="D189">
        <f t="shared" si="23"/>
        <v>0.61728395061728392</v>
      </c>
      <c r="E189">
        <f t="shared" si="24"/>
        <v>3.3950617283950546E-2</v>
      </c>
      <c r="F189">
        <f t="shared" si="25"/>
        <v>-0.22325102880658443</v>
      </c>
      <c r="G189">
        <v>0</v>
      </c>
      <c r="H189">
        <f t="shared" si="26"/>
        <v>0.25720164609053497</v>
      </c>
      <c r="I189">
        <f t="shared" si="27"/>
        <v>-1.0733469768527295</v>
      </c>
      <c r="J189">
        <f t="shared" si="28"/>
        <v>1.0733469768527295</v>
      </c>
      <c r="K189">
        <f t="shared" si="29"/>
        <v>0.3995707383438068</v>
      </c>
      <c r="L189">
        <f t="shared" si="30"/>
        <v>0.60042926165619326</v>
      </c>
      <c r="M189">
        <f t="shared" si="31"/>
        <v>2.502685767593821</v>
      </c>
      <c r="N189">
        <f t="shared" si="32"/>
        <v>1.6654751256486924</v>
      </c>
    </row>
    <row r="190" spans="1:14" x14ac:dyDescent="0.25">
      <c r="A190" s="4">
        <f>IF('True_Odds_Calculator_2-way'!A191="","",'True_Odds_Calculator_2-way'!A191)</f>
        <v>2.58</v>
      </c>
      <c r="B190" s="4">
        <f>IF('True_Odds_Calculator_2-way'!B191="","",'True_Odds_Calculator_2-way'!B191)</f>
        <v>1.55</v>
      </c>
      <c r="C190" s="4">
        <f t="shared" si="22"/>
        <v>0.38759689922480617</v>
      </c>
      <c r="D190">
        <f t="shared" si="23"/>
        <v>0.64516129032258063</v>
      </c>
      <c r="E190">
        <f t="shared" si="24"/>
        <v>3.275818954738674E-2</v>
      </c>
      <c r="F190">
        <f t="shared" si="25"/>
        <v>-0.21730432608152039</v>
      </c>
      <c r="G190">
        <v>0</v>
      </c>
      <c r="H190">
        <f t="shared" si="26"/>
        <v>0.25006251562890719</v>
      </c>
      <c r="I190">
        <f t="shared" si="27"/>
        <v>-1.072729223145815</v>
      </c>
      <c r="J190">
        <f t="shared" si="28"/>
        <v>1.072729223145815</v>
      </c>
      <c r="K190">
        <f t="shared" si="29"/>
        <v>0.37106960671234313</v>
      </c>
      <c r="L190">
        <f t="shared" si="30"/>
        <v>0.6289303932876571</v>
      </c>
      <c r="M190">
        <f t="shared" si="31"/>
        <v>2.6949121725703877</v>
      </c>
      <c r="N190">
        <f t="shared" si="32"/>
        <v>1.5900010727301979</v>
      </c>
    </row>
    <row r="191" spans="1:14" x14ac:dyDescent="0.25">
      <c r="A191" s="4">
        <f>IF('True_Odds_Calculator_2-way'!A192="","",'True_Odds_Calculator_2-way'!A192)</f>
        <v>2.46</v>
      </c>
      <c r="B191" s="4">
        <f>IF('True_Odds_Calculator_2-way'!B192="","",'True_Odds_Calculator_2-way'!B192)</f>
        <v>1.59</v>
      </c>
      <c r="C191" s="4">
        <f t="shared" si="22"/>
        <v>0.4065040650406504</v>
      </c>
      <c r="D191">
        <f t="shared" si="23"/>
        <v>0.62893081761006286</v>
      </c>
      <c r="E191">
        <f t="shared" si="24"/>
        <v>3.5434882650713373E-2</v>
      </c>
      <c r="F191">
        <f t="shared" si="25"/>
        <v>-0.22022805133711709</v>
      </c>
      <c r="G191">
        <v>0</v>
      </c>
      <c r="H191">
        <f t="shared" si="26"/>
        <v>0.25566293398783041</v>
      </c>
      <c r="I191">
        <f t="shared" si="27"/>
        <v>-1.0774510935845931</v>
      </c>
      <c r="J191">
        <f t="shared" si="28"/>
        <v>1.0774510935845931</v>
      </c>
      <c r="K191">
        <f t="shared" si="29"/>
        <v>0.38863950806180297</v>
      </c>
      <c r="L191">
        <f t="shared" si="30"/>
        <v>0.61136049193819697</v>
      </c>
      <c r="M191">
        <f t="shared" si="31"/>
        <v>2.5730785966335055</v>
      </c>
      <c r="N191">
        <f t="shared" si="32"/>
        <v>1.6356961452149104</v>
      </c>
    </row>
    <row r="192" spans="1:14" x14ac:dyDescent="0.25">
      <c r="A192" s="4">
        <f>IF('True_Odds_Calculator_2-way'!A193="","",'True_Odds_Calculator_2-way'!A193)</f>
        <v>2.1</v>
      </c>
      <c r="B192" s="4">
        <f>IF('True_Odds_Calculator_2-way'!B193="","",'True_Odds_Calculator_2-way'!B193)</f>
        <v>1.79</v>
      </c>
      <c r="C192" s="4">
        <f t="shared" si="22"/>
        <v>0.47619047619047616</v>
      </c>
      <c r="D192">
        <f t="shared" si="23"/>
        <v>0.55865921787709494</v>
      </c>
      <c r="E192">
        <f t="shared" si="24"/>
        <v>3.4849694067571102E-2</v>
      </c>
      <c r="F192">
        <f t="shared" si="25"/>
        <v>-0.2311785049215217</v>
      </c>
      <c r="G192">
        <v>0</v>
      </c>
      <c r="H192">
        <f t="shared" si="26"/>
        <v>0.2660281989890928</v>
      </c>
      <c r="I192">
        <f t="shared" si="27"/>
        <v>-1.072729223145815</v>
      </c>
      <c r="J192">
        <f t="shared" si="28"/>
        <v>1.072729223145815</v>
      </c>
      <c r="K192">
        <f t="shared" si="29"/>
        <v>0.4587151448829464</v>
      </c>
      <c r="L192">
        <f t="shared" si="30"/>
        <v>0.5412848551170536</v>
      </c>
      <c r="M192">
        <f t="shared" si="31"/>
        <v>2.1800021454603971</v>
      </c>
      <c r="N192">
        <f t="shared" si="32"/>
        <v>1.8474560862851939</v>
      </c>
    </row>
    <row r="193" spans="1:14" x14ac:dyDescent="0.25">
      <c r="A193" s="4">
        <f>IF('True_Odds_Calculator_2-way'!A194="","",'True_Odds_Calculator_2-way'!A194)</f>
        <v>1.93</v>
      </c>
      <c r="B193" s="4">
        <f>IF('True_Odds_Calculator_2-way'!B194="","",'True_Odds_Calculator_2-way'!B194)</f>
        <v>1.93</v>
      </c>
      <c r="C193" s="4">
        <f t="shared" si="22"/>
        <v>0.5181347150259068</v>
      </c>
      <c r="D193">
        <f t="shared" si="23"/>
        <v>0.5181347150259068</v>
      </c>
      <c r="E193">
        <f t="shared" si="24"/>
        <v>3.62694300518136E-2</v>
      </c>
      <c r="F193">
        <f t="shared" si="25"/>
        <v>-0.23219415286316403</v>
      </c>
      <c r="G193">
        <v>0</v>
      </c>
      <c r="H193">
        <f t="shared" si="26"/>
        <v>0.26846358291497763</v>
      </c>
      <c r="I193">
        <f t="shared" si="27"/>
        <v>-1.0752688172043015</v>
      </c>
      <c r="J193">
        <f t="shared" si="28"/>
        <v>1.0752688172043015</v>
      </c>
      <c r="K193">
        <f t="shared" si="29"/>
        <v>0.5</v>
      </c>
      <c r="L193">
        <f t="shared" si="30"/>
        <v>0.5</v>
      </c>
      <c r="M193">
        <f t="shared" si="31"/>
        <v>2</v>
      </c>
      <c r="N193">
        <f t="shared" si="32"/>
        <v>2</v>
      </c>
    </row>
    <row r="194" spans="1:14" x14ac:dyDescent="0.25">
      <c r="A194" s="4">
        <f>IF('True_Odds_Calculator_2-way'!A195="","",'True_Odds_Calculator_2-way'!A195)</f>
        <v>1.97</v>
      </c>
      <c r="B194" s="4">
        <f>IF('True_Odds_Calculator_2-way'!B195="","",'True_Odds_Calculator_2-way'!B195)</f>
        <v>1.89</v>
      </c>
      <c r="C194" s="4">
        <f t="shared" si="22"/>
        <v>0.50761421319796951</v>
      </c>
      <c r="D194">
        <f t="shared" si="23"/>
        <v>0.52910052910052918</v>
      </c>
      <c r="E194">
        <f t="shared" si="24"/>
        <v>3.6714742298498582E-2</v>
      </c>
      <c r="F194">
        <f t="shared" si="25"/>
        <v>-0.23186420648349593</v>
      </c>
      <c r="G194">
        <v>0</v>
      </c>
      <c r="H194">
        <f t="shared" si="26"/>
        <v>0.26857894878199451</v>
      </c>
      <c r="I194">
        <f t="shared" si="27"/>
        <v>-1.0762647825142235</v>
      </c>
      <c r="J194">
        <f t="shared" si="28"/>
        <v>1.0762647825142235</v>
      </c>
      <c r="K194">
        <f t="shared" si="29"/>
        <v>0.48924233430661629</v>
      </c>
      <c r="L194">
        <f t="shared" si="30"/>
        <v>0.51075766569338388</v>
      </c>
      <c r="M194">
        <f t="shared" si="31"/>
        <v>2.0439768390387969</v>
      </c>
      <c r="N194">
        <f t="shared" si="32"/>
        <v>1.9578756564376583</v>
      </c>
    </row>
    <row r="195" spans="1:14" x14ac:dyDescent="0.25">
      <c r="A195" s="4">
        <f>IF('True_Odds_Calculator_2-way'!A196="","",'True_Odds_Calculator_2-way'!A196)</f>
        <v>2.34</v>
      </c>
      <c r="B195" s="4">
        <f>IF('True_Odds_Calculator_2-way'!B196="","",'True_Odds_Calculator_2-way'!B196)</f>
        <v>1.63</v>
      </c>
      <c r="C195" s="4">
        <f t="shared" ref="C195:C258" si="33">1/A195</f>
        <v>0.42735042735042739</v>
      </c>
      <c r="D195">
        <f t="shared" ref="D195:D258" si="34">1/B195</f>
        <v>0.61349693251533743</v>
      </c>
      <c r="E195">
        <f t="shared" ref="E195:E258" si="35">C195+D195-1</f>
        <v>4.0847359865764821E-2</v>
      </c>
      <c r="F195">
        <f t="shared" ref="F195:F258" si="36">C195+D195-(C195*D195)-1</f>
        <v>-0.22133081642284091</v>
      </c>
      <c r="G195">
        <v>0</v>
      </c>
      <c r="H195">
        <f t="shared" ref="H195:H258" si="37">C195*D195</f>
        <v>0.26217817628860579</v>
      </c>
      <c r="I195">
        <f t="shared" ref="I195:I258" si="38">((-4*F195*H195)^0.5)/(2*F195)</f>
        <v>-1.0883719140805654</v>
      </c>
      <c r="J195">
        <f t="shared" ref="J195:J258" si="39">(-((-4*F195*H195)^0.5))/(2*F195)</f>
        <v>1.0883719140805654</v>
      </c>
      <c r="K195">
        <f t="shared" ref="K195:K258" si="40">IF(A195="","",(C195/($J195+C195-($J195*C195))))</f>
        <v>0.40676559136170881</v>
      </c>
      <c r="L195">
        <f t="shared" ref="L195:L258" si="41">IF(B195="","",(D195/($J195+D195-($J195*D195))))</f>
        <v>0.59323440863829113</v>
      </c>
      <c r="M195">
        <f t="shared" ref="M195:M258" si="42">IF(A195="","",1/K195)</f>
        <v>2.4584183648679576</v>
      </c>
      <c r="N195">
        <f t="shared" ref="N195:N258" si="43">IF(B195="","",1/L195)</f>
        <v>1.6856743058707564</v>
      </c>
    </row>
    <row r="196" spans="1:14" x14ac:dyDescent="0.25">
      <c r="A196" s="4">
        <f>IF('True_Odds_Calculator_2-way'!A197="","",'True_Odds_Calculator_2-way'!A197)</f>
        <v>2.14</v>
      </c>
      <c r="B196" s="4">
        <f>IF('True_Odds_Calculator_2-way'!B197="","",'True_Odds_Calculator_2-way'!B197)</f>
        <v>1.75</v>
      </c>
      <c r="C196" s="4">
        <f t="shared" si="33"/>
        <v>0.46728971962616822</v>
      </c>
      <c r="D196">
        <f t="shared" si="34"/>
        <v>0.5714285714285714</v>
      </c>
      <c r="E196">
        <f t="shared" si="35"/>
        <v>3.8718291054739673E-2</v>
      </c>
      <c r="F196">
        <f t="shared" si="36"/>
        <v>-0.22830440587449929</v>
      </c>
      <c r="G196">
        <v>0</v>
      </c>
      <c r="H196">
        <f t="shared" si="37"/>
        <v>0.26702269692923897</v>
      </c>
      <c r="I196">
        <f t="shared" si="38"/>
        <v>-1.0814761408717504</v>
      </c>
      <c r="J196">
        <f t="shared" si="39"/>
        <v>1.0814761408717504</v>
      </c>
      <c r="K196">
        <f t="shared" si="40"/>
        <v>0.44785153960345248</v>
      </c>
      <c r="L196">
        <f t="shared" si="41"/>
        <v>0.55214846039654741</v>
      </c>
      <c r="M196">
        <f t="shared" si="42"/>
        <v>2.2328828005937953</v>
      </c>
      <c r="N196">
        <f t="shared" si="43"/>
        <v>1.8111071056538131</v>
      </c>
    </row>
    <row r="197" spans="1:14" x14ac:dyDescent="0.25">
      <c r="A197" s="4">
        <f>IF('True_Odds_Calculator_2-way'!A198="","",'True_Odds_Calculator_2-way'!A198)</f>
        <v>1.7</v>
      </c>
      <c r="B197" s="4">
        <f>IF('True_Odds_Calculator_2-way'!B198="","",'True_Odds_Calculator_2-way'!B198)</f>
        <v>2.12</v>
      </c>
      <c r="C197" s="4">
        <f t="shared" si="33"/>
        <v>0.58823529411764708</v>
      </c>
      <c r="D197">
        <f t="shared" si="34"/>
        <v>0.47169811320754712</v>
      </c>
      <c r="E197">
        <f t="shared" si="35"/>
        <v>5.9933407325194255E-2</v>
      </c>
      <c r="F197">
        <f t="shared" si="36"/>
        <v>-0.21753607103218642</v>
      </c>
      <c r="G197">
        <v>0</v>
      </c>
      <c r="H197">
        <f t="shared" si="37"/>
        <v>0.27746947835738067</v>
      </c>
      <c r="I197">
        <f t="shared" si="38"/>
        <v>-1.1293848786315641</v>
      </c>
      <c r="J197">
        <f t="shared" si="39"/>
        <v>1.1293848786315641</v>
      </c>
      <c r="K197">
        <f t="shared" si="40"/>
        <v>0.55848155988774717</v>
      </c>
      <c r="L197">
        <f t="shared" si="41"/>
        <v>0.44151844011225283</v>
      </c>
      <c r="M197">
        <f t="shared" si="42"/>
        <v>1.7905694150420945</v>
      </c>
      <c r="N197">
        <f t="shared" si="43"/>
        <v>2.264911064067352</v>
      </c>
    </row>
    <row r="198" spans="1:14" x14ac:dyDescent="0.25">
      <c r="A198" s="4">
        <f>IF('True_Odds_Calculator_2-way'!A199="","",'True_Odds_Calculator_2-way'!A199)</f>
        <v>2.04</v>
      </c>
      <c r="B198" s="4">
        <f>IF('True_Odds_Calculator_2-way'!B199="","",'True_Odds_Calculator_2-way'!B199)</f>
        <v>1.84</v>
      </c>
      <c r="C198" s="4">
        <f t="shared" si="33"/>
        <v>0.49019607843137253</v>
      </c>
      <c r="D198">
        <f t="shared" si="34"/>
        <v>0.54347826086956519</v>
      </c>
      <c r="E198">
        <f t="shared" si="35"/>
        <v>3.3674339300937772E-2</v>
      </c>
      <c r="F198">
        <f t="shared" si="36"/>
        <v>-0.23273657289002547</v>
      </c>
      <c r="G198">
        <v>0</v>
      </c>
      <c r="H198">
        <f t="shared" si="37"/>
        <v>0.2664109121909633</v>
      </c>
      <c r="I198">
        <f t="shared" si="38"/>
        <v>-1.0699012312772824</v>
      </c>
      <c r="J198">
        <f t="shared" si="39"/>
        <v>1.0699012312772824</v>
      </c>
      <c r="K198">
        <f t="shared" si="40"/>
        <v>0.47332857821916891</v>
      </c>
      <c r="L198">
        <f t="shared" si="41"/>
        <v>0.52667142178083093</v>
      </c>
      <c r="M198">
        <f t="shared" si="42"/>
        <v>2.1126972805283741</v>
      </c>
      <c r="N198">
        <f t="shared" si="43"/>
        <v>1.8987170342729172</v>
      </c>
    </row>
    <row r="199" spans="1:14" x14ac:dyDescent="0.25">
      <c r="A199" s="4">
        <f>IF('True_Odds_Calculator_2-way'!A200="","",'True_Odds_Calculator_2-way'!A200)</f>
        <v>1.71</v>
      </c>
      <c r="B199" s="4">
        <f>IF('True_Odds_Calculator_2-way'!B200="","",'True_Odds_Calculator_2-way'!B200)</f>
        <v>2.2000000000000002</v>
      </c>
      <c r="C199" s="4">
        <f t="shared" si="33"/>
        <v>0.58479532163742687</v>
      </c>
      <c r="D199">
        <f t="shared" si="34"/>
        <v>0.45454545454545453</v>
      </c>
      <c r="E199">
        <f t="shared" si="35"/>
        <v>3.9340776182881454E-2</v>
      </c>
      <c r="F199">
        <f t="shared" si="36"/>
        <v>-0.22647527910685805</v>
      </c>
      <c r="G199">
        <v>0</v>
      </c>
      <c r="H199">
        <f t="shared" si="37"/>
        <v>0.26581605528973945</v>
      </c>
      <c r="I199">
        <f t="shared" si="38"/>
        <v>-1.0833784750435986</v>
      </c>
      <c r="J199">
        <f t="shared" si="39"/>
        <v>1.0833784750435986</v>
      </c>
      <c r="K199">
        <f t="shared" si="40"/>
        <v>0.56522763114868146</v>
      </c>
      <c r="L199">
        <f t="shared" si="41"/>
        <v>0.43477236885131854</v>
      </c>
      <c r="M199">
        <f t="shared" si="42"/>
        <v>1.7691987172809549</v>
      </c>
      <c r="N199">
        <f t="shared" si="43"/>
        <v>2.3000541700523187</v>
      </c>
    </row>
    <row r="200" spans="1:14" x14ac:dyDescent="0.25">
      <c r="A200" s="4">
        <f>IF('True_Odds_Calculator_2-way'!A201="","",'True_Odds_Calculator_2-way'!A201)</f>
        <v>2.2000000000000002</v>
      </c>
      <c r="B200" s="4">
        <f>IF('True_Odds_Calculator_2-way'!B201="","",'True_Odds_Calculator_2-way'!B201)</f>
        <v>1.71</v>
      </c>
      <c r="C200" s="4">
        <f t="shared" si="33"/>
        <v>0.45454545454545453</v>
      </c>
      <c r="D200">
        <f t="shared" si="34"/>
        <v>0.58479532163742687</v>
      </c>
      <c r="E200">
        <f t="shared" si="35"/>
        <v>3.9340776182881454E-2</v>
      </c>
      <c r="F200">
        <f t="shared" si="36"/>
        <v>-0.22647527910685805</v>
      </c>
      <c r="G200">
        <v>0</v>
      </c>
      <c r="H200">
        <f t="shared" si="37"/>
        <v>0.26581605528973945</v>
      </c>
      <c r="I200">
        <f t="shared" si="38"/>
        <v>-1.0833784750435986</v>
      </c>
      <c r="J200">
        <f t="shared" si="39"/>
        <v>1.0833784750435986</v>
      </c>
      <c r="K200">
        <f t="shared" si="40"/>
        <v>0.43477236885131854</v>
      </c>
      <c r="L200">
        <f t="shared" si="41"/>
        <v>0.56522763114868146</v>
      </c>
      <c r="M200">
        <f t="shared" si="42"/>
        <v>2.3000541700523187</v>
      </c>
      <c r="N200">
        <f t="shared" si="43"/>
        <v>1.7691987172809549</v>
      </c>
    </row>
    <row r="201" spans="1:14" x14ac:dyDescent="0.25">
      <c r="A201" s="4">
        <f>IF('True_Odds_Calculator_2-way'!A202="","",'True_Odds_Calculator_2-way'!A202)</f>
        <v>2.08</v>
      </c>
      <c r="B201" s="4">
        <f>IF('True_Odds_Calculator_2-way'!B202="","",'True_Odds_Calculator_2-way'!B202)</f>
        <v>1.79</v>
      </c>
      <c r="C201" s="4">
        <f t="shared" si="33"/>
        <v>0.48076923076923073</v>
      </c>
      <c r="D201">
        <f t="shared" si="34"/>
        <v>0.55865921787709494</v>
      </c>
      <c r="E201">
        <f t="shared" si="35"/>
        <v>3.9428448646325664E-2</v>
      </c>
      <c r="F201">
        <f t="shared" si="36"/>
        <v>-0.22915771379458527</v>
      </c>
      <c r="G201">
        <v>0</v>
      </c>
      <c r="H201">
        <f t="shared" si="37"/>
        <v>0.26858616244091099</v>
      </c>
      <c r="I201">
        <f t="shared" si="38"/>
        <v>-1.0826163374360513</v>
      </c>
      <c r="J201">
        <f t="shared" si="39"/>
        <v>1.0826163374360513</v>
      </c>
      <c r="K201">
        <f t="shared" si="40"/>
        <v>0.46099399689806597</v>
      </c>
      <c r="L201">
        <f t="shared" si="41"/>
        <v>0.53900600310193403</v>
      </c>
      <c r="M201">
        <f t="shared" si="42"/>
        <v>2.1692256444309357</v>
      </c>
      <c r="N201">
        <f t="shared" si="43"/>
        <v>1.8552669065744805</v>
      </c>
    </row>
    <row r="202" spans="1:14" x14ac:dyDescent="0.25">
      <c r="A202" s="4">
        <f>IF('True_Odds_Calculator_2-way'!A203="","",'True_Odds_Calculator_2-way'!A203)</f>
        <v>2.1800000000000002</v>
      </c>
      <c r="B202" s="4">
        <f>IF('True_Odds_Calculator_2-way'!B203="","",'True_Odds_Calculator_2-way'!B203)</f>
        <v>1.72</v>
      </c>
      <c r="C202" s="4">
        <f t="shared" si="33"/>
        <v>0.4587155963302752</v>
      </c>
      <c r="D202">
        <f t="shared" si="34"/>
        <v>0.58139534883720934</v>
      </c>
      <c r="E202">
        <f t="shared" si="35"/>
        <v>4.0110945167484591E-2</v>
      </c>
      <c r="F202">
        <f t="shared" si="36"/>
        <v>-0.22658416897802425</v>
      </c>
      <c r="G202">
        <v>0</v>
      </c>
      <c r="H202">
        <f t="shared" si="37"/>
        <v>0.26669511414550884</v>
      </c>
      <c r="I202">
        <f t="shared" si="38"/>
        <v>-1.0849075915068656</v>
      </c>
      <c r="J202">
        <f t="shared" si="39"/>
        <v>1.0849075915068656</v>
      </c>
      <c r="K202">
        <f t="shared" si="40"/>
        <v>0.43855976031354993</v>
      </c>
      <c r="L202">
        <f t="shared" si="41"/>
        <v>0.56144023968644996</v>
      </c>
      <c r="M202">
        <f t="shared" si="42"/>
        <v>2.2801909579781015</v>
      </c>
      <c r="N202">
        <f t="shared" si="43"/>
        <v>1.7811334658849434</v>
      </c>
    </row>
    <row r="203" spans="1:14" x14ac:dyDescent="0.25">
      <c r="A203" s="4">
        <f>IF('True_Odds_Calculator_2-way'!A204="","",'True_Odds_Calculator_2-way'!A204)</f>
        <v>2.2000000000000002</v>
      </c>
      <c r="B203" s="4">
        <f>IF('True_Odds_Calculator_2-way'!B204="","",'True_Odds_Calculator_2-way'!B204)</f>
        <v>1.71</v>
      </c>
      <c r="C203" s="4">
        <f t="shared" si="33"/>
        <v>0.45454545454545453</v>
      </c>
      <c r="D203">
        <f t="shared" si="34"/>
        <v>0.58479532163742687</v>
      </c>
      <c r="E203">
        <f t="shared" si="35"/>
        <v>3.9340776182881454E-2</v>
      </c>
      <c r="F203">
        <f t="shared" si="36"/>
        <v>-0.22647527910685805</v>
      </c>
      <c r="G203">
        <v>0</v>
      </c>
      <c r="H203">
        <f t="shared" si="37"/>
        <v>0.26581605528973945</v>
      </c>
      <c r="I203">
        <f t="shared" si="38"/>
        <v>-1.0833784750435986</v>
      </c>
      <c r="J203">
        <f t="shared" si="39"/>
        <v>1.0833784750435986</v>
      </c>
      <c r="K203">
        <f t="shared" si="40"/>
        <v>0.43477236885131854</v>
      </c>
      <c r="L203">
        <f t="shared" si="41"/>
        <v>0.56522763114868146</v>
      </c>
      <c r="M203">
        <f t="shared" si="42"/>
        <v>2.3000541700523187</v>
      </c>
      <c r="N203">
        <f t="shared" si="43"/>
        <v>1.7691987172809549</v>
      </c>
    </row>
    <row r="204" spans="1:14" x14ac:dyDescent="0.25">
      <c r="A204" s="4">
        <f>IF('True_Odds_Calculator_2-way'!A205="","",'True_Odds_Calculator_2-way'!A205)</f>
        <v>1.83</v>
      </c>
      <c r="B204" s="4">
        <f>IF('True_Odds_Calculator_2-way'!B205="","",'True_Odds_Calculator_2-way'!B205)</f>
        <v>2.0499999999999998</v>
      </c>
      <c r="C204" s="4">
        <f t="shared" si="33"/>
        <v>0.54644808743169393</v>
      </c>
      <c r="D204">
        <f t="shared" si="34"/>
        <v>0.48780487804878053</v>
      </c>
      <c r="E204">
        <f t="shared" si="35"/>
        <v>3.4252965480474407E-2</v>
      </c>
      <c r="F204">
        <f t="shared" si="36"/>
        <v>-0.23230707716913246</v>
      </c>
      <c r="G204">
        <v>0</v>
      </c>
      <c r="H204">
        <f t="shared" si="37"/>
        <v>0.26656004264960681</v>
      </c>
      <c r="I204">
        <f t="shared" si="38"/>
        <v>-1.0711894933108055</v>
      </c>
      <c r="J204">
        <f t="shared" si="39"/>
        <v>1.0711894933108055</v>
      </c>
      <c r="K204">
        <f t="shared" si="40"/>
        <v>0.52935616627105819</v>
      </c>
      <c r="L204">
        <f t="shared" si="41"/>
        <v>0.47064383372894186</v>
      </c>
      <c r="M204">
        <f t="shared" si="42"/>
        <v>1.8890872794479689</v>
      </c>
      <c r="N204">
        <f t="shared" si="43"/>
        <v>2.1247489679763456</v>
      </c>
    </row>
    <row r="205" spans="1:14" x14ac:dyDescent="0.25">
      <c r="A205" s="4">
        <f>IF('True_Odds_Calculator_2-way'!A206="","",'True_Odds_Calculator_2-way'!A206)</f>
        <v>1.98</v>
      </c>
      <c r="B205" s="4">
        <f>IF('True_Odds_Calculator_2-way'!B206="","",'True_Odds_Calculator_2-way'!B206)</f>
        <v>1.89</v>
      </c>
      <c r="C205" s="4">
        <f t="shared" si="33"/>
        <v>0.50505050505050508</v>
      </c>
      <c r="D205">
        <f t="shared" si="34"/>
        <v>0.52910052910052918</v>
      </c>
      <c r="E205">
        <f t="shared" si="35"/>
        <v>3.4151034151034265E-2</v>
      </c>
      <c r="F205">
        <f t="shared" si="36"/>
        <v>-0.23307145529367745</v>
      </c>
      <c r="G205">
        <v>0</v>
      </c>
      <c r="H205">
        <f t="shared" si="37"/>
        <v>0.26722248944471172</v>
      </c>
      <c r="I205">
        <f t="shared" si="38"/>
        <v>-1.0707595557083738</v>
      </c>
      <c r="J205">
        <f t="shared" si="39"/>
        <v>1.0707595557083738</v>
      </c>
      <c r="K205">
        <f t="shared" si="40"/>
        <v>0.48796093876492608</v>
      </c>
      <c r="L205">
        <f t="shared" si="41"/>
        <v>0.5120390612350737</v>
      </c>
      <c r="M205">
        <f t="shared" si="42"/>
        <v>2.0493443645942064</v>
      </c>
      <c r="N205">
        <f t="shared" si="43"/>
        <v>1.9529760045804527</v>
      </c>
    </row>
    <row r="206" spans="1:14" x14ac:dyDescent="0.25">
      <c r="A206" s="4">
        <f>IF('True_Odds_Calculator_2-way'!A207="","",'True_Odds_Calculator_2-way'!A207)</f>
        <v>2.19</v>
      </c>
      <c r="B206" s="4">
        <f>IF('True_Odds_Calculator_2-way'!B207="","",'True_Odds_Calculator_2-way'!B207)</f>
        <v>1.72</v>
      </c>
      <c r="C206" s="4">
        <f t="shared" si="33"/>
        <v>0.45662100456621008</v>
      </c>
      <c r="D206">
        <f t="shared" si="34"/>
        <v>0.58139534883720934</v>
      </c>
      <c r="E206">
        <f t="shared" si="35"/>
        <v>3.8016353403419467E-2</v>
      </c>
      <c r="F206">
        <f t="shared" si="36"/>
        <v>-0.22746097483274919</v>
      </c>
      <c r="G206">
        <v>0</v>
      </c>
      <c r="H206">
        <f t="shared" si="37"/>
        <v>0.26547732823616865</v>
      </c>
      <c r="I206">
        <f t="shared" si="38"/>
        <v>-1.0803395392536077</v>
      </c>
      <c r="J206">
        <f t="shared" si="39"/>
        <v>1.0803395392536077</v>
      </c>
      <c r="K206">
        <f t="shared" si="40"/>
        <v>0.43752110049466114</v>
      </c>
      <c r="L206">
        <f t="shared" si="41"/>
        <v>0.5624788995053388</v>
      </c>
      <c r="M206">
        <f t="shared" si="42"/>
        <v>2.2856040517117928</v>
      </c>
      <c r="N206">
        <f t="shared" si="43"/>
        <v>1.7778444682625973</v>
      </c>
    </row>
    <row r="207" spans="1:14" x14ac:dyDescent="0.25">
      <c r="A207" s="4">
        <f>IF('True_Odds_Calculator_2-way'!A208="","",'True_Odds_Calculator_2-way'!A208)</f>
        <v>2.23</v>
      </c>
      <c r="B207" s="4">
        <f>IF('True_Odds_Calculator_2-way'!B208="","",'True_Odds_Calculator_2-way'!B208)</f>
        <v>1.69</v>
      </c>
      <c r="C207" s="4">
        <f t="shared" si="33"/>
        <v>0.44843049327354262</v>
      </c>
      <c r="D207">
        <f t="shared" si="34"/>
        <v>0.59171597633136097</v>
      </c>
      <c r="E207">
        <f t="shared" si="35"/>
        <v>4.0146469604903645E-2</v>
      </c>
      <c r="F207">
        <f t="shared" si="36"/>
        <v>-0.2251970175392044</v>
      </c>
      <c r="G207">
        <v>0</v>
      </c>
      <c r="H207">
        <f t="shared" si="37"/>
        <v>0.26534348714410805</v>
      </c>
      <c r="I207">
        <f t="shared" si="38"/>
        <v>-1.0854826817097272</v>
      </c>
      <c r="J207">
        <f t="shared" si="39"/>
        <v>1.0854826817097272</v>
      </c>
      <c r="K207">
        <f t="shared" si="40"/>
        <v>0.42823917030934305</v>
      </c>
      <c r="L207">
        <f t="shared" si="41"/>
        <v>0.571760829690657</v>
      </c>
      <c r="M207">
        <f t="shared" si="42"/>
        <v>2.3351436985029639</v>
      </c>
      <c r="N207">
        <f t="shared" si="43"/>
        <v>1.7489830503797115</v>
      </c>
    </row>
    <row r="208" spans="1:14" x14ac:dyDescent="0.25">
      <c r="A208" s="4">
        <f>IF('True_Odds_Calculator_2-way'!A209="","",'True_Odds_Calculator_2-way'!A209)</f>
        <v>2.4900000000000002</v>
      </c>
      <c r="B208" s="4">
        <f>IF('True_Odds_Calculator_2-way'!B209="","",'True_Odds_Calculator_2-way'!B209)</f>
        <v>1.57</v>
      </c>
      <c r="C208" s="4">
        <f t="shared" si="33"/>
        <v>0.40160642570281119</v>
      </c>
      <c r="D208">
        <f t="shared" si="34"/>
        <v>0.63694267515923564</v>
      </c>
      <c r="E208">
        <f t="shared" si="35"/>
        <v>3.8549100862046881E-2</v>
      </c>
      <c r="F208">
        <f t="shared" si="36"/>
        <v>-0.21725117028624052</v>
      </c>
      <c r="G208">
        <v>0</v>
      </c>
      <c r="H208">
        <f t="shared" si="37"/>
        <v>0.25580027114828735</v>
      </c>
      <c r="I208">
        <f t="shared" si="38"/>
        <v>-1.0850991866680071</v>
      </c>
      <c r="J208">
        <f t="shared" si="39"/>
        <v>1.0850991866680071</v>
      </c>
      <c r="K208">
        <f t="shared" si="40"/>
        <v>0.38214645569254196</v>
      </c>
      <c r="L208">
        <f t="shared" si="41"/>
        <v>0.61785354430745798</v>
      </c>
      <c r="M208">
        <f t="shared" si="42"/>
        <v>2.6167977881353308</v>
      </c>
      <c r="N208">
        <f t="shared" si="43"/>
        <v>1.6185065364007643</v>
      </c>
    </row>
    <row r="209" spans="1:14" x14ac:dyDescent="0.25">
      <c r="A209" s="4">
        <f>IF('True_Odds_Calculator_2-way'!A210="","",'True_Odds_Calculator_2-way'!A210)</f>
        <v>2.17</v>
      </c>
      <c r="B209" s="4">
        <f>IF('True_Odds_Calculator_2-way'!B210="","",'True_Odds_Calculator_2-way'!B210)</f>
        <v>1.74</v>
      </c>
      <c r="C209" s="4">
        <f t="shared" si="33"/>
        <v>0.46082949308755761</v>
      </c>
      <c r="D209">
        <f t="shared" si="34"/>
        <v>0.57471264367816088</v>
      </c>
      <c r="E209">
        <f t="shared" si="35"/>
        <v>3.5542136765718491E-2</v>
      </c>
      <c r="F209">
        <f t="shared" si="36"/>
        <v>-0.22930239949149844</v>
      </c>
      <c r="G209">
        <v>0</v>
      </c>
      <c r="H209">
        <f t="shared" si="37"/>
        <v>0.26484453625721699</v>
      </c>
      <c r="I209">
        <f t="shared" si="38"/>
        <v>-1.0747098003652684</v>
      </c>
      <c r="J209">
        <f t="shared" si="39"/>
        <v>1.0747098003652684</v>
      </c>
      <c r="K209">
        <f t="shared" si="40"/>
        <v>0.44298545385174265</v>
      </c>
      <c r="L209">
        <f t="shared" si="41"/>
        <v>0.55701454614825729</v>
      </c>
      <c r="M209">
        <f t="shared" si="42"/>
        <v>2.2574104664273644</v>
      </c>
      <c r="N209">
        <f t="shared" si="43"/>
        <v>1.7952852522702987</v>
      </c>
    </row>
    <row r="210" spans="1:14" x14ac:dyDescent="0.25">
      <c r="A210" s="4">
        <f>IF('True_Odds_Calculator_2-way'!A211="","",'True_Odds_Calculator_2-way'!A211)</f>
        <v>2.0699999999999998</v>
      </c>
      <c r="B210" s="4">
        <f>IF('True_Odds_Calculator_2-way'!B211="","",'True_Odds_Calculator_2-way'!B211)</f>
        <v>1.8</v>
      </c>
      <c r="C210" s="4">
        <f t="shared" si="33"/>
        <v>0.48309178743961356</v>
      </c>
      <c r="D210">
        <f t="shared" si="34"/>
        <v>0.55555555555555558</v>
      </c>
      <c r="E210">
        <f t="shared" si="35"/>
        <v>3.8647342995169254E-2</v>
      </c>
      <c r="F210">
        <f t="shared" si="36"/>
        <v>-0.22973698336017168</v>
      </c>
      <c r="G210">
        <v>0</v>
      </c>
      <c r="H210">
        <f t="shared" si="37"/>
        <v>0.26838432635534087</v>
      </c>
      <c r="I210">
        <f t="shared" si="38"/>
        <v>-1.0808442529177926</v>
      </c>
      <c r="J210">
        <f t="shared" si="39"/>
        <v>1.0808442529177926</v>
      </c>
      <c r="K210">
        <f t="shared" si="40"/>
        <v>0.46371363147270434</v>
      </c>
      <c r="L210">
        <f t="shared" si="41"/>
        <v>0.53628636852729539</v>
      </c>
      <c r="M210">
        <f t="shared" si="42"/>
        <v>2.1565033506220384</v>
      </c>
      <c r="N210">
        <f t="shared" si="43"/>
        <v>1.8646754023342345</v>
      </c>
    </row>
    <row r="211" spans="1:14" x14ac:dyDescent="0.25">
      <c r="A211" s="4">
        <f>IF('True_Odds_Calculator_2-way'!A212="","",'True_Odds_Calculator_2-way'!A212)</f>
        <v>1.89</v>
      </c>
      <c r="B211" s="4">
        <f>IF('True_Odds_Calculator_2-way'!B212="","",'True_Odds_Calculator_2-way'!B212)</f>
        <v>1.98</v>
      </c>
      <c r="C211" s="4">
        <f t="shared" si="33"/>
        <v>0.52910052910052918</v>
      </c>
      <c r="D211">
        <f t="shared" si="34"/>
        <v>0.50505050505050508</v>
      </c>
      <c r="E211">
        <f t="shared" si="35"/>
        <v>3.4151034151034265E-2</v>
      </c>
      <c r="F211">
        <f t="shared" si="36"/>
        <v>-0.23307145529367745</v>
      </c>
      <c r="G211">
        <v>0</v>
      </c>
      <c r="H211">
        <f t="shared" si="37"/>
        <v>0.26722248944471172</v>
      </c>
      <c r="I211">
        <f t="shared" si="38"/>
        <v>-1.0707595557083738</v>
      </c>
      <c r="J211">
        <f t="shared" si="39"/>
        <v>1.0707595557083738</v>
      </c>
      <c r="K211">
        <f t="shared" si="40"/>
        <v>0.5120390612350737</v>
      </c>
      <c r="L211">
        <f t="shared" si="41"/>
        <v>0.48796093876492608</v>
      </c>
      <c r="M211">
        <f t="shared" si="42"/>
        <v>1.9529760045804527</v>
      </c>
      <c r="N211">
        <f t="shared" si="43"/>
        <v>2.0493443645942064</v>
      </c>
    </row>
    <row r="212" spans="1:14" x14ac:dyDescent="0.25">
      <c r="A212" s="4">
        <f>IF('True_Odds_Calculator_2-way'!A213="","",'True_Odds_Calculator_2-way'!A213)</f>
        <v>2.38</v>
      </c>
      <c r="B212" s="4">
        <f>IF('True_Odds_Calculator_2-way'!B213="","",'True_Odds_Calculator_2-way'!B213)</f>
        <v>1.62</v>
      </c>
      <c r="C212" s="4">
        <f t="shared" si="33"/>
        <v>0.42016806722689076</v>
      </c>
      <c r="D212">
        <f t="shared" si="34"/>
        <v>0.61728395061728392</v>
      </c>
      <c r="E212">
        <f t="shared" si="35"/>
        <v>3.7452017844174623E-2</v>
      </c>
      <c r="F212">
        <f t="shared" si="36"/>
        <v>-0.22191098661686903</v>
      </c>
      <c r="G212">
        <v>0</v>
      </c>
      <c r="H212">
        <f t="shared" si="37"/>
        <v>0.25936300446104366</v>
      </c>
      <c r="I212">
        <f t="shared" si="38"/>
        <v>-1.0810968751610261</v>
      </c>
      <c r="J212">
        <f t="shared" si="39"/>
        <v>1.0810968751610261</v>
      </c>
      <c r="K212">
        <f t="shared" si="40"/>
        <v>0.4012980084049661</v>
      </c>
      <c r="L212">
        <f t="shared" si="41"/>
        <v>0.59870199159503401</v>
      </c>
      <c r="M212">
        <f t="shared" si="42"/>
        <v>2.4919136877222163</v>
      </c>
      <c r="N212">
        <f t="shared" si="43"/>
        <v>1.6702800625998362</v>
      </c>
    </row>
    <row r="213" spans="1:14" x14ac:dyDescent="0.25">
      <c r="A213" s="4">
        <f>IF('True_Odds_Calculator_2-way'!A214="","",'True_Odds_Calculator_2-way'!A214)</f>
        <v>1.74</v>
      </c>
      <c r="B213" s="4">
        <f>IF('True_Odds_Calculator_2-way'!B214="","",'True_Odds_Calculator_2-way'!B214)</f>
        <v>2.16</v>
      </c>
      <c r="C213" s="4">
        <f t="shared" si="33"/>
        <v>0.57471264367816088</v>
      </c>
      <c r="D213">
        <f t="shared" si="34"/>
        <v>0.46296296296296291</v>
      </c>
      <c r="E213">
        <f t="shared" si="35"/>
        <v>3.7675606641123682E-2</v>
      </c>
      <c r="F213">
        <f t="shared" si="36"/>
        <v>-0.22839506172839519</v>
      </c>
      <c r="G213">
        <v>0</v>
      </c>
      <c r="H213">
        <f t="shared" si="37"/>
        <v>0.26607066836951887</v>
      </c>
      <c r="I213">
        <f t="shared" si="38"/>
        <v>-1.0793322294408634</v>
      </c>
      <c r="J213">
        <f t="shared" si="39"/>
        <v>1.0793322294408634</v>
      </c>
      <c r="K213">
        <f t="shared" si="40"/>
        <v>0.55595527201895822</v>
      </c>
      <c r="L213">
        <f t="shared" si="41"/>
        <v>0.44404472798104189</v>
      </c>
      <c r="M213">
        <f t="shared" si="42"/>
        <v>1.7987058497862392</v>
      </c>
      <c r="N213">
        <f t="shared" si="43"/>
        <v>2.2520253861514017</v>
      </c>
    </row>
    <row r="214" spans="1:14" x14ac:dyDescent="0.25">
      <c r="A214" s="4">
        <f>IF('True_Odds_Calculator_2-way'!A215="","",'True_Odds_Calculator_2-way'!A215)</f>
        <v>2.2799999999999998</v>
      </c>
      <c r="B214" s="4">
        <f>IF('True_Odds_Calculator_2-way'!B215="","",'True_Odds_Calculator_2-way'!B215)</f>
        <v>1.66</v>
      </c>
      <c r="C214" s="4">
        <f t="shared" si="33"/>
        <v>0.43859649122807021</v>
      </c>
      <c r="D214">
        <f t="shared" si="34"/>
        <v>0.60240963855421692</v>
      </c>
      <c r="E214">
        <f t="shared" si="35"/>
        <v>4.1006129782287015E-2</v>
      </c>
      <c r="F214">
        <f t="shared" si="36"/>
        <v>-0.22320862396956254</v>
      </c>
      <c r="G214">
        <v>0</v>
      </c>
      <c r="H214">
        <f t="shared" si="37"/>
        <v>0.26421475375184955</v>
      </c>
      <c r="I214">
        <f t="shared" si="38"/>
        <v>-1.0879853497231113</v>
      </c>
      <c r="J214">
        <f t="shared" si="39"/>
        <v>1.0879853497231113</v>
      </c>
      <c r="K214">
        <f t="shared" si="40"/>
        <v>0.41795165071949136</v>
      </c>
      <c r="L214">
        <f t="shared" si="41"/>
        <v>0.58204834928050886</v>
      </c>
      <c r="M214">
        <f t="shared" si="42"/>
        <v>2.3926212476455824</v>
      </c>
      <c r="N214">
        <f t="shared" si="43"/>
        <v>1.7180703308172531</v>
      </c>
    </row>
    <row r="215" spans="1:14" x14ac:dyDescent="0.25">
      <c r="A215" s="4">
        <f>IF('True_Odds_Calculator_2-way'!A216="","",'True_Odds_Calculator_2-way'!A216)</f>
        <v>2.33</v>
      </c>
      <c r="B215" s="4">
        <f>IF('True_Odds_Calculator_2-way'!B216="","",'True_Odds_Calculator_2-way'!B216)</f>
        <v>1.64</v>
      </c>
      <c r="C215" s="4">
        <f t="shared" si="33"/>
        <v>0.42918454935622319</v>
      </c>
      <c r="D215">
        <f t="shared" si="34"/>
        <v>0.6097560975609756</v>
      </c>
      <c r="E215">
        <f t="shared" si="35"/>
        <v>3.8940646917198674E-2</v>
      </c>
      <c r="F215">
        <f t="shared" si="36"/>
        <v>-0.2227572490317179</v>
      </c>
      <c r="G215">
        <v>0</v>
      </c>
      <c r="H215">
        <f t="shared" si="37"/>
        <v>0.26169789594891657</v>
      </c>
      <c r="I215">
        <f t="shared" si="38"/>
        <v>-1.0838874619051497</v>
      </c>
      <c r="J215">
        <f t="shared" si="39"/>
        <v>1.0838874619051497</v>
      </c>
      <c r="K215">
        <f t="shared" si="40"/>
        <v>0.4095724747444402</v>
      </c>
      <c r="L215">
        <f t="shared" si="41"/>
        <v>0.59042752525555997</v>
      </c>
      <c r="M215">
        <f t="shared" si="42"/>
        <v>2.4415703243338491</v>
      </c>
      <c r="N215">
        <f t="shared" si="43"/>
        <v>1.6936879756192957</v>
      </c>
    </row>
    <row r="216" spans="1:14" x14ac:dyDescent="0.25">
      <c r="A216" s="4">
        <f>IF('True_Odds_Calculator_2-way'!A217="","",'True_Odds_Calculator_2-way'!A217)</f>
        <v>2.35</v>
      </c>
      <c r="B216" s="4">
        <f>IF('True_Odds_Calculator_2-way'!B217="","",'True_Odds_Calculator_2-way'!B217)</f>
        <v>1.63</v>
      </c>
      <c r="C216" s="4">
        <f t="shared" si="33"/>
        <v>0.42553191489361702</v>
      </c>
      <c r="D216">
        <f t="shared" si="34"/>
        <v>0.61349693251533743</v>
      </c>
      <c r="E216">
        <f t="shared" si="35"/>
        <v>3.9028847408954404E-2</v>
      </c>
      <c r="F216">
        <f t="shared" si="36"/>
        <v>-0.22203367706565724</v>
      </c>
      <c r="G216">
        <v>0</v>
      </c>
      <c r="H216">
        <f t="shared" si="37"/>
        <v>0.2610625244746117</v>
      </c>
      <c r="I216">
        <f t="shared" si="38"/>
        <v>-1.0843334143872592</v>
      </c>
      <c r="J216">
        <f t="shared" si="39"/>
        <v>1.0843334143872592</v>
      </c>
      <c r="K216">
        <f t="shared" si="40"/>
        <v>0.4058688457449498</v>
      </c>
      <c r="L216">
        <f t="shared" si="41"/>
        <v>0.59413115425505014</v>
      </c>
      <c r="M216">
        <f t="shared" si="42"/>
        <v>2.4638501094227996</v>
      </c>
      <c r="N216">
        <f t="shared" si="43"/>
        <v>1.6831300510639733</v>
      </c>
    </row>
    <row r="217" spans="1:14" x14ac:dyDescent="0.25">
      <c r="A217" s="4">
        <f>IF('True_Odds_Calculator_2-way'!A218="","",'True_Odds_Calculator_2-way'!A218)</f>
        <v>2.06</v>
      </c>
      <c r="B217" s="4">
        <f>IF('True_Odds_Calculator_2-way'!B218="","",'True_Odds_Calculator_2-way'!B218)</f>
        <v>1.76</v>
      </c>
      <c r="C217" s="4">
        <f t="shared" si="33"/>
        <v>0.4854368932038835</v>
      </c>
      <c r="D217">
        <f t="shared" si="34"/>
        <v>0.56818181818181823</v>
      </c>
      <c r="E217">
        <f t="shared" si="35"/>
        <v>5.3618711385701623E-2</v>
      </c>
      <c r="F217">
        <f t="shared" si="36"/>
        <v>-0.222197705207414</v>
      </c>
      <c r="G217">
        <v>0</v>
      </c>
      <c r="H217">
        <f t="shared" si="37"/>
        <v>0.27581641659311568</v>
      </c>
      <c r="I217">
        <f t="shared" si="38"/>
        <v>-1.1141412945539659</v>
      </c>
      <c r="J217">
        <f t="shared" si="39"/>
        <v>1.1141412945539659</v>
      </c>
      <c r="K217">
        <f t="shared" si="40"/>
        <v>0.45850742297558345</v>
      </c>
      <c r="L217">
        <f t="shared" si="41"/>
        <v>0.54149257702441678</v>
      </c>
      <c r="M217">
        <f t="shared" si="42"/>
        <v>2.1809897722272038</v>
      </c>
      <c r="N217">
        <f t="shared" si="43"/>
        <v>1.8467473838610133</v>
      </c>
    </row>
    <row r="218" spans="1:14" x14ac:dyDescent="0.25">
      <c r="A218" s="4">
        <f>IF('True_Odds_Calculator_2-way'!A219="","",'True_Odds_Calculator_2-way'!A219)</f>
        <v>1.91</v>
      </c>
      <c r="B218" s="4">
        <f>IF('True_Odds_Calculator_2-way'!B219="","",'True_Odds_Calculator_2-way'!B219)</f>
        <v>1.93</v>
      </c>
      <c r="C218" s="4">
        <f t="shared" si="33"/>
        <v>0.52356020942408377</v>
      </c>
      <c r="D218">
        <f t="shared" si="34"/>
        <v>0.5181347150259068</v>
      </c>
      <c r="E218">
        <f t="shared" si="35"/>
        <v>4.1694924449990456E-2</v>
      </c>
      <c r="F218">
        <f t="shared" si="36"/>
        <v>-0.2295797954588612</v>
      </c>
      <c r="G218">
        <v>0</v>
      </c>
      <c r="H218">
        <f t="shared" si="37"/>
        <v>0.27127471990885171</v>
      </c>
      <c r="I218">
        <f t="shared" si="38"/>
        <v>-1.0870207379990005</v>
      </c>
      <c r="J218">
        <f t="shared" si="39"/>
        <v>1.0870207379990005</v>
      </c>
      <c r="K218">
        <f t="shared" si="40"/>
        <v>0.50271747157230162</v>
      </c>
      <c r="L218">
        <f t="shared" si="41"/>
        <v>0.49728252842769838</v>
      </c>
      <c r="M218">
        <f t="shared" si="42"/>
        <v>1.9891888715790902</v>
      </c>
      <c r="N218">
        <f t="shared" si="43"/>
        <v>2.0109292863390706</v>
      </c>
    </row>
    <row r="219" spans="1:14" x14ac:dyDescent="0.25">
      <c r="A219" s="4">
        <f>IF('True_Odds_Calculator_2-way'!A220="","",'True_Odds_Calculator_2-way'!A220)</f>
        <v>2.12</v>
      </c>
      <c r="B219" s="4">
        <f>IF('True_Odds_Calculator_2-way'!B220="","",'True_Odds_Calculator_2-way'!B220)</f>
        <v>1.72</v>
      </c>
      <c r="C219" s="4">
        <f t="shared" si="33"/>
        <v>0.47169811320754712</v>
      </c>
      <c r="D219">
        <f t="shared" si="34"/>
        <v>0.58139534883720934</v>
      </c>
      <c r="E219">
        <f t="shared" si="35"/>
        <v>5.3093462044756512E-2</v>
      </c>
      <c r="F219">
        <f t="shared" si="36"/>
        <v>-0.22114962702939889</v>
      </c>
      <c r="G219">
        <v>0</v>
      </c>
      <c r="H219">
        <f t="shared" si="37"/>
        <v>0.27424308907415534</v>
      </c>
      <c r="I219">
        <f t="shared" si="38"/>
        <v>-1.1135885079684349</v>
      </c>
      <c r="J219">
        <f t="shared" si="39"/>
        <v>1.1135885079684349</v>
      </c>
      <c r="K219">
        <f t="shared" si="40"/>
        <v>0.44499443206436479</v>
      </c>
      <c r="L219">
        <f t="shared" si="41"/>
        <v>0.55500556793563516</v>
      </c>
      <c r="M219">
        <f t="shared" si="42"/>
        <v>2.2472191289246473</v>
      </c>
      <c r="N219">
        <f t="shared" si="43"/>
        <v>1.8017837257372731</v>
      </c>
    </row>
    <row r="220" spans="1:14" x14ac:dyDescent="0.25">
      <c r="A220" s="4">
        <f>IF('True_Odds_Calculator_2-way'!A221="","",'True_Odds_Calculator_2-way'!A221)</f>
        <v>2.08</v>
      </c>
      <c r="B220" s="4">
        <f>IF('True_Odds_Calculator_2-way'!B221="","",'True_Odds_Calculator_2-way'!B221)</f>
        <v>1.76</v>
      </c>
      <c r="C220" s="4">
        <f t="shared" si="33"/>
        <v>0.48076923076923073</v>
      </c>
      <c r="D220">
        <f t="shared" si="34"/>
        <v>0.56818181818181823</v>
      </c>
      <c r="E220">
        <f t="shared" si="35"/>
        <v>4.8951048951048959E-2</v>
      </c>
      <c r="F220">
        <f t="shared" si="36"/>
        <v>-0.22421328671328666</v>
      </c>
      <c r="G220">
        <v>0</v>
      </c>
      <c r="H220">
        <f t="shared" si="37"/>
        <v>0.27316433566433568</v>
      </c>
      <c r="I220">
        <f t="shared" si="38"/>
        <v>-1.1037769642208699</v>
      </c>
      <c r="J220">
        <f t="shared" si="39"/>
        <v>1.1037769642208699</v>
      </c>
      <c r="K220">
        <f t="shared" si="40"/>
        <v>0.45618791322653113</v>
      </c>
      <c r="L220">
        <f t="shared" si="41"/>
        <v>0.54381208677346893</v>
      </c>
      <c r="M220">
        <f t="shared" si="42"/>
        <v>2.1920791213585393</v>
      </c>
      <c r="N220">
        <f t="shared" si="43"/>
        <v>1.838870492807861</v>
      </c>
    </row>
    <row r="221" spans="1:14" x14ac:dyDescent="0.25">
      <c r="A221" s="4">
        <f>IF('True_Odds_Calculator_2-way'!A222="","",'True_Odds_Calculator_2-way'!A222)</f>
        <v>1.78</v>
      </c>
      <c r="B221" s="4">
        <f>IF('True_Odds_Calculator_2-way'!B222="","",'True_Odds_Calculator_2-way'!B222)</f>
        <v>2.04</v>
      </c>
      <c r="C221" s="4">
        <f t="shared" si="33"/>
        <v>0.5617977528089888</v>
      </c>
      <c r="D221">
        <f t="shared" si="34"/>
        <v>0.49019607843137253</v>
      </c>
      <c r="E221">
        <f t="shared" si="35"/>
        <v>5.1993831240361388E-2</v>
      </c>
      <c r="F221">
        <f t="shared" si="36"/>
        <v>-0.22339722405816254</v>
      </c>
      <c r="G221">
        <v>0</v>
      </c>
      <c r="H221">
        <f t="shared" si="37"/>
        <v>0.27539105529852392</v>
      </c>
      <c r="I221">
        <f t="shared" si="38"/>
        <v>-1.1102889792108188</v>
      </c>
      <c r="J221">
        <f t="shared" si="39"/>
        <v>1.1102889792108188</v>
      </c>
      <c r="K221">
        <f t="shared" si="40"/>
        <v>0.53589838486224539</v>
      </c>
      <c r="L221">
        <f t="shared" si="41"/>
        <v>0.4641016151377545</v>
      </c>
      <c r="M221">
        <f t="shared" si="42"/>
        <v>1.8660254037844388</v>
      </c>
      <c r="N221">
        <f t="shared" si="43"/>
        <v>2.1547005383792519</v>
      </c>
    </row>
    <row r="222" spans="1:14" x14ac:dyDescent="0.25">
      <c r="A222" s="4">
        <f>IF('True_Odds_Calculator_2-way'!A223="","",'True_Odds_Calculator_2-way'!A223)</f>
        <v>1.76</v>
      </c>
      <c r="B222" s="4">
        <f>IF('True_Odds_Calculator_2-way'!B223="","",'True_Odds_Calculator_2-way'!B223)</f>
        <v>2.0699999999999998</v>
      </c>
      <c r="C222" s="4">
        <f t="shared" si="33"/>
        <v>0.56818181818181823</v>
      </c>
      <c r="D222">
        <f t="shared" si="34"/>
        <v>0.48309178743961356</v>
      </c>
      <c r="E222">
        <f t="shared" si="35"/>
        <v>5.1273605621431795E-2</v>
      </c>
      <c r="F222">
        <f t="shared" si="36"/>
        <v>-0.22321036451471232</v>
      </c>
      <c r="G222">
        <v>0</v>
      </c>
      <c r="H222">
        <f t="shared" si="37"/>
        <v>0.27448397013614412</v>
      </c>
      <c r="I222">
        <f t="shared" si="38"/>
        <v>-1.1089228054693063</v>
      </c>
      <c r="J222">
        <f t="shared" si="39"/>
        <v>1.1089228054693063</v>
      </c>
      <c r="K222">
        <f t="shared" si="40"/>
        <v>0.54265798255600095</v>
      </c>
      <c r="L222">
        <f t="shared" si="41"/>
        <v>0.45734201744399888</v>
      </c>
      <c r="M222">
        <f t="shared" si="42"/>
        <v>1.8427813321566728</v>
      </c>
      <c r="N222">
        <f t="shared" si="43"/>
        <v>2.1865474018521578</v>
      </c>
    </row>
    <row r="223" spans="1:14" x14ac:dyDescent="0.25">
      <c r="A223" s="4">
        <f>IF('True_Odds_Calculator_2-way'!A224="","",'True_Odds_Calculator_2-way'!A224)</f>
        <v>1.66</v>
      </c>
      <c r="B223" s="4">
        <f>IF('True_Odds_Calculator_2-way'!B224="","",'True_Odds_Calculator_2-way'!B224)</f>
        <v>2.2200000000000002</v>
      </c>
      <c r="C223" s="4">
        <f t="shared" si="33"/>
        <v>0.60240963855421692</v>
      </c>
      <c r="D223">
        <f t="shared" si="34"/>
        <v>0.4504504504504504</v>
      </c>
      <c r="E223">
        <f t="shared" si="35"/>
        <v>5.2860089004667321E-2</v>
      </c>
      <c r="F223">
        <f t="shared" si="36"/>
        <v>-0.21849560403777268</v>
      </c>
      <c r="G223">
        <v>0</v>
      </c>
      <c r="H223">
        <f t="shared" si="37"/>
        <v>0.27135569304244</v>
      </c>
      <c r="I223">
        <f t="shared" si="38"/>
        <v>-1.114417996729983</v>
      </c>
      <c r="J223">
        <f t="shared" si="39"/>
        <v>1.114417996729983</v>
      </c>
      <c r="K223">
        <f t="shared" si="40"/>
        <v>0.57619755184467469</v>
      </c>
      <c r="L223">
        <f t="shared" si="41"/>
        <v>0.42380244815532536</v>
      </c>
      <c r="M223">
        <f t="shared" si="42"/>
        <v>1.7355158778417885</v>
      </c>
      <c r="N223">
        <f t="shared" si="43"/>
        <v>2.3595899560105793</v>
      </c>
    </row>
    <row r="224" spans="1:14" x14ac:dyDescent="0.25">
      <c r="A224" s="4">
        <f>IF('True_Odds_Calculator_2-way'!A225="","",'True_Odds_Calculator_2-way'!A225)</f>
        <v>1.81</v>
      </c>
      <c r="B224" s="4">
        <f>IF('True_Odds_Calculator_2-way'!B225="","",'True_Odds_Calculator_2-way'!B225)</f>
        <v>2.02</v>
      </c>
      <c r="C224" s="4">
        <f t="shared" si="33"/>
        <v>0.5524861878453039</v>
      </c>
      <c r="D224">
        <f t="shared" si="34"/>
        <v>0.49504950495049505</v>
      </c>
      <c r="E224">
        <f t="shared" si="35"/>
        <v>4.7535692795798834E-2</v>
      </c>
      <c r="F224">
        <f t="shared" si="36"/>
        <v>-0.22597232098900499</v>
      </c>
      <c r="G224">
        <v>0</v>
      </c>
      <c r="H224">
        <f t="shared" si="37"/>
        <v>0.27350801378480388</v>
      </c>
      <c r="I224">
        <f t="shared" si="38"/>
        <v>-1.1001639366407492</v>
      </c>
      <c r="J224">
        <f t="shared" si="39"/>
        <v>1.1001639366407492</v>
      </c>
      <c r="K224">
        <f t="shared" si="40"/>
        <v>0.52878359784482387</v>
      </c>
      <c r="L224">
        <f t="shared" si="41"/>
        <v>0.47121640215517624</v>
      </c>
      <c r="M224">
        <f t="shared" si="42"/>
        <v>1.8911327886790064</v>
      </c>
      <c r="N224">
        <f t="shared" si="43"/>
        <v>2.1221672153735645</v>
      </c>
    </row>
    <row r="225" spans="1:14" x14ac:dyDescent="0.25">
      <c r="A225" s="4">
        <f>IF('True_Odds_Calculator_2-way'!A226="","",'True_Odds_Calculator_2-way'!A226)</f>
        <v>2.75</v>
      </c>
      <c r="B225" s="4">
        <f>IF('True_Odds_Calculator_2-way'!B226="","",'True_Odds_Calculator_2-way'!B226)</f>
        <v>1.48</v>
      </c>
      <c r="C225" s="4">
        <f t="shared" si="33"/>
        <v>0.36363636363636365</v>
      </c>
      <c r="D225">
        <f t="shared" si="34"/>
        <v>0.67567567567567566</v>
      </c>
      <c r="E225">
        <f t="shared" si="35"/>
        <v>3.9312039312039193E-2</v>
      </c>
      <c r="F225">
        <f t="shared" si="36"/>
        <v>-0.20638820638820654</v>
      </c>
      <c r="G225">
        <v>0</v>
      </c>
      <c r="H225">
        <f t="shared" si="37"/>
        <v>0.24570024570024571</v>
      </c>
      <c r="I225">
        <f t="shared" si="38"/>
        <v>-1.0910894511799616</v>
      </c>
      <c r="J225">
        <f t="shared" si="39"/>
        <v>1.0910894511799616</v>
      </c>
      <c r="K225">
        <f t="shared" si="40"/>
        <v>0.34371270786706143</v>
      </c>
      <c r="L225">
        <f t="shared" si="41"/>
        <v>0.65628729213293868</v>
      </c>
      <c r="M225">
        <f t="shared" si="42"/>
        <v>2.9094065395649333</v>
      </c>
      <c r="N225">
        <f t="shared" si="43"/>
        <v>1.5237229365663816</v>
      </c>
    </row>
    <row r="226" spans="1:14" x14ac:dyDescent="0.25">
      <c r="A226" s="4">
        <f>IF('True_Odds_Calculator_2-way'!A227="","",'True_Odds_Calculator_2-way'!A227)</f>
        <v>2.4300000000000002</v>
      </c>
      <c r="B226" s="4">
        <f>IF('True_Odds_Calculator_2-way'!B227="","",'True_Odds_Calculator_2-way'!B227)</f>
        <v>1.6</v>
      </c>
      <c r="C226" s="4">
        <f t="shared" si="33"/>
        <v>0.41152263374485593</v>
      </c>
      <c r="D226">
        <f t="shared" si="34"/>
        <v>0.625</v>
      </c>
      <c r="E226">
        <f t="shared" si="35"/>
        <v>3.652263374485587E-2</v>
      </c>
      <c r="F226">
        <f t="shared" si="36"/>
        <v>-0.2206790123456791</v>
      </c>
      <c r="G226">
        <v>0</v>
      </c>
      <c r="H226">
        <f t="shared" si="37"/>
        <v>0.25720164609053497</v>
      </c>
      <c r="I226">
        <f t="shared" si="38"/>
        <v>-1.0795837927188259</v>
      </c>
      <c r="J226">
        <f t="shared" si="39"/>
        <v>1.0795837927188259</v>
      </c>
      <c r="K226">
        <f t="shared" si="40"/>
        <v>0.39311192066596734</v>
      </c>
      <c r="L226">
        <f t="shared" si="41"/>
        <v>0.60688807933403277</v>
      </c>
      <c r="M226">
        <f t="shared" si="42"/>
        <v>2.5438048235879216</v>
      </c>
      <c r="N226">
        <f t="shared" si="43"/>
        <v>1.6477502756312954</v>
      </c>
    </row>
    <row r="227" spans="1:14" x14ac:dyDescent="0.25">
      <c r="A227" s="4">
        <f>IF('True_Odds_Calculator_2-way'!A228="","",'True_Odds_Calculator_2-way'!A228)</f>
        <v>1.91</v>
      </c>
      <c r="B227" s="4">
        <f>IF('True_Odds_Calculator_2-way'!B228="","",'True_Odds_Calculator_2-way'!B228)</f>
        <v>1.96</v>
      </c>
      <c r="C227" s="4">
        <f t="shared" si="33"/>
        <v>0.52356020942408377</v>
      </c>
      <c r="D227">
        <f t="shared" si="34"/>
        <v>0.51020408163265307</v>
      </c>
      <c r="E227">
        <f t="shared" si="35"/>
        <v>3.3764291056736839E-2</v>
      </c>
      <c r="F227">
        <f t="shared" si="36"/>
        <v>-0.23335826477187727</v>
      </c>
      <c r="G227">
        <v>0</v>
      </c>
      <c r="H227">
        <f t="shared" si="37"/>
        <v>0.26712255582861416</v>
      </c>
      <c r="I227">
        <f t="shared" si="38"/>
        <v>-1.0699012312772824</v>
      </c>
      <c r="J227">
        <f t="shared" si="39"/>
        <v>1.0699012312772824</v>
      </c>
      <c r="K227">
        <f t="shared" si="40"/>
        <v>0.50668568712332396</v>
      </c>
      <c r="L227">
        <f t="shared" si="41"/>
        <v>0.49331431287667615</v>
      </c>
      <c r="M227">
        <f t="shared" si="42"/>
        <v>1.9736101204623264</v>
      </c>
      <c r="N227">
        <f t="shared" si="43"/>
        <v>2.0271051820261912</v>
      </c>
    </row>
    <row r="228" spans="1:14" x14ac:dyDescent="0.25">
      <c r="A228" s="4">
        <f>IF('True_Odds_Calculator_2-way'!A229="","",'True_Odds_Calculator_2-way'!A229)</f>
        <v>1.96</v>
      </c>
      <c r="B228" s="4">
        <f>IF('True_Odds_Calculator_2-way'!B229="","",'True_Odds_Calculator_2-way'!B229)</f>
        <v>1.91</v>
      </c>
      <c r="C228" s="4">
        <f t="shared" si="33"/>
        <v>0.51020408163265307</v>
      </c>
      <c r="D228">
        <f t="shared" si="34"/>
        <v>0.52356020942408377</v>
      </c>
      <c r="E228">
        <f t="shared" si="35"/>
        <v>3.3764291056736839E-2</v>
      </c>
      <c r="F228">
        <f t="shared" si="36"/>
        <v>-0.23335826477187727</v>
      </c>
      <c r="G228">
        <v>0</v>
      </c>
      <c r="H228">
        <f t="shared" si="37"/>
        <v>0.26712255582861416</v>
      </c>
      <c r="I228">
        <f t="shared" si="38"/>
        <v>-1.0699012312772824</v>
      </c>
      <c r="J228">
        <f t="shared" si="39"/>
        <v>1.0699012312772824</v>
      </c>
      <c r="K228">
        <f t="shared" si="40"/>
        <v>0.49331431287667615</v>
      </c>
      <c r="L228">
        <f t="shared" si="41"/>
        <v>0.50668568712332396</v>
      </c>
      <c r="M228">
        <f t="shared" si="42"/>
        <v>2.0271051820261912</v>
      </c>
      <c r="N228">
        <f t="shared" si="43"/>
        <v>1.9736101204623264</v>
      </c>
    </row>
    <row r="229" spans="1:14" x14ac:dyDescent="0.25">
      <c r="A229" s="4">
        <f>IF('True_Odds_Calculator_2-way'!A230="","",'True_Odds_Calculator_2-way'!A230)</f>
        <v>2.61</v>
      </c>
      <c r="B229" s="4">
        <f>IF('True_Odds_Calculator_2-way'!B230="","",'True_Odds_Calculator_2-way'!B230)</f>
        <v>1.53</v>
      </c>
      <c r="C229" s="4">
        <f t="shared" si="33"/>
        <v>0.38314176245210729</v>
      </c>
      <c r="D229">
        <f t="shared" si="34"/>
        <v>0.65359477124183007</v>
      </c>
      <c r="E229">
        <f t="shared" si="35"/>
        <v>3.6736533693937368E-2</v>
      </c>
      <c r="F229">
        <f t="shared" si="36"/>
        <v>-0.21368291888913937</v>
      </c>
      <c r="G229">
        <v>0</v>
      </c>
      <c r="H229">
        <f t="shared" si="37"/>
        <v>0.25041945258307668</v>
      </c>
      <c r="I229">
        <f t="shared" si="38"/>
        <v>-1.0825528985483326</v>
      </c>
      <c r="J229">
        <f t="shared" si="39"/>
        <v>1.0825528985483326</v>
      </c>
      <c r="K229">
        <f t="shared" si="40"/>
        <v>0.36457628549193738</v>
      </c>
      <c r="L229">
        <f t="shared" si="41"/>
        <v>0.63542371450806256</v>
      </c>
      <c r="M229">
        <f t="shared" si="42"/>
        <v>2.7429101666628148</v>
      </c>
      <c r="N229">
        <f t="shared" si="43"/>
        <v>1.5737530362306167</v>
      </c>
    </row>
    <row r="230" spans="1:14" x14ac:dyDescent="0.25">
      <c r="A230" s="4">
        <f>IF('True_Odds_Calculator_2-way'!A231="","",'True_Odds_Calculator_2-way'!A231)</f>
        <v>2.4900000000000002</v>
      </c>
      <c r="B230" s="4">
        <f>IF('True_Odds_Calculator_2-way'!B231="","",'True_Odds_Calculator_2-way'!B231)</f>
        <v>1.57</v>
      </c>
      <c r="C230" s="4">
        <f t="shared" si="33"/>
        <v>0.40160642570281119</v>
      </c>
      <c r="D230">
        <f t="shared" si="34"/>
        <v>0.63694267515923564</v>
      </c>
      <c r="E230">
        <f t="shared" si="35"/>
        <v>3.8549100862046881E-2</v>
      </c>
      <c r="F230">
        <f t="shared" si="36"/>
        <v>-0.21725117028624052</v>
      </c>
      <c r="G230">
        <v>0</v>
      </c>
      <c r="H230">
        <f t="shared" si="37"/>
        <v>0.25580027114828735</v>
      </c>
      <c r="I230">
        <f t="shared" si="38"/>
        <v>-1.0850991866680071</v>
      </c>
      <c r="J230">
        <f t="shared" si="39"/>
        <v>1.0850991866680071</v>
      </c>
      <c r="K230">
        <f t="shared" si="40"/>
        <v>0.38214645569254196</v>
      </c>
      <c r="L230">
        <f t="shared" si="41"/>
        <v>0.61785354430745798</v>
      </c>
      <c r="M230">
        <f t="shared" si="42"/>
        <v>2.6167977881353308</v>
      </c>
      <c r="N230">
        <f t="shared" si="43"/>
        <v>1.6185065364007643</v>
      </c>
    </row>
    <row r="231" spans="1:14" x14ac:dyDescent="0.25">
      <c r="A231" s="4">
        <f>IF('True_Odds_Calculator_2-way'!A232="","",'True_Odds_Calculator_2-way'!A232)</f>
        <v>2.44</v>
      </c>
      <c r="B231" s="4">
        <f>IF('True_Odds_Calculator_2-way'!B232="","",'True_Odds_Calculator_2-way'!B232)</f>
        <v>1.59</v>
      </c>
      <c r="C231" s="4">
        <f t="shared" si="33"/>
        <v>0.4098360655737705</v>
      </c>
      <c r="D231">
        <f t="shared" si="34"/>
        <v>0.62893081761006286</v>
      </c>
      <c r="E231">
        <f t="shared" si="35"/>
        <v>3.8766883183833478E-2</v>
      </c>
      <c r="F231">
        <f t="shared" si="36"/>
        <v>-0.21899164862356935</v>
      </c>
      <c r="G231">
        <v>0</v>
      </c>
      <c r="H231">
        <f t="shared" si="37"/>
        <v>0.25775853180740282</v>
      </c>
      <c r="I231">
        <f t="shared" si="38"/>
        <v>-1.0849075915068658</v>
      </c>
      <c r="J231">
        <f t="shared" si="39"/>
        <v>1.0849075915068658</v>
      </c>
      <c r="K231">
        <f t="shared" si="40"/>
        <v>0.39027939969909758</v>
      </c>
      <c r="L231">
        <f t="shared" si="41"/>
        <v>0.60972060030090225</v>
      </c>
      <c r="M231">
        <f t="shared" si="42"/>
        <v>2.5622669317698867</v>
      </c>
      <c r="N231">
        <f t="shared" si="43"/>
        <v>1.6400954789890509</v>
      </c>
    </row>
    <row r="232" spans="1:14" x14ac:dyDescent="0.25">
      <c r="A232" s="4">
        <f>IF('True_Odds_Calculator_2-way'!A233="","",'True_Odds_Calculator_2-way'!A233)</f>
        <v>2.16</v>
      </c>
      <c r="B232" s="4">
        <f>IF('True_Odds_Calculator_2-way'!B233="","",'True_Odds_Calculator_2-way'!B233)</f>
        <v>1.74</v>
      </c>
      <c r="C232" s="4">
        <f t="shared" si="33"/>
        <v>0.46296296296296291</v>
      </c>
      <c r="D232">
        <f t="shared" si="34"/>
        <v>0.57471264367816088</v>
      </c>
      <c r="E232">
        <f t="shared" si="35"/>
        <v>3.7675606641123682E-2</v>
      </c>
      <c r="F232">
        <f t="shared" si="36"/>
        <v>-0.22839506172839519</v>
      </c>
      <c r="G232">
        <v>0</v>
      </c>
      <c r="H232">
        <f t="shared" si="37"/>
        <v>0.26607066836951887</v>
      </c>
      <c r="I232">
        <f t="shared" si="38"/>
        <v>-1.0793322294408634</v>
      </c>
      <c r="J232">
        <f t="shared" si="39"/>
        <v>1.0793322294408634</v>
      </c>
      <c r="K232">
        <f t="shared" si="40"/>
        <v>0.44404472798104189</v>
      </c>
      <c r="L232">
        <f t="shared" si="41"/>
        <v>0.55595527201895822</v>
      </c>
      <c r="M232">
        <f t="shared" si="42"/>
        <v>2.2520253861514017</v>
      </c>
      <c r="N232">
        <f t="shared" si="43"/>
        <v>1.7987058497862392</v>
      </c>
    </row>
    <row r="233" spans="1:14" x14ac:dyDescent="0.25">
      <c r="A233" s="4">
        <f>IF('True_Odds_Calculator_2-way'!A234="","",'True_Odds_Calculator_2-way'!A234)</f>
        <v>2.36</v>
      </c>
      <c r="B233" s="4">
        <f>IF('True_Odds_Calculator_2-way'!B234="","",'True_Odds_Calculator_2-way'!B234)</f>
        <v>1.63</v>
      </c>
      <c r="C233" s="4">
        <f t="shared" si="33"/>
        <v>0.42372881355932207</v>
      </c>
      <c r="D233">
        <f t="shared" si="34"/>
        <v>0.61349693251533743</v>
      </c>
      <c r="E233">
        <f t="shared" si="35"/>
        <v>3.7225746074659449E-2</v>
      </c>
      <c r="F233">
        <f t="shared" si="36"/>
        <v>-0.2227305812623479</v>
      </c>
      <c r="G233">
        <v>0</v>
      </c>
      <c r="H233">
        <f t="shared" si="37"/>
        <v>0.25995632733700741</v>
      </c>
      <c r="I233">
        <f t="shared" si="38"/>
        <v>-1.0803395392536073</v>
      </c>
      <c r="J233">
        <f t="shared" si="39"/>
        <v>1.0803395392536073</v>
      </c>
      <c r="K233">
        <f t="shared" si="40"/>
        <v>0.40497933867464492</v>
      </c>
      <c r="L233">
        <f t="shared" si="41"/>
        <v>0.59502066132535514</v>
      </c>
      <c r="M233">
        <f t="shared" si="42"/>
        <v>2.4692617733849058</v>
      </c>
      <c r="N233">
        <f t="shared" si="43"/>
        <v>1.6806139097297725</v>
      </c>
    </row>
    <row r="234" spans="1:14" x14ac:dyDescent="0.25">
      <c r="A234" s="4">
        <f>IF('True_Odds_Calculator_2-way'!A235="","",'True_Odds_Calculator_2-way'!A235)</f>
        <v>1.78</v>
      </c>
      <c r="B234" s="4">
        <f>IF('True_Odds_Calculator_2-way'!B235="","",'True_Odds_Calculator_2-way'!B235)</f>
        <v>2.1</v>
      </c>
      <c r="C234" s="4">
        <f t="shared" si="33"/>
        <v>0.5617977528089888</v>
      </c>
      <c r="D234">
        <f t="shared" si="34"/>
        <v>0.47619047619047616</v>
      </c>
      <c r="E234">
        <f t="shared" si="35"/>
        <v>3.7988228999465079E-2</v>
      </c>
      <c r="F234">
        <f t="shared" si="36"/>
        <v>-0.2295345104333868</v>
      </c>
      <c r="G234">
        <v>0</v>
      </c>
      <c r="H234">
        <f t="shared" si="37"/>
        <v>0.26752273943285182</v>
      </c>
      <c r="I234">
        <f t="shared" si="38"/>
        <v>-1.0795837927188263</v>
      </c>
      <c r="J234">
        <f t="shared" si="39"/>
        <v>1.0795837927188263</v>
      </c>
      <c r="K234">
        <f t="shared" si="40"/>
        <v>0.54286595577264729</v>
      </c>
      <c r="L234">
        <f t="shared" si="41"/>
        <v>0.45713404422735271</v>
      </c>
      <c r="M234">
        <f t="shared" si="42"/>
        <v>1.8420753583206844</v>
      </c>
      <c r="N234">
        <f t="shared" si="43"/>
        <v>2.1875421719907089</v>
      </c>
    </row>
    <row r="235" spans="1:14" x14ac:dyDescent="0.25">
      <c r="A235" s="4">
        <f>IF('True_Odds_Calculator_2-way'!A236="","",'True_Odds_Calculator_2-way'!A236)</f>
        <v>1.83</v>
      </c>
      <c r="B235" s="4">
        <f>IF('True_Odds_Calculator_2-way'!B236="","",'True_Odds_Calculator_2-way'!B236)</f>
        <v>2.0699999999999998</v>
      </c>
      <c r="C235" s="4">
        <f t="shared" si="33"/>
        <v>0.54644808743169393</v>
      </c>
      <c r="D235">
        <f t="shared" si="34"/>
        <v>0.48309178743961356</v>
      </c>
      <c r="E235">
        <f t="shared" si="35"/>
        <v>2.9539874871307603E-2</v>
      </c>
      <c r="F235">
        <f t="shared" si="36"/>
        <v>-0.23444470842902765</v>
      </c>
      <c r="G235">
        <v>0</v>
      </c>
      <c r="H235">
        <f t="shared" si="37"/>
        <v>0.26398458330033525</v>
      </c>
      <c r="I235">
        <f t="shared" si="38"/>
        <v>-1.0611311532512866</v>
      </c>
      <c r="J235">
        <f t="shared" si="39"/>
        <v>1.0611311532512866</v>
      </c>
      <c r="K235">
        <f t="shared" si="40"/>
        <v>0.53170592832305175</v>
      </c>
      <c r="L235">
        <f t="shared" si="41"/>
        <v>0.46829407167694814</v>
      </c>
      <c r="M235">
        <f t="shared" si="42"/>
        <v>1.8807388571985679</v>
      </c>
      <c r="N235">
        <f t="shared" si="43"/>
        <v>2.1354103339788768</v>
      </c>
    </row>
    <row r="236" spans="1:14" x14ac:dyDescent="0.25">
      <c r="A236" s="4">
        <f>IF('True_Odds_Calculator_2-way'!A237="","",'True_Odds_Calculator_2-way'!A237)</f>
        <v>1.57</v>
      </c>
      <c r="B236" s="4">
        <f>IF('True_Odds_Calculator_2-way'!B237="","",'True_Odds_Calculator_2-way'!B237)</f>
        <v>2.5299999999999998</v>
      </c>
      <c r="C236" s="4">
        <f t="shared" si="33"/>
        <v>0.63694267515923564</v>
      </c>
      <c r="D236">
        <f t="shared" si="34"/>
        <v>0.39525691699604748</v>
      </c>
      <c r="E236">
        <f t="shared" si="35"/>
        <v>3.2199592155283119E-2</v>
      </c>
      <c r="F236">
        <f t="shared" si="36"/>
        <v>-0.21955640593137127</v>
      </c>
      <c r="G236">
        <v>0</v>
      </c>
      <c r="H236">
        <f t="shared" si="37"/>
        <v>0.25175599808665444</v>
      </c>
      <c r="I236">
        <f t="shared" si="38"/>
        <v>-1.0708209436720593</v>
      </c>
      <c r="J236">
        <f t="shared" si="39"/>
        <v>1.0708209436720593</v>
      </c>
      <c r="K236">
        <f t="shared" si="40"/>
        <v>0.62097609898291362</v>
      </c>
      <c r="L236">
        <f t="shared" si="41"/>
        <v>0.37902390101708633</v>
      </c>
      <c r="M236">
        <f t="shared" si="42"/>
        <v>1.610367937893074</v>
      </c>
      <c r="N236">
        <f t="shared" si="43"/>
        <v>2.6383560438182503</v>
      </c>
    </row>
    <row r="237" spans="1:14" x14ac:dyDescent="0.25">
      <c r="A237" s="4">
        <f>IF('True_Odds_Calculator_2-way'!A238="","",'True_Odds_Calculator_2-way'!A238)</f>
        <v>2.4</v>
      </c>
      <c r="B237" s="4">
        <f>IF('True_Odds_Calculator_2-way'!B238="","",'True_Odds_Calculator_2-way'!B238)</f>
        <v>1.62</v>
      </c>
      <c r="C237" s="4">
        <f t="shared" si="33"/>
        <v>0.41666666666666669</v>
      </c>
      <c r="D237">
        <f t="shared" si="34"/>
        <v>0.61728395061728392</v>
      </c>
      <c r="E237">
        <f t="shared" si="35"/>
        <v>3.3950617283950546E-2</v>
      </c>
      <c r="F237">
        <f t="shared" si="36"/>
        <v>-0.22325102880658443</v>
      </c>
      <c r="G237">
        <v>0</v>
      </c>
      <c r="H237">
        <f t="shared" si="37"/>
        <v>0.25720164609053497</v>
      </c>
      <c r="I237">
        <f t="shared" si="38"/>
        <v>-1.0733469768527295</v>
      </c>
      <c r="J237">
        <f t="shared" si="39"/>
        <v>1.0733469768527295</v>
      </c>
      <c r="K237">
        <f t="shared" si="40"/>
        <v>0.3995707383438068</v>
      </c>
      <c r="L237">
        <f t="shared" si="41"/>
        <v>0.60042926165619326</v>
      </c>
      <c r="M237">
        <f t="shared" si="42"/>
        <v>2.502685767593821</v>
      </c>
      <c r="N237">
        <f t="shared" si="43"/>
        <v>1.6654751256486924</v>
      </c>
    </row>
    <row r="238" spans="1:14" x14ac:dyDescent="0.25">
      <c r="A238" s="4">
        <f>IF('True_Odds_Calculator_2-way'!A239="","",'True_Odds_Calculator_2-way'!A239)</f>
        <v>2.23</v>
      </c>
      <c r="B238" s="4">
        <f>IF('True_Odds_Calculator_2-way'!B239="","",'True_Odds_Calculator_2-way'!B239)</f>
        <v>1.71</v>
      </c>
      <c r="C238" s="4">
        <f t="shared" si="33"/>
        <v>0.44843049327354262</v>
      </c>
      <c r="D238">
        <f t="shared" si="34"/>
        <v>0.58479532163742687</v>
      </c>
      <c r="E238">
        <f t="shared" si="35"/>
        <v>3.3225814910969431E-2</v>
      </c>
      <c r="F238">
        <f t="shared" si="36"/>
        <v>-0.22901423963496192</v>
      </c>
      <c r="G238">
        <v>0</v>
      </c>
      <c r="H238">
        <f t="shared" si="37"/>
        <v>0.26224005454593136</v>
      </c>
      <c r="I238">
        <f t="shared" si="38"/>
        <v>-1.070084984173661</v>
      </c>
      <c r="J238">
        <f t="shared" si="39"/>
        <v>1.070084984173661</v>
      </c>
      <c r="K238">
        <f t="shared" si="40"/>
        <v>0.43174080130549697</v>
      </c>
      <c r="L238">
        <f t="shared" si="41"/>
        <v>0.56825919869450314</v>
      </c>
      <c r="M238">
        <f t="shared" si="42"/>
        <v>2.3162045305336028</v>
      </c>
      <c r="N238">
        <f t="shared" si="43"/>
        <v>1.7597603387632996</v>
      </c>
    </row>
    <row r="239" spans="1:14" x14ac:dyDescent="0.25">
      <c r="A239" s="4">
        <f>IF('True_Odds_Calculator_2-way'!A240="","",'True_Odds_Calculator_2-way'!A240)</f>
        <v>2.0299999999999998</v>
      </c>
      <c r="B239" s="4">
        <f>IF('True_Odds_Calculator_2-way'!B240="","",'True_Odds_Calculator_2-way'!B240)</f>
        <v>1.86</v>
      </c>
      <c r="C239" s="4">
        <f t="shared" si="33"/>
        <v>0.49261083743842371</v>
      </c>
      <c r="D239">
        <f t="shared" si="34"/>
        <v>0.5376344086021505</v>
      </c>
      <c r="E239">
        <f t="shared" si="35"/>
        <v>3.0245246040574214E-2</v>
      </c>
      <c r="F239">
        <f t="shared" si="36"/>
        <v>-0.23459929021664283</v>
      </c>
      <c r="G239">
        <v>0</v>
      </c>
      <c r="H239">
        <f t="shared" si="37"/>
        <v>0.26484453625721704</v>
      </c>
      <c r="I239">
        <f t="shared" si="38"/>
        <v>-1.0625078858299792</v>
      </c>
      <c r="J239">
        <f t="shared" si="39"/>
        <v>1.0625078858299792</v>
      </c>
      <c r="K239">
        <f t="shared" si="40"/>
        <v>0.47746756040114985</v>
      </c>
      <c r="L239">
        <f t="shared" si="41"/>
        <v>0.5225324395988501</v>
      </c>
      <c r="M239">
        <f t="shared" si="42"/>
        <v>2.0943831224048783</v>
      </c>
      <c r="N239">
        <f t="shared" si="43"/>
        <v>1.9137567818137824</v>
      </c>
    </row>
    <row r="240" spans="1:14" x14ac:dyDescent="0.25">
      <c r="A240" s="4">
        <f>IF('True_Odds_Calculator_2-way'!A241="","",'True_Odds_Calculator_2-way'!A241)</f>
        <v>2.4500000000000002</v>
      </c>
      <c r="B240" s="4">
        <f>IF('True_Odds_Calculator_2-way'!B241="","",'True_Odds_Calculator_2-way'!B241)</f>
        <v>1.6</v>
      </c>
      <c r="C240" s="4">
        <f t="shared" si="33"/>
        <v>0.4081632653061224</v>
      </c>
      <c r="D240">
        <f t="shared" si="34"/>
        <v>0.625</v>
      </c>
      <c r="E240">
        <f t="shared" si="35"/>
        <v>3.3163265306122458E-2</v>
      </c>
      <c r="F240">
        <f t="shared" si="36"/>
        <v>-0.22193877551020402</v>
      </c>
      <c r="G240">
        <v>0</v>
      </c>
      <c r="H240">
        <f t="shared" si="37"/>
        <v>0.25510204081632648</v>
      </c>
      <c r="I240">
        <f t="shared" si="38"/>
        <v>-1.0721125348377949</v>
      </c>
      <c r="J240">
        <f t="shared" si="39"/>
        <v>1.0721125348377949</v>
      </c>
      <c r="K240">
        <f t="shared" si="40"/>
        <v>0.39145635918691934</v>
      </c>
      <c r="L240">
        <f t="shared" si="41"/>
        <v>0.60854364081308054</v>
      </c>
      <c r="M240">
        <f t="shared" si="42"/>
        <v>2.5545631755148031</v>
      </c>
      <c r="N240">
        <f t="shared" si="43"/>
        <v>1.643267520902677</v>
      </c>
    </row>
    <row r="241" spans="1:14" x14ac:dyDescent="0.25">
      <c r="A241" s="4">
        <f>IF('True_Odds_Calculator_2-way'!A242="","",'True_Odds_Calculator_2-way'!A242)</f>
        <v>2.1</v>
      </c>
      <c r="B241" s="4">
        <f>IF('True_Odds_Calculator_2-way'!B242="","",'True_Odds_Calculator_2-way'!B242)</f>
        <v>1.79</v>
      </c>
      <c r="C241" s="4">
        <f t="shared" si="33"/>
        <v>0.47619047619047616</v>
      </c>
      <c r="D241">
        <f t="shared" si="34"/>
        <v>0.55865921787709494</v>
      </c>
      <c r="E241">
        <f t="shared" si="35"/>
        <v>3.4849694067571102E-2</v>
      </c>
      <c r="F241">
        <f t="shared" si="36"/>
        <v>-0.2311785049215217</v>
      </c>
      <c r="G241">
        <v>0</v>
      </c>
      <c r="H241">
        <f t="shared" si="37"/>
        <v>0.2660281989890928</v>
      </c>
      <c r="I241">
        <f t="shared" si="38"/>
        <v>-1.072729223145815</v>
      </c>
      <c r="J241">
        <f t="shared" si="39"/>
        <v>1.072729223145815</v>
      </c>
      <c r="K241">
        <f t="shared" si="40"/>
        <v>0.4587151448829464</v>
      </c>
      <c r="L241">
        <f t="shared" si="41"/>
        <v>0.5412848551170536</v>
      </c>
      <c r="M241">
        <f t="shared" si="42"/>
        <v>2.1800021454603971</v>
      </c>
      <c r="N241">
        <f t="shared" si="43"/>
        <v>1.8474560862851939</v>
      </c>
    </row>
    <row r="242" spans="1:14" x14ac:dyDescent="0.25">
      <c r="A242" s="4">
        <f>IF('True_Odds_Calculator_2-way'!A243="","",'True_Odds_Calculator_2-way'!A243)</f>
        <v>1.85</v>
      </c>
      <c r="B242" s="4">
        <f>IF('True_Odds_Calculator_2-way'!B243="","",'True_Odds_Calculator_2-way'!B243)</f>
        <v>2.0499999999999998</v>
      </c>
      <c r="C242" s="4">
        <f t="shared" si="33"/>
        <v>0.54054054054054046</v>
      </c>
      <c r="D242">
        <f t="shared" si="34"/>
        <v>0.48780487804878053</v>
      </c>
      <c r="E242">
        <f t="shared" si="35"/>
        <v>2.8345418589321048E-2</v>
      </c>
      <c r="F242">
        <f t="shared" si="36"/>
        <v>-0.2353328938694792</v>
      </c>
      <c r="G242">
        <v>0</v>
      </c>
      <c r="H242">
        <f t="shared" si="37"/>
        <v>0.26367831245880025</v>
      </c>
      <c r="I242">
        <f t="shared" si="38"/>
        <v>-1.0585122480499263</v>
      </c>
      <c r="J242">
        <f t="shared" si="39"/>
        <v>1.0585122480499263</v>
      </c>
      <c r="K242">
        <f t="shared" si="40"/>
        <v>0.52638909307720383</v>
      </c>
      <c r="L242">
        <f t="shared" si="41"/>
        <v>0.47361090692279612</v>
      </c>
      <c r="M242">
        <f t="shared" si="42"/>
        <v>1.8997354108424378</v>
      </c>
      <c r="N242">
        <f t="shared" si="43"/>
        <v>2.1114378604524222</v>
      </c>
    </row>
    <row r="243" spans="1:14" x14ac:dyDescent="0.25">
      <c r="A243" s="4">
        <f>IF('True_Odds_Calculator_2-way'!A244="","",'True_Odds_Calculator_2-way'!A244)</f>
        <v>2.21</v>
      </c>
      <c r="B243" s="4">
        <f>IF('True_Odds_Calculator_2-way'!B244="","",'True_Odds_Calculator_2-way'!B244)</f>
        <v>1.72</v>
      </c>
      <c r="C243" s="4">
        <f t="shared" si="33"/>
        <v>0.45248868778280543</v>
      </c>
      <c r="D243">
        <f t="shared" si="34"/>
        <v>0.58139534883720934</v>
      </c>
      <c r="E243">
        <f t="shared" si="35"/>
        <v>3.3884036620014824E-2</v>
      </c>
      <c r="F243">
        <f t="shared" si="36"/>
        <v>-0.2291907818583605</v>
      </c>
      <c r="G243">
        <v>0</v>
      </c>
      <c r="H243">
        <f t="shared" si="37"/>
        <v>0.26307481847837527</v>
      </c>
      <c r="I243">
        <f t="shared" si="38"/>
        <v>-1.0713739108887084</v>
      </c>
      <c r="J243">
        <f t="shared" si="39"/>
        <v>1.0713739108887084</v>
      </c>
      <c r="K243">
        <f t="shared" si="40"/>
        <v>0.43547132891069945</v>
      </c>
      <c r="L243">
        <f t="shared" si="41"/>
        <v>0.56452867108930049</v>
      </c>
      <c r="M243">
        <f t="shared" si="42"/>
        <v>2.2963624321753371</v>
      </c>
      <c r="N243">
        <f t="shared" si="43"/>
        <v>1.7713892158398703</v>
      </c>
    </row>
    <row r="244" spans="1:14" x14ac:dyDescent="0.25">
      <c r="A244" s="4">
        <f>IF('True_Odds_Calculator_2-way'!A245="","",'True_Odds_Calculator_2-way'!A245)</f>
        <v>2.33</v>
      </c>
      <c r="B244" s="4">
        <f>IF('True_Odds_Calculator_2-way'!B245="","",'True_Odds_Calculator_2-way'!B245)</f>
        <v>1.65</v>
      </c>
      <c r="C244" s="4">
        <f t="shared" si="33"/>
        <v>0.42918454935622319</v>
      </c>
      <c r="D244">
        <f t="shared" si="34"/>
        <v>0.60606060606060608</v>
      </c>
      <c r="E244">
        <f t="shared" si="35"/>
        <v>3.5245155416829377E-2</v>
      </c>
      <c r="F244">
        <f t="shared" si="36"/>
        <v>-0.22486669267785131</v>
      </c>
      <c r="G244">
        <v>0</v>
      </c>
      <c r="H244">
        <f t="shared" si="37"/>
        <v>0.26011184809468074</v>
      </c>
      <c r="I244">
        <f t="shared" si="38"/>
        <v>-1.0755175492958089</v>
      </c>
      <c r="J244">
        <f t="shared" si="39"/>
        <v>1.0755175492958089</v>
      </c>
      <c r="K244">
        <f t="shared" si="40"/>
        <v>0.41144841377386249</v>
      </c>
      <c r="L244">
        <f t="shared" si="41"/>
        <v>0.58855158622613757</v>
      </c>
      <c r="M244">
        <f t="shared" si="42"/>
        <v>2.4304383405634256</v>
      </c>
      <c r="N244">
        <f t="shared" si="43"/>
        <v>1.6990864070422753</v>
      </c>
    </row>
    <row r="245" spans="1:14" x14ac:dyDescent="0.25">
      <c r="A245" s="4">
        <f>IF('True_Odds_Calculator_2-way'!A246="","",'True_Odds_Calculator_2-way'!A246)</f>
        <v>2.17</v>
      </c>
      <c r="B245" s="4">
        <f>IF('True_Odds_Calculator_2-way'!B246="","",'True_Odds_Calculator_2-way'!B246)</f>
        <v>1.74</v>
      </c>
      <c r="C245" s="4">
        <f t="shared" si="33"/>
        <v>0.46082949308755761</v>
      </c>
      <c r="D245">
        <f t="shared" si="34"/>
        <v>0.57471264367816088</v>
      </c>
      <c r="E245">
        <f t="shared" si="35"/>
        <v>3.5542136765718491E-2</v>
      </c>
      <c r="F245">
        <f t="shared" si="36"/>
        <v>-0.22930239949149844</v>
      </c>
      <c r="G245">
        <v>0</v>
      </c>
      <c r="H245">
        <f t="shared" si="37"/>
        <v>0.26484453625721699</v>
      </c>
      <c r="I245">
        <f t="shared" si="38"/>
        <v>-1.0747098003652684</v>
      </c>
      <c r="J245">
        <f t="shared" si="39"/>
        <v>1.0747098003652684</v>
      </c>
      <c r="K245">
        <f t="shared" si="40"/>
        <v>0.44298545385174265</v>
      </c>
      <c r="L245">
        <f t="shared" si="41"/>
        <v>0.55701454614825729</v>
      </c>
      <c r="M245">
        <f t="shared" si="42"/>
        <v>2.2574104664273644</v>
      </c>
      <c r="N245">
        <f t="shared" si="43"/>
        <v>1.7952852522702987</v>
      </c>
    </row>
    <row r="246" spans="1:14" x14ac:dyDescent="0.25">
      <c r="A246" s="4">
        <f>IF('True_Odds_Calculator_2-way'!A247="","",'True_Odds_Calculator_2-way'!A247)</f>
        <v>1.98</v>
      </c>
      <c r="B246" s="4">
        <f>IF('True_Odds_Calculator_2-way'!B247="","",'True_Odds_Calculator_2-way'!B247)</f>
        <v>1.88</v>
      </c>
      <c r="C246" s="4">
        <f t="shared" si="33"/>
        <v>0.50505050505050508</v>
      </c>
      <c r="D246">
        <f t="shared" si="34"/>
        <v>0.53191489361702127</v>
      </c>
      <c r="E246">
        <f t="shared" si="35"/>
        <v>3.6965398667526461E-2</v>
      </c>
      <c r="F246">
        <f t="shared" si="36"/>
        <v>-0.23167848699763582</v>
      </c>
      <c r="G246">
        <v>0</v>
      </c>
      <c r="H246">
        <f t="shared" si="37"/>
        <v>0.26864388566516229</v>
      </c>
      <c r="I246">
        <f t="shared" si="38"/>
        <v>-1.0768262306348704</v>
      </c>
      <c r="J246">
        <f t="shared" si="39"/>
        <v>1.0768262306348704</v>
      </c>
      <c r="K246">
        <f t="shared" si="40"/>
        <v>0.4865494129951195</v>
      </c>
      <c r="L246">
        <f t="shared" si="41"/>
        <v>0.51345058700488033</v>
      </c>
      <c r="M246">
        <f t="shared" si="42"/>
        <v>2.0552897060221729</v>
      </c>
      <c r="N246">
        <f t="shared" si="43"/>
        <v>1.947607082958686</v>
      </c>
    </row>
    <row r="247" spans="1:14" x14ac:dyDescent="0.25">
      <c r="A247" s="4">
        <f>IF('True_Odds_Calculator_2-way'!A248="","",'True_Odds_Calculator_2-way'!A248)</f>
        <v>2.02</v>
      </c>
      <c r="B247" s="4">
        <f>IF('True_Odds_Calculator_2-way'!B248="","",'True_Odds_Calculator_2-way'!B248)</f>
        <v>1.88</v>
      </c>
      <c r="C247" s="4">
        <f t="shared" si="33"/>
        <v>0.49504950495049505</v>
      </c>
      <c r="D247">
        <f t="shared" si="34"/>
        <v>0.53191489361702127</v>
      </c>
      <c r="E247">
        <f t="shared" si="35"/>
        <v>2.6964398567516312E-2</v>
      </c>
      <c r="F247">
        <f t="shared" si="36"/>
        <v>-0.23635980619338537</v>
      </c>
      <c r="G247">
        <v>0</v>
      </c>
      <c r="H247">
        <f t="shared" si="37"/>
        <v>0.26332420476090163</v>
      </c>
      <c r="I247">
        <f t="shared" si="38"/>
        <v>-1.0555008273018724</v>
      </c>
      <c r="J247">
        <f t="shared" si="39"/>
        <v>1.0555008273018724</v>
      </c>
      <c r="K247">
        <f t="shared" si="40"/>
        <v>0.48155387561543506</v>
      </c>
      <c r="L247">
        <f t="shared" si="41"/>
        <v>0.51844612438456505</v>
      </c>
      <c r="M247">
        <f t="shared" si="42"/>
        <v>2.0766108438479098</v>
      </c>
      <c r="N247">
        <f t="shared" si="43"/>
        <v>1.9288407280256479</v>
      </c>
    </row>
    <row r="248" spans="1:14" x14ac:dyDescent="0.25">
      <c r="A248" s="4">
        <f>IF('True_Odds_Calculator_2-way'!A249="","",'True_Odds_Calculator_2-way'!A249)</f>
        <v>1.81</v>
      </c>
      <c r="B248" s="4">
        <f>IF('True_Odds_Calculator_2-way'!B249="","",'True_Odds_Calculator_2-way'!B249)</f>
        <v>2.08</v>
      </c>
      <c r="C248" s="4">
        <f t="shared" si="33"/>
        <v>0.5524861878453039</v>
      </c>
      <c r="D248">
        <f t="shared" si="34"/>
        <v>0.48076923076923073</v>
      </c>
      <c r="E248">
        <f t="shared" si="35"/>
        <v>3.3255418614534626E-2</v>
      </c>
      <c r="F248">
        <f t="shared" si="36"/>
        <v>-0.23236294092647691</v>
      </c>
      <c r="G248">
        <v>0</v>
      </c>
      <c r="H248">
        <f t="shared" si="37"/>
        <v>0.26561835954101148</v>
      </c>
      <c r="I248">
        <f t="shared" si="38"/>
        <v>-1.0691671651659735</v>
      </c>
      <c r="J248">
        <f t="shared" si="39"/>
        <v>1.0691671651659735</v>
      </c>
      <c r="K248">
        <f t="shared" si="40"/>
        <v>0.5358983848622455</v>
      </c>
      <c r="L248">
        <f t="shared" si="41"/>
        <v>0.4641016151377545</v>
      </c>
      <c r="M248">
        <f t="shared" si="42"/>
        <v>1.8660254037844384</v>
      </c>
      <c r="N248">
        <f t="shared" si="43"/>
        <v>2.1547005383792519</v>
      </c>
    </row>
    <row r="249" spans="1:14" x14ac:dyDescent="0.25">
      <c r="A249" s="4">
        <f>IF('True_Odds_Calculator_2-way'!A250="","",'True_Odds_Calculator_2-way'!A250)</f>
        <v>2.19</v>
      </c>
      <c r="B249" s="4">
        <f>IF('True_Odds_Calculator_2-way'!B250="","",'True_Odds_Calculator_2-way'!B250)</f>
        <v>1.75</v>
      </c>
      <c r="C249" s="4">
        <f t="shared" si="33"/>
        <v>0.45662100456621008</v>
      </c>
      <c r="D249">
        <f t="shared" si="34"/>
        <v>0.5714285714285714</v>
      </c>
      <c r="E249">
        <f t="shared" si="35"/>
        <v>2.8049575994781417E-2</v>
      </c>
      <c r="F249">
        <f t="shared" si="36"/>
        <v>-0.23287671232876717</v>
      </c>
      <c r="G249">
        <v>0</v>
      </c>
      <c r="H249">
        <f t="shared" si="37"/>
        <v>0.26092628832354858</v>
      </c>
      <c r="I249">
        <f t="shared" si="38"/>
        <v>-1.0585122480499263</v>
      </c>
      <c r="J249">
        <f t="shared" si="39"/>
        <v>1.0585122480499263</v>
      </c>
      <c r="K249">
        <f t="shared" si="40"/>
        <v>0.44255041223763469</v>
      </c>
      <c r="L249">
        <f t="shared" si="41"/>
        <v>0.55744958776236542</v>
      </c>
      <c r="M249">
        <f t="shared" si="42"/>
        <v>2.2596295751794115</v>
      </c>
      <c r="N249">
        <f t="shared" si="43"/>
        <v>1.7938841860374448</v>
      </c>
    </row>
    <row r="250" spans="1:14" x14ac:dyDescent="0.25">
      <c r="A250" s="4">
        <f>IF('True_Odds_Calculator_2-way'!A251="","",'True_Odds_Calculator_2-way'!A251)</f>
        <v>2.1800000000000002</v>
      </c>
      <c r="B250" s="4">
        <f>IF('True_Odds_Calculator_2-way'!B251="","",'True_Odds_Calculator_2-way'!B251)</f>
        <v>1.75</v>
      </c>
      <c r="C250" s="4">
        <f t="shared" si="33"/>
        <v>0.4587155963302752</v>
      </c>
      <c r="D250">
        <f t="shared" si="34"/>
        <v>0.5714285714285714</v>
      </c>
      <c r="E250">
        <f t="shared" si="35"/>
        <v>3.0144167758846541E-2</v>
      </c>
      <c r="F250">
        <f t="shared" si="36"/>
        <v>-0.23197903014416776</v>
      </c>
      <c r="G250">
        <v>0</v>
      </c>
      <c r="H250">
        <f t="shared" si="37"/>
        <v>0.26212319790301436</v>
      </c>
      <c r="I250">
        <f t="shared" si="38"/>
        <v>-1.0629880069054676</v>
      </c>
      <c r="J250">
        <f t="shared" si="39"/>
        <v>1.0629880069054676</v>
      </c>
      <c r="K250">
        <f t="shared" si="40"/>
        <v>0.44359159560776512</v>
      </c>
      <c r="L250">
        <f t="shared" si="41"/>
        <v>0.55640840439223493</v>
      </c>
      <c r="M250">
        <f t="shared" si="42"/>
        <v>2.2543258481484516</v>
      </c>
      <c r="N250">
        <f t="shared" si="43"/>
        <v>1.797241005179101</v>
      </c>
    </row>
    <row r="251" spans="1:14" x14ac:dyDescent="0.25">
      <c r="A251" s="4">
        <f>IF('True_Odds_Calculator_2-way'!A252="","",'True_Odds_Calculator_2-way'!A252)</f>
        <v>1.81</v>
      </c>
      <c r="B251" s="4">
        <f>IF('True_Odds_Calculator_2-way'!B252="","",'True_Odds_Calculator_2-way'!B252)</f>
        <v>2.09</v>
      </c>
      <c r="C251" s="4">
        <f t="shared" si="33"/>
        <v>0.5524861878453039</v>
      </c>
      <c r="D251">
        <f t="shared" si="34"/>
        <v>0.47846889952153115</v>
      </c>
      <c r="E251">
        <f t="shared" si="35"/>
        <v>3.0955087366835166E-2</v>
      </c>
      <c r="F251">
        <f t="shared" si="36"/>
        <v>-0.23339237093235332</v>
      </c>
      <c r="G251">
        <v>0</v>
      </c>
      <c r="H251">
        <f t="shared" si="37"/>
        <v>0.26434745829918849</v>
      </c>
      <c r="I251">
        <f t="shared" si="38"/>
        <v>-1.064251428023502</v>
      </c>
      <c r="J251">
        <f t="shared" si="39"/>
        <v>1.064251428023502</v>
      </c>
      <c r="K251">
        <f t="shared" si="40"/>
        <v>0.53704433642160887</v>
      </c>
      <c r="L251">
        <f t="shared" si="41"/>
        <v>0.46295566357839102</v>
      </c>
      <c r="M251">
        <f t="shared" si="42"/>
        <v>1.8620436566990362</v>
      </c>
      <c r="N251">
        <f t="shared" si="43"/>
        <v>2.1600340565456171</v>
      </c>
    </row>
    <row r="252" spans="1:14" x14ac:dyDescent="0.25">
      <c r="A252" s="4">
        <f>IF('True_Odds_Calculator_2-way'!A253="","",'True_Odds_Calculator_2-way'!A253)</f>
        <v>1.9</v>
      </c>
      <c r="B252" s="4">
        <f>IF('True_Odds_Calculator_2-way'!B253="","",'True_Odds_Calculator_2-way'!B253)</f>
        <v>1.98</v>
      </c>
      <c r="C252" s="4">
        <f t="shared" si="33"/>
        <v>0.52631578947368418</v>
      </c>
      <c r="D252">
        <f t="shared" si="34"/>
        <v>0.50505050505050508</v>
      </c>
      <c r="E252">
        <f t="shared" si="35"/>
        <v>3.1366294524189264E-2</v>
      </c>
      <c r="F252">
        <f t="shared" si="36"/>
        <v>-0.23444976076555024</v>
      </c>
      <c r="G252">
        <v>0</v>
      </c>
      <c r="H252">
        <f t="shared" si="37"/>
        <v>0.26581605528973951</v>
      </c>
      <c r="I252">
        <f t="shared" si="38"/>
        <v>-1.0647942749998998</v>
      </c>
      <c r="J252">
        <f t="shared" si="39"/>
        <v>1.0647942749998998</v>
      </c>
      <c r="K252">
        <f t="shared" si="40"/>
        <v>0.51064311812610408</v>
      </c>
      <c r="L252">
        <f t="shared" si="41"/>
        <v>0.48935688187389592</v>
      </c>
      <c r="M252">
        <f t="shared" si="42"/>
        <v>1.9583148474999099</v>
      </c>
      <c r="N252">
        <f t="shared" si="43"/>
        <v>2.0434983894999017</v>
      </c>
    </row>
    <row r="253" spans="1:14" x14ac:dyDescent="0.25">
      <c r="A253" s="4">
        <f>IF('True_Odds_Calculator_2-way'!A254="","",'True_Odds_Calculator_2-way'!A254)</f>
        <v>2.13</v>
      </c>
      <c r="B253" s="4">
        <f>IF('True_Odds_Calculator_2-way'!B254="","",'True_Odds_Calculator_2-way'!B254)</f>
        <v>1.77</v>
      </c>
      <c r="C253" s="4">
        <f t="shared" si="33"/>
        <v>0.46948356807511737</v>
      </c>
      <c r="D253">
        <f t="shared" si="34"/>
        <v>0.56497175141242939</v>
      </c>
      <c r="E253">
        <f t="shared" si="35"/>
        <v>3.4455319487546765E-2</v>
      </c>
      <c r="F253">
        <f t="shared" si="36"/>
        <v>-0.23078963422720888</v>
      </c>
      <c r="G253">
        <v>0</v>
      </c>
      <c r="H253">
        <f t="shared" si="37"/>
        <v>0.26524495371475559</v>
      </c>
      <c r="I253">
        <f t="shared" si="38"/>
        <v>-1.0720509244860594</v>
      </c>
      <c r="J253">
        <f t="shared" si="39"/>
        <v>1.0720509244860594</v>
      </c>
      <c r="K253">
        <f t="shared" si="40"/>
        <v>0.45219863720922326</v>
      </c>
      <c r="L253">
        <f t="shared" si="41"/>
        <v>0.54780136279077696</v>
      </c>
      <c r="M253">
        <f t="shared" si="42"/>
        <v>2.2114175446692466</v>
      </c>
      <c r="N253">
        <f t="shared" si="43"/>
        <v>1.8254792118542653</v>
      </c>
    </row>
    <row r="254" spans="1:14" x14ac:dyDescent="0.25">
      <c r="A254" s="4">
        <f>IF('True_Odds_Calculator_2-way'!A255="","",'True_Odds_Calculator_2-way'!A255)</f>
        <v>1.8</v>
      </c>
      <c r="B254" s="4">
        <f>IF('True_Odds_Calculator_2-way'!B255="","",'True_Odds_Calculator_2-way'!B255)</f>
        <v>2.09</v>
      </c>
      <c r="C254" s="4">
        <f t="shared" si="33"/>
        <v>0.55555555555555558</v>
      </c>
      <c r="D254">
        <f t="shared" si="34"/>
        <v>0.47846889952153115</v>
      </c>
      <c r="E254">
        <f t="shared" si="35"/>
        <v>3.4024455077086735E-2</v>
      </c>
      <c r="F254">
        <f t="shared" si="36"/>
        <v>-0.23179160021265277</v>
      </c>
      <c r="G254">
        <v>0</v>
      </c>
      <c r="H254">
        <f t="shared" si="37"/>
        <v>0.26581605528973956</v>
      </c>
      <c r="I254">
        <f t="shared" si="38"/>
        <v>-1.0708823421952987</v>
      </c>
      <c r="J254">
        <f t="shared" si="39"/>
        <v>1.0708823421952987</v>
      </c>
      <c r="K254">
        <f t="shared" si="40"/>
        <v>0.53858826760586154</v>
      </c>
      <c r="L254">
        <f t="shared" si="41"/>
        <v>0.46141173239413841</v>
      </c>
      <c r="M254">
        <f t="shared" si="42"/>
        <v>1.8567058737562385</v>
      </c>
      <c r="N254">
        <f t="shared" si="43"/>
        <v>2.1672617529928755</v>
      </c>
    </row>
    <row r="255" spans="1:14" x14ac:dyDescent="0.25">
      <c r="A255" s="4">
        <f>IF('True_Odds_Calculator_2-way'!A256="","",'True_Odds_Calculator_2-way'!A256)</f>
        <v>2.02</v>
      </c>
      <c r="B255" s="4">
        <f>IF('True_Odds_Calculator_2-way'!B256="","",'True_Odds_Calculator_2-way'!B256)</f>
        <v>1.87</v>
      </c>
      <c r="C255" s="4">
        <f t="shared" si="33"/>
        <v>0.49504950495049505</v>
      </c>
      <c r="D255">
        <f t="shared" si="34"/>
        <v>0.53475935828876997</v>
      </c>
      <c r="E255">
        <f t="shared" si="35"/>
        <v>2.9808863239265015E-2</v>
      </c>
      <c r="F255">
        <f t="shared" si="36"/>
        <v>-0.23492349234923493</v>
      </c>
      <c r="G255">
        <v>0</v>
      </c>
      <c r="H255">
        <f t="shared" si="37"/>
        <v>0.2647323555885</v>
      </c>
      <c r="I255">
        <f t="shared" si="38"/>
        <v>-1.0615495921641367</v>
      </c>
      <c r="J255">
        <f t="shared" si="39"/>
        <v>1.0615495921641367</v>
      </c>
      <c r="K255">
        <f t="shared" si="40"/>
        <v>0.48012738724303272</v>
      </c>
      <c r="L255">
        <f t="shared" si="41"/>
        <v>0.51987261275696728</v>
      </c>
      <c r="M255">
        <f t="shared" si="42"/>
        <v>2.0827805840074194</v>
      </c>
      <c r="N255">
        <f t="shared" si="43"/>
        <v>1.9235481451827992</v>
      </c>
    </row>
    <row r="256" spans="1:14" x14ac:dyDescent="0.25">
      <c r="A256" s="4">
        <f>IF('True_Odds_Calculator_2-way'!A257="","",'True_Odds_Calculator_2-way'!A257)</f>
        <v>2.2799999999999998</v>
      </c>
      <c r="B256" s="4">
        <f>IF('True_Odds_Calculator_2-way'!B257="","",'True_Odds_Calculator_2-way'!B257)</f>
        <v>1.68</v>
      </c>
      <c r="C256" s="4">
        <f t="shared" si="33"/>
        <v>0.43859649122807021</v>
      </c>
      <c r="D256">
        <f t="shared" si="34"/>
        <v>0.59523809523809523</v>
      </c>
      <c r="E256">
        <f t="shared" si="35"/>
        <v>3.383458646616555E-2</v>
      </c>
      <c r="F256">
        <f t="shared" si="36"/>
        <v>-0.2272347535505429</v>
      </c>
      <c r="G256">
        <v>0</v>
      </c>
      <c r="H256">
        <f t="shared" si="37"/>
        <v>0.26106934001670845</v>
      </c>
      <c r="I256">
        <f t="shared" si="38"/>
        <v>-1.0718661571406805</v>
      </c>
      <c r="J256">
        <f t="shared" si="39"/>
        <v>1.0718661571406805</v>
      </c>
      <c r="K256">
        <f t="shared" si="40"/>
        <v>0.42158717195874679</v>
      </c>
      <c r="L256">
        <f t="shared" si="41"/>
        <v>0.57841282804125305</v>
      </c>
      <c r="M256">
        <f t="shared" si="42"/>
        <v>2.3719886811400706</v>
      </c>
      <c r="N256">
        <f t="shared" si="43"/>
        <v>1.728868986855663</v>
      </c>
    </row>
    <row r="257" spans="1:14" x14ac:dyDescent="0.25">
      <c r="A257" s="4">
        <f>IF('True_Odds_Calculator_2-way'!A258="","",'True_Odds_Calculator_2-way'!A258)</f>
        <v>2.68</v>
      </c>
      <c r="B257" s="4">
        <f>IF('True_Odds_Calculator_2-way'!B258="","",'True_Odds_Calculator_2-way'!B258)</f>
        <v>1.51</v>
      </c>
      <c r="C257" s="4">
        <f t="shared" si="33"/>
        <v>0.37313432835820892</v>
      </c>
      <c r="D257">
        <f t="shared" si="34"/>
        <v>0.66225165562913912</v>
      </c>
      <c r="E257">
        <f t="shared" si="35"/>
        <v>3.5385983987348046E-2</v>
      </c>
      <c r="F257">
        <f t="shared" si="36"/>
        <v>-0.21172284273994268</v>
      </c>
      <c r="G257">
        <v>0</v>
      </c>
      <c r="H257">
        <f t="shared" si="37"/>
        <v>0.2471088267272907</v>
      </c>
      <c r="I257">
        <f t="shared" si="38"/>
        <v>-1.0803395392536073</v>
      </c>
      <c r="J257">
        <f t="shared" si="39"/>
        <v>1.0803395392536073</v>
      </c>
      <c r="K257">
        <f t="shared" si="40"/>
        <v>0.3552435190021288</v>
      </c>
      <c r="L257">
        <f t="shared" si="41"/>
        <v>0.64475648099787108</v>
      </c>
      <c r="M257">
        <f t="shared" si="42"/>
        <v>2.8149704259460604</v>
      </c>
      <c r="N257">
        <f t="shared" si="43"/>
        <v>1.5509731650193399</v>
      </c>
    </row>
    <row r="258" spans="1:14" x14ac:dyDescent="0.25">
      <c r="A258" s="4">
        <f>IF('True_Odds_Calculator_2-way'!A259="","",'True_Odds_Calculator_2-way'!A259)</f>
        <v>1.79</v>
      </c>
      <c r="B258" s="4">
        <f>IF('True_Odds_Calculator_2-way'!B259="","",'True_Odds_Calculator_2-way'!B259)</f>
        <v>2.13</v>
      </c>
      <c r="C258" s="4">
        <f t="shared" si="33"/>
        <v>0.55865921787709494</v>
      </c>
      <c r="D258">
        <f t="shared" si="34"/>
        <v>0.46948356807511737</v>
      </c>
      <c r="E258">
        <f t="shared" si="35"/>
        <v>2.8142785952212312E-2</v>
      </c>
      <c r="F258">
        <f t="shared" si="36"/>
        <v>-0.2341385369947806</v>
      </c>
      <c r="G258">
        <v>0</v>
      </c>
      <c r="H258">
        <f t="shared" si="37"/>
        <v>0.26228132294699291</v>
      </c>
      <c r="I258">
        <f t="shared" si="38"/>
        <v>-1.0583936671670078</v>
      </c>
      <c r="J258">
        <f t="shared" si="39"/>
        <v>1.0583936671670078</v>
      </c>
      <c r="K258">
        <f t="shared" si="40"/>
        <v>0.5446234509412119</v>
      </c>
      <c r="L258">
        <f t="shared" si="41"/>
        <v>0.45537654905878816</v>
      </c>
      <c r="M258">
        <f t="shared" si="42"/>
        <v>1.8361309970619364</v>
      </c>
      <c r="N258">
        <f t="shared" si="43"/>
        <v>2.1959848438987186</v>
      </c>
    </row>
    <row r="259" spans="1:14" x14ac:dyDescent="0.25">
      <c r="A259" s="4">
        <f>IF('True_Odds_Calculator_2-way'!A260="","",'True_Odds_Calculator_2-way'!A260)</f>
        <v>1.67</v>
      </c>
      <c r="B259" s="4">
        <f>IF('True_Odds_Calculator_2-way'!B260="","",'True_Odds_Calculator_2-way'!B260)</f>
        <v>2.3199999999999998</v>
      </c>
      <c r="C259" s="4">
        <f t="shared" ref="C259:C322" si="44">1/A259</f>
        <v>0.5988023952095809</v>
      </c>
      <c r="D259">
        <f t="shared" ref="D259:D322" si="45">1/B259</f>
        <v>0.43103448275862072</v>
      </c>
      <c r="E259">
        <f t="shared" ref="E259:E322" si="46">C259+D259-1</f>
        <v>2.9836877968201669E-2</v>
      </c>
      <c r="F259">
        <f t="shared" ref="F259:F322" si="47">C259+D259-(C259*D259)-1</f>
        <v>-0.22826760272558322</v>
      </c>
      <c r="G259">
        <v>0</v>
      </c>
      <c r="H259">
        <f t="shared" ref="H259:H322" si="48">C259*D259</f>
        <v>0.25810448069378489</v>
      </c>
      <c r="I259">
        <f t="shared" ref="I259:I322" si="49">((-4*F259*H259)^0.5)/(2*F259)</f>
        <v>-1.0633485251477839</v>
      </c>
      <c r="J259">
        <f t="shared" ref="J259:J322" si="50">(-((-4*F259*H259)^0.5))/(2*F259)</f>
        <v>1.0633485251477839</v>
      </c>
      <c r="K259">
        <f t="shared" ref="K259:K322" si="51">IF(A259="","",(C259/($J259+C259-($J259*C259))))</f>
        <v>0.5839608682450772</v>
      </c>
      <c r="L259">
        <f t="shared" ref="L259:L322" si="52">IF(B259="","",(D259/($J259+D259-($J259*D259))))</f>
        <v>0.41603913175492269</v>
      </c>
      <c r="M259">
        <f t="shared" ref="M259:M322" si="53">IF(A259="","",1/K259)</f>
        <v>1.7124435118490151</v>
      </c>
      <c r="N259">
        <f t="shared" ref="N259:N322" si="54">IF(B259="","",1/L259)</f>
        <v>2.4036200531950747</v>
      </c>
    </row>
    <row r="260" spans="1:14" x14ac:dyDescent="0.25">
      <c r="A260" s="4">
        <f>IF('True_Odds_Calculator_2-way'!A261="","",'True_Odds_Calculator_2-way'!A261)</f>
        <v>2.68</v>
      </c>
      <c r="B260" s="4">
        <f>IF('True_Odds_Calculator_2-way'!B261="","",'True_Odds_Calculator_2-way'!B261)</f>
        <v>1.52</v>
      </c>
      <c r="C260" s="4">
        <f t="shared" si="44"/>
        <v>0.37313432835820892</v>
      </c>
      <c r="D260">
        <f t="shared" si="45"/>
        <v>0.65789473684210531</v>
      </c>
      <c r="E260">
        <f t="shared" si="46"/>
        <v>3.1029065200314232E-2</v>
      </c>
      <c r="F260">
        <f t="shared" si="47"/>
        <v>-0.21445404556166536</v>
      </c>
      <c r="G260">
        <v>0</v>
      </c>
      <c r="H260">
        <f t="shared" si="48"/>
        <v>0.24548311076197957</v>
      </c>
      <c r="I260">
        <f t="shared" si="49"/>
        <v>-1.0699012312772824</v>
      </c>
      <c r="J260">
        <f t="shared" si="50"/>
        <v>1.0699012312772824</v>
      </c>
      <c r="K260">
        <f t="shared" si="51"/>
        <v>0.35747044452054633</v>
      </c>
      <c r="L260">
        <f t="shared" si="52"/>
        <v>0.64252955547945367</v>
      </c>
      <c r="M260">
        <f t="shared" si="53"/>
        <v>2.7974340685458348</v>
      </c>
      <c r="N260">
        <f t="shared" si="54"/>
        <v>1.5563486402641866</v>
      </c>
    </row>
    <row r="261" spans="1:14" x14ac:dyDescent="0.25">
      <c r="A261" s="4">
        <f>IF('True_Odds_Calculator_2-way'!A262="","",'True_Odds_Calculator_2-way'!A262)</f>
        <v>1.86</v>
      </c>
      <c r="B261" s="4">
        <f>IF('True_Odds_Calculator_2-way'!B262="","",'True_Odds_Calculator_2-way'!B262)</f>
        <v>2.0499999999999998</v>
      </c>
      <c r="C261" s="4">
        <f t="shared" si="44"/>
        <v>0.5376344086021505</v>
      </c>
      <c r="D261">
        <f t="shared" si="45"/>
        <v>0.48780487804878053</v>
      </c>
      <c r="E261">
        <f t="shared" si="46"/>
        <v>2.5439286650930981E-2</v>
      </c>
      <c r="F261">
        <f t="shared" si="47"/>
        <v>-0.23682140047206923</v>
      </c>
      <c r="G261">
        <v>0</v>
      </c>
      <c r="H261">
        <f t="shared" si="48"/>
        <v>0.26226068712300027</v>
      </c>
      <c r="I261">
        <f t="shared" si="49"/>
        <v>-1.0523401123547818</v>
      </c>
      <c r="J261">
        <f t="shared" si="50"/>
        <v>1.0523401123547818</v>
      </c>
      <c r="K261">
        <f t="shared" si="51"/>
        <v>0.52493093970332627</v>
      </c>
      <c r="L261">
        <f t="shared" si="52"/>
        <v>0.47506906029667378</v>
      </c>
      <c r="M261">
        <f t="shared" si="53"/>
        <v>1.9050124966251125</v>
      </c>
      <c r="N261">
        <f t="shared" si="54"/>
        <v>2.1049571179725204</v>
      </c>
    </row>
    <row r="262" spans="1:14" x14ac:dyDescent="0.25">
      <c r="A262" s="4">
        <f>IF('True_Odds_Calculator_2-way'!A263="","",'True_Odds_Calculator_2-way'!A263)</f>
        <v>2.2599999999999998</v>
      </c>
      <c r="B262" s="4">
        <f>IF('True_Odds_Calculator_2-way'!B263="","",'True_Odds_Calculator_2-way'!B263)</f>
        <v>1.7</v>
      </c>
      <c r="C262" s="4">
        <f t="shared" si="44"/>
        <v>0.44247787610619471</v>
      </c>
      <c r="D262">
        <f t="shared" si="45"/>
        <v>0.58823529411764708</v>
      </c>
      <c r="E262">
        <f t="shared" si="46"/>
        <v>3.0713170223841679E-2</v>
      </c>
      <c r="F262">
        <f t="shared" si="47"/>
        <v>-0.2295679333680376</v>
      </c>
      <c r="G262">
        <v>0</v>
      </c>
      <c r="H262">
        <f t="shared" si="48"/>
        <v>0.26028110359187923</v>
      </c>
      <c r="I262">
        <f t="shared" si="49"/>
        <v>-1.0647942749998995</v>
      </c>
      <c r="J262">
        <f t="shared" si="50"/>
        <v>1.0647942749998995</v>
      </c>
      <c r="K262">
        <f t="shared" si="51"/>
        <v>0.42705098312484241</v>
      </c>
      <c r="L262">
        <f t="shared" si="52"/>
        <v>0.57294901687515787</v>
      </c>
      <c r="M262">
        <f t="shared" si="53"/>
        <v>2.3416407864998732</v>
      </c>
      <c r="N262">
        <f t="shared" si="54"/>
        <v>1.7453559924999296</v>
      </c>
    </row>
    <row r="263" spans="1:14" x14ac:dyDescent="0.25">
      <c r="A263" s="4">
        <f>IF('True_Odds_Calculator_2-way'!A264="","",'True_Odds_Calculator_2-way'!A264)</f>
        <v>1.77</v>
      </c>
      <c r="B263" s="4">
        <f>IF('True_Odds_Calculator_2-way'!B264="","",'True_Odds_Calculator_2-way'!B264)</f>
        <v>2.16</v>
      </c>
      <c r="C263" s="4">
        <f t="shared" si="44"/>
        <v>0.56497175141242939</v>
      </c>
      <c r="D263">
        <f t="shared" si="45"/>
        <v>0.46296296296296291</v>
      </c>
      <c r="E263">
        <f t="shared" si="46"/>
        <v>2.79347143753923E-2</v>
      </c>
      <c r="F263">
        <f t="shared" si="47"/>
        <v>-0.23362628164888055</v>
      </c>
      <c r="G263">
        <v>0</v>
      </c>
      <c r="H263">
        <f t="shared" si="48"/>
        <v>0.26156099602427285</v>
      </c>
      <c r="I263">
        <f t="shared" si="49"/>
        <v>-1.0580973892262122</v>
      </c>
      <c r="J263">
        <f t="shared" si="50"/>
        <v>1.0580973892262122</v>
      </c>
      <c r="K263">
        <f t="shared" si="51"/>
        <v>0.55104464600806979</v>
      </c>
      <c r="L263">
        <f t="shared" si="52"/>
        <v>0.44895535399193021</v>
      </c>
      <c r="M263">
        <f t="shared" si="53"/>
        <v>1.8147349897041836</v>
      </c>
      <c r="N263">
        <f t="shared" si="54"/>
        <v>2.2273929715024061</v>
      </c>
    </row>
    <row r="264" spans="1:14" x14ac:dyDescent="0.25">
      <c r="A264" s="4">
        <f>IF('True_Odds_Calculator_2-way'!A265="","",'True_Odds_Calculator_2-way'!A265)</f>
        <v>2.5099999999999998</v>
      </c>
      <c r="B264" s="4">
        <f>IF('True_Odds_Calculator_2-way'!B265="","",'True_Odds_Calculator_2-way'!B265)</f>
        <v>1.58</v>
      </c>
      <c r="C264" s="4">
        <f t="shared" si="44"/>
        <v>0.39840637450199207</v>
      </c>
      <c r="D264">
        <f t="shared" si="45"/>
        <v>0.63291139240506322</v>
      </c>
      <c r="E264">
        <f t="shared" si="46"/>
        <v>3.1317766907055233E-2</v>
      </c>
      <c r="F264">
        <f t="shared" si="47"/>
        <v>-0.22083816632205366</v>
      </c>
      <c r="G264">
        <v>0</v>
      </c>
      <c r="H264">
        <f t="shared" si="48"/>
        <v>0.2521559332291089</v>
      </c>
      <c r="I264">
        <f t="shared" si="49"/>
        <v>-1.0685565962365233</v>
      </c>
      <c r="J264">
        <f t="shared" si="50"/>
        <v>1.0685565962365233</v>
      </c>
      <c r="K264">
        <f t="shared" si="51"/>
        <v>0.38262566342359927</v>
      </c>
      <c r="L264">
        <f t="shared" si="52"/>
        <v>0.61737433657640084</v>
      </c>
      <c r="M264">
        <f t="shared" si="53"/>
        <v>2.61352046031715</v>
      </c>
      <c r="N264">
        <f t="shared" si="54"/>
        <v>1.6197628258171834</v>
      </c>
    </row>
    <row r="265" spans="1:14" x14ac:dyDescent="0.25">
      <c r="A265" s="4">
        <f>IF('True_Odds_Calculator_2-way'!A266="","",'True_Odds_Calculator_2-way'!A266)</f>
        <v>1.93</v>
      </c>
      <c r="B265" s="4">
        <f>IF('True_Odds_Calculator_2-way'!B266="","",'True_Odds_Calculator_2-way'!B266)</f>
        <v>1.98</v>
      </c>
      <c r="C265" s="4">
        <f t="shared" si="44"/>
        <v>0.5181347150259068</v>
      </c>
      <c r="D265">
        <f t="shared" si="45"/>
        <v>0.50505050505050508</v>
      </c>
      <c r="E265">
        <f t="shared" si="46"/>
        <v>2.3185220076411994E-2</v>
      </c>
      <c r="F265">
        <f t="shared" si="47"/>
        <v>-0.23849897943162168</v>
      </c>
      <c r="G265">
        <v>0</v>
      </c>
      <c r="H265">
        <f t="shared" si="48"/>
        <v>0.26168419950803373</v>
      </c>
      <c r="I265">
        <f t="shared" si="49"/>
        <v>-1.0474793930096669</v>
      </c>
      <c r="J265">
        <f t="shared" si="50"/>
        <v>1.0474793930096669</v>
      </c>
      <c r="K265">
        <f t="shared" si="51"/>
        <v>0.50654562421980165</v>
      </c>
      <c r="L265">
        <f t="shared" si="52"/>
        <v>0.49345437578019818</v>
      </c>
      <c r="M265">
        <f t="shared" si="53"/>
        <v>1.9741558354989901</v>
      </c>
      <c r="N265">
        <f t="shared" si="54"/>
        <v>2.0265298051494733</v>
      </c>
    </row>
    <row r="266" spans="1:14" x14ac:dyDescent="0.25">
      <c r="A266" s="4">
        <f>IF('True_Odds_Calculator_2-way'!A267="","",'True_Odds_Calculator_2-way'!A267)</f>
        <v>2.72</v>
      </c>
      <c r="B266" s="4">
        <f>IF('True_Odds_Calculator_2-way'!B267="","",'True_Odds_Calculator_2-way'!B267)</f>
        <v>1.51</v>
      </c>
      <c r="C266" s="4">
        <f t="shared" si="44"/>
        <v>0.36764705882352938</v>
      </c>
      <c r="D266">
        <f t="shared" si="45"/>
        <v>0.66225165562913912</v>
      </c>
      <c r="E266">
        <f t="shared" si="46"/>
        <v>2.9898714452668562E-2</v>
      </c>
      <c r="F266">
        <f t="shared" si="47"/>
        <v>-0.21357615894039728</v>
      </c>
      <c r="G266">
        <v>0</v>
      </c>
      <c r="H266">
        <f t="shared" si="48"/>
        <v>0.24347487339306584</v>
      </c>
      <c r="I266">
        <f t="shared" si="49"/>
        <v>-1.0677035543974553</v>
      </c>
      <c r="J266">
        <f t="shared" si="50"/>
        <v>1.0677035543974553</v>
      </c>
      <c r="K266">
        <f t="shared" si="51"/>
        <v>0.35255335365078311</v>
      </c>
      <c r="L266">
        <f t="shared" si="52"/>
        <v>0.64744664634921678</v>
      </c>
      <c r="M266">
        <f t="shared" si="53"/>
        <v>2.8364501135636235</v>
      </c>
      <c r="N266">
        <f t="shared" si="54"/>
        <v>1.5445288127427022</v>
      </c>
    </row>
    <row r="267" spans="1:14" x14ac:dyDescent="0.25">
      <c r="A267" s="4">
        <f>IF('True_Odds_Calculator_2-way'!A268="","",'True_Odds_Calculator_2-way'!A268)</f>
        <v>1.93</v>
      </c>
      <c r="B267" s="4">
        <f>IF('True_Odds_Calculator_2-way'!B268="","",'True_Odds_Calculator_2-way'!B268)</f>
        <v>1.98</v>
      </c>
      <c r="C267" s="4">
        <f t="shared" si="44"/>
        <v>0.5181347150259068</v>
      </c>
      <c r="D267">
        <f t="shared" si="45"/>
        <v>0.50505050505050508</v>
      </c>
      <c r="E267">
        <f t="shared" si="46"/>
        <v>2.3185220076411994E-2</v>
      </c>
      <c r="F267">
        <f t="shared" si="47"/>
        <v>-0.23849897943162168</v>
      </c>
      <c r="G267">
        <v>0</v>
      </c>
      <c r="H267">
        <f t="shared" si="48"/>
        <v>0.26168419950803373</v>
      </c>
      <c r="I267">
        <f t="shared" si="49"/>
        <v>-1.0474793930096669</v>
      </c>
      <c r="J267">
        <f t="shared" si="50"/>
        <v>1.0474793930096669</v>
      </c>
      <c r="K267">
        <f t="shared" si="51"/>
        <v>0.50654562421980165</v>
      </c>
      <c r="L267">
        <f t="shared" si="52"/>
        <v>0.49345437578019818</v>
      </c>
      <c r="M267">
        <f t="shared" si="53"/>
        <v>1.9741558354989901</v>
      </c>
      <c r="N267">
        <f t="shared" si="54"/>
        <v>2.0265298051494733</v>
      </c>
    </row>
    <row r="268" spans="1:14" x14ac:dyDescent="0.25">
      <c r="A268" s="4">
        <f>IF('True_Odds_Calculator_2-way'!A269="","",'True_Odds_Calculator_2-way'!A269)</f>
        <v>1.7</v>
      </c>
      <c r="B268" s="4">
        <f>IF('True_Odds_Calculator_2-way'!B269="","",'True_Odds_Calculator_2-way'!B269)</f>
        <v>2.2599999999999998</v>
      </c>
      <c r="C268" s="4">
        <f t="shared" si="44"/>
        <v>0.58823529411764708</v>
      </c>
      <c r="D268">
        <f t="shared" si="45"/>
        <v>0.44247787610619471</v>
      </c>
      <c r="E268">
        <f t="shared" si="46"/>
        <v>3.0713170223841679E-2</v>
      </c>
      <c r="F268">
        <f t="shared" si="47"/>
        <v>-0.2295679333680376</v>
      </c>
      <c r="G268">
        <v>0</v>
      </c>
      <c r="H268">
        <f t="shared" si="48"/>
        <v>0.26028110359187923</v>
      </c>
      <c r="I268">
        <f t="shared" si="49"/>
        <v>-1.0647942749998995</v>
      </c>
      <c r="J268">
        <f t="shared" si="50"/>
        <v>1.0647942749998995</v>
      </c>
      <c r="K268">
        <f t="shared" si="51"/>
        <v>0.57294901687515787</v>
      </c>
      <c r="L268">
        <f t="shared" si="52"/>
        <v>0.42705098312484241</v>
      </c>
      <c r="M268">
        <f t="shared" si="53"/>
        <v>1.7453559924999296</v>
      </c>
      <c r="N268">
        <f t="shared" si="54"/>
        <v>2.3416407864998732</v>
      </c>
    </row>
    <row r="269" spans="1:14" x14ac:dyDescent="0.25">
      <c r="A269" s="4">
        <f>IF('True_Odds_Calculator_2-way'!A270="","",'True_Odds_Calculator_2-way'!A270)</f>
        <v>1.41</v>
      </c>
      <c r="B269" s="4">
        <f>IF('True_Odds_Calculator_2-way'!B270="","",'True_Odds_Calculator_2-way'!B270)</f>
        <v>3.05</v>
      </c>
      <c r="C269" s="4">
        <f t="shared" si="44"/>
        <v>0.70921985815602839</v>
      </c>
      <c r="D269">
        <f t="shared" si="45"/>
        <v>0.32786885245901642</v>
      </c>
      <c r="E269">
        <f t="shared" si="46"/>
        <v>3.7088710615044818E-2</v>
      </c>
      <c r="F269">
        <f t="shared" si="47"/>
        <v>-0.19544239041971867</v>
      </c>
      <c r="G269">
        <v>0</v>
      </c>
      <c r="H269">
        <f t="shared" si="48"/>
        <v>0.23253110103476343</v>
      </c>
      <c r="I269">
        <f t="shared" si="49"/>
        <v>-1.0907648670730681</v>
      </c>
      <c r="J269">
        <f t="shared" si="50"/>
        <v>1.0907648670730681</v>
      </c>
      <c r="K269">
        <f t="shared" si="51"/>
        <v>0.69098300562505255</v>
      </c>
      <c r="L269">
        <f t="shared" si="52"/>
        <v>0.30901699437494751</v>
      </c>
      <c r="M269">
        <f t="shared" si="53"/>
        <v>1.4472135954999581</v>
      </c>
      <c r="N269">
        <f t="shared" si="54"/>
        <v>3.2360679774997889</v>
      </c>
    </row>
    <row r="270" spans="1:14" x14ac:dyDescent="0.25">
      <c r="A270" s="4">
        <f>IF('True_Odds_Calculator_2-way'!A271="","",'True_Odds_Calculator_2-way'!A271)</f>
        <v>1.95</v>
      </c>
      <c r="B270" s="4">
        <f>IF('True_Odds_Calculator_2-way'!B271="","",'True_Odds_Calculator_2-way'!B271)</f>
        <v>1.95</v>
      </c>
      <c r="C270" s="4">
        <f t="shared" si="44"/>
        <v>0.51282051282051289</v>
      </c>
      <c r="D270">
        <f t="shared" si="45"/>
        <v>0.51282051282051289</v>
      </c>
      <c r="E270">
        <f t="shared" si="46"/>
        <v>2.5641025641025772E-2</v>
      </c>
      <c r="F270">
        <f t="shared" si="47"/>
        <v>-0.23734385272846803</v>
      </c>
      <c r="G270">
        <v>0</v>
      </c>
      <c r="H270">
        <f t="shared" si="48"/>
        <v>0.2629848783694938</v>
      </c>
      <c r="I270">
        <f t="shared" si="49"/>
        <v>-1.0526315789473688</v>
      </c>
      <c r="J270">
        <f t="shared" si="50"/>
        <v>1.0526315789473688</v>
      </c>
      <c r="K270">
        <f t="shared" si="51"/>
        <v>0.49999999999999989</v>
      </c>
      <c r="L270">
        <f t="shared" si="52"/>
        <v>0.49999999999999989</v>
      </c>
      <c r="M270">
        <f t="shared" si="53"/>
        <v>2.0000000000000004</v>
      </c>
      <c r="N270">
        <f t="shared" si="54"/>
        <v>2.0000000000000004</v>
      </c>
    </row>
    <row r="271" spans="1:14" x14ac:dyDescent="0.25">
      <c r="A271" s="4">
        <f>IF('True_Odds_Calculator_2-way'!A272="","",'True_Odds_Calculator_2-way'!A272)</f>
        <v>1.91</v>
      </c>
      <c r="B271" s="4">
        <f>IF('True_Odds_Calculator_2-way'!B272="","",'True_Odds_Calculator_2-way'!B272)</f>
        <v>1.99</v>
      </c>
      <c r="C271" s="4">
        <f t="shared" si="44"/>
        <v>0.52356020942408377</v>
      </c>
      <c r="D271">
        <f t="shared" si="45"/>
        <v>0.50251256281407031</v>
      </c>
      <c r="E271">
        <f t="shared" si="46"/>
        <v>2.6072772238153963E-2</v>
      </c>
      <c r="F271">
        <f t="shared" si="47"/>
        <v>-0.23702281038701378</v>
      </c>
      <c r="G271">
        <v>0</v>
      </c>
      <c r="H271">
        <f t="shared" si="48"/>
        <v>0.26309558262516769</v>
      </c>
      <c r="I271">
        <f t="shared" si="49"/>
        <v>-1.0535659020683561</v>
      </c>
      <c r="J271">
        <f t="shared" si="50"/>
        <v>1.0535659020683561</v>
      </c>
      <c r="K271">
        <f t="shared" si="51"/>
        <v>0.51053098533271912</v>
      </c>
      <c r="L271">
        <f t="shared" si="52"/>
        <v>0.48946901466728099</v>
      </c>
      <c r="M271">
        <f t="shared" si="53"/>
        <v>1.9587449708822042</v>
      </c>
      <c r="N271">
        <f t="shared" si="54"/>
        <v>2.043030243047673</v>
      </c>
    </row>
    <row r="272" spans="1:14" x14ac:dyDescent="0.25">
      <c r="A272" s="4">
        <f>IF('True_Odds_Calculator_2-way'!A273="","",'True_Odds_Calculator_2-way'!A273)</f>
        <v>1.83</v>
      </c>
      <c r="B272" s="4">
        <f>IF('True_Odds_Calculator_2-way'!B273="","",'True_Odds_Calculator_2-way'!B273)</f>
        <v>2.0699999999999998</v>
      </c>
      <c r="C272" s="4">
        <f t="shared" si="44"/>
        <v>0.54644808743169393</v>
      </c>
      <c r="D272">
        <f t="shared" si="45"/>
        <v>0.48309178743961356</v>
      </c>
      <c r="E272">
        <f t="shared" si="46"/>
        <v>2.9539874871307603E-2</v>
      </c>
      <c r="F272">
        <f t="shared" si="47"/>
        <v>-0.23444470842902765</v>
      </c>
      <c r="G272">
        <v>0</v>
      </c>
      <c r="H272">
        <f t="shared" si="48"/>
        <v>0.26398458330033525</v>
      </c>
      <c r="I272">
        <f t="shared" si="49"/>
        <v>-1.0611311532512866</v>
      </c>
      <c r="J272">
        <f t="shared" si="50"/>
        <v>1.0611311532512866</v>
      </c>
      <c r="K272">
        <f t="shared" si="51"/>
        <v>0.53170592832305175</v>
      </c>
      <c r="L272">
        <f t="shared" si="52"/>
        <v>0.46829407167694814</v>
      </c>
      <c r="M272">
        <f t="shared" si="53"/>
        <v>1.8807388571985679</v>
      </c>
      <c r="N272">
        <f t="shared" si="54"/>
        <v>2.1354103339788768</v>
      </c>
    </row>
    <row r="273" spans="1:14" x14ac:dyDescent="0.25">
      <c r="A273" s="4">
        <f>IF('True_Odds_Calculator_2-way'!A274="","",'True_Odds_Calculator_2-way'!A274)</f>
        <v>2.15</v>
      </c>
      <c r="B273" s="4">
        <f>IF('True_Odds_Calculator_2-way'!B274="","",'True_Odds_Calculator_2-way'!B274)</f>
        <v>1.78</v>
      </c>
      <c r="C273" s="4">
        <f t="shared" si="44"/>
        <v>0.46511627906976744</v>
      </c>
      <c r="D273">
        <f t="shared" si="45"/>
        <v>0.5617977528089888</v>
      </c>
      <c r="E273">
        <f t="shared" si="46"/>
        <v>2.6914031878756184E-2</v>
      </c>
      <c r="F273">
        <f t="shared" si="47"/>
        <v>-0.23438724849751769</v>
      </c>
      <c r="G273">
        <v>0</v>
      </c>
      <c r="H273">
        <f t="shared" si="48"/>
        <v>0.26130128037627387</v>
      </c>
      <c r="I273">
        <f t="shared" si="49"/>
        <v>-1.0558537785999174</v>
      </c>
      <c r="J273">
        <f t="shared" si="50"/>
        <v>1.0558537785999174</v>
      </c>
      <c r="K273">
        <f t="shared" si="51"/>
        <v>0.45162389028142153</v>
      </c>
      <c r="L273">
        <f t="shared" si="52"/>
        <v>0.54837610971857853</v>
      </c>
      <c r="M273">
        <f t="shared" si="53"/>
        <v>2.214231845389905</v>
      </c>
      <c r="N273">
        <f t="shared" si="54"/>
        <v>1.8235659473079355</v>
      </c>
    </row>
    <row r="274" spans="1:14" x14ac:dyDescent="0.25">
      <c r="A274" s="4">
        <f>IF('True_Odds_Calculator_2-way'!A275="","",'True_Odds_Calculator_2-way'!A275)</f>
        <v>1.88</v>
      </c>
      <c r="B274" s="4">
        <f>IF('True_Odds_Calculator_2-way'!B275="","",'True_Odds_Calculator_2-way'!B275)</f>
        <v>2.04</v>
      </c>
      <c r="C274" s="4">
        <f t="shared" si="44"/>
        <v>0.53191489361702127</v>
      </c>
      <c r="D274">
        <f t="shared" si="45"/>
        <v>0.49019607843137253</v>
      </c>
      <c r="E274">
        <f t="shared" si="46"/>
        <v>2.2110972048393851E-2</v>
      </c>
      <c r="F274">
        <f t="shared" si="47"/>
        <v>-0.23863162286191075</v>
      </c>
      <c r="G274">
        <v>0</v>
      </c>
      <c r="H274">
        <f t="shared" si="48"/>
        <v>0.26074259491030455</v>
      </c>
      <c r="I274">
        <f t="shared" si="49"/>
        <v>-1.0453025125088635</v>
      </c>
      <c r="J274">
        <f t="shared" si="50"/>
        <v>1.0453025125088635</v>
      </c>
      <c r="K274">
        <f t="shared" si="51"/>
        <v>0.52086962844930107</v>
      </c>
      <c r="L274">
        <f t="shared" si="52"/>
        <v>0.47913037155069899</v>
      </c>
      <c r="M274">
        <f t="shared" si="53"/>
        <v>1.9198662110077995</v>
      </c>
      <c r="N274">
        <f t="shared" si="54"/>
        <v>2.0871146130092182</v>
      </c>
    </row>
    <row r="275" spans="1:14" x14ac:dyDescent="0.25">
      <c r="A275" s="4">
        <f>IF('True_Odds_Calculator_2-way'!A276="","",'True_Odds_Calculator_2-way'!A276)</f>
        <v>2.13</v>
      </c>
      <c r="B275" s="4">
        <f>IF('True_Odds_Calculator_2-way'!B276="","",'True_Odds_Calculator_2-way'!B276)</f>
        <v>1.78</v>
      </c>
      <c r="C275" s="4">
        <f t="shared" si="44"/>
        <v>0.46948356807511737</v>
      </c>
      <c r="D275">
        <f t="shared" si="45"/>
        <v>0.5617977528089888</v>
      </c>
      <c r="E275">
        <f t="shared" si="46"/>
        <v>3.128132088410629E-2</v>
      </c>
      <c r="F275">
        <f t="shared" si="47"/>
        <v>-0.23247349264124062</v>
      </c>
      <c r="G275">
        <v>0</v>
      </c>
      <c r="H275">
        <f t="shared" si="48"/>
        <v>0.26375481352534685</v>
      </c>
      <c r="I275">
        <f t="shared" si="49"/>
        <v>-1.0651566348113084</v>
      </c>
      <c r="J275">
        <f t="shared" si="50"/>
        <v>1.0651566348113084</v>
      </c>
      <c r="K275">
        <f t="shared" si="51"/>
        <v>0.45379730835053417</v>
      </c>
      <c r="L275">
        <f t="shared" si="52"/>
        <v>0.54620269164946567</v>
      </c>
      <c r="M275">
        <f t="shared" si="53"/>
        <v>2.2036269973367788</v>
      </c>
      <c r="N275">
        <f t="shared" si="54"/>
        <v>1.8308221751528204</v>
      </c>
    </row>
    <row r="276" spans="1:14" x14ac:dyDescent="0.25">
      <c r="A276" s="4">
        <f>IF('True_Odds_Calculator_2-way'!A277="","",'True_Odds_Calculator_2-way'!A277)</f>
        <v>1.94</v>
      </c>
      <c r="B276" s="4">
        <f>IF('True_Odds_Calculator_2-way'!B277="","",'True_Odds_Calculator_2-way'!B277)</f>
        <v>1.94</v>
      </c>
      <c r="C276" s="4">
        <f t="shared" si="44"/>
        <v>0.51546391752577325</v>
      </c>
      <c r="D276">
        <f t="shared" si="45"/>
        <v>0.51546391752577325</v>
      </c>
      <c r="E276">
        <f t="shared" si="46"/>
        <v>3.0927835051546504E-2</v>
      </c>
      <c r="F276">
        <f t="shared" si="47"/>
        <v>-0.23477521521947065</v>
      </c>
      <c r="G276">
        <v>0</v>
      </c>
      <c r="H276">
        <f t="shared" si="48"/>
        <v>0.26570305027101715</v>
      </c>
      <c r="I276">
        <f t="shared" si="49"/>
        <v>-1.0638297872340428</v>
      </c>
      <c r="J276">
        <f t="shared" si="50"/>
        <v>1.0638297872340428</v>
      </c>
      <c r="K276">
        <f t="shared" si="51"/>
        <v>0.49999999999999989</v>
      </c>
      <c r="L276">
        <f t="shared" si="52"/>
        <v>0.49999999999999989</v>
      </c>
      <c r="M276">
        <f t="shared" si="53"/>
        <v>2.0000000000000004</v>
      </c>
      <c r="N276">
        <f t="shared" si="54"/>
        <v>2.0000000000000004</v>
      </c>
    </row>
    <row r="277" spans="1:14" x14ac:dyDescent="0.25">
      <c r="A277" s="4">
        <f>IF('True_Odds_Calculator_2-way'!A278="","",'True_Odds_Calculator_2-way'!A278)</f>
        <v>2.2200000000000002</v>
      </c>
      <c r="B277" s="4">
        <f>IF('True_Odds_Calculator_2-way'!B278="","",'True_Odds_Calculator_2-way'!B278)</f>
        <v>1.71</v>
      </c>
      <c r="C277" s="4">
        <f t="shared" si="44"/>
        <v>0.4504504504504504</v>
      </c>
      <c r="D277">
        <f t="shared" si="45"/>
        <v>0.58479532163742687</v>
      </c>
      <c r="E277">
        <f t="shared" si="46"/>
        <v>3.5245772087877381E-2</v>
      </c>
      <c r="F277">
        <f t="shared" si="47"/>
        <v>-0.2281755439650176</v>
      </c>
      <c r="G277">
        <v>0</v>
      </c>
      <c r="H277">
        <f t="shared" si="48"/>
        <v>0.26342131605289498</v>
      </c>
      <c r="I277">
        <f t="shared" si="49"/>
        <v>-1.0744616281415775</v>
      </c>
      <c r="J277">
        <f t="shared" si="50"/>
        <v>1.0744616281415775</v>
      </c>
      <c r="K277">
        <f t="shared" si="51"/>
        <v>0.43274247509065539</v>
      </c>
      <c r="L277">
        <f t="shared" si="52"/>
        <v>0.56725752490934445</v>
      </c>
      <c r="M277">
        <f t="shared" si="53"/>
        <v>2.310843186332725</v>
      </c>
      <c r="N277">
        <f t="shared" si="54"/>
        <v>1.7628677559805201</v>
      </c>
    </row>
    <row r="278" spans="1:14" x14ac:dyDescent="0.25">
      <c r="A278" s="4">
        <f>IF('True_Odds_Calculator_2-way'!A279="","",'True_Odds_Calculator_2-way'!A279)</f>
        <v>2.08</v>
      </c>
      <c r="B278" s="4">
        <f>IF('True_Odds_Calculator_2-way'!B279="","",'True_Odds_Calculator_2-way'!B279)</f>
        <v>1.81</v>
      </c>
      <c r="C278" s="4">
        <f t="shared" si="44"/>
        <v>0.48076923076923073</v>
      </c>
      <c r="D278">
        <f t="shared" si="45"/>
        <v>0.5524861878453039</v>
      </c>
      <c r="E278">
        <f t="shared" si="46"/>
        <v>3.3255418614534626E-2</v>
      </c>
      <c r="F278">
        <f t="shared" si="47"/>
        <v>-0.23236294092647691</v>
      </c>
      <c r="G278">
        <v>0</v>
      </c>
      <c r="H278">
        <f t="shared" si="48"/>
        <v>0.26561835954101148</v>
      </c>
      <c r="I278">
        <f t="shared" si="49"/>
        <v>-1.0691671651659735</v>
      </c>
      <c r="J278">
        <f t="shared" si="50"/>
        <v>1.0691671651659735</v>
      </c>
      <c r="K278">
        <f t="shared" si="51"/>
        <v>0.4641016151377545</v>
      </c>
      <c r="L278">
        <f t="shared" si="52"/>
        <v>0.5358983848622455</v>
      </c>
      <c r="M278">
        <f t="shared" si="53"/>
        <v>2.1547005383792519</v>
      </c>
      <c r="N278">
        <f t="shared" si="54"/>
        <v>1.8660254037844384</v>
      </c>
    </row>
    <row r="279" spans="1:14" x14ac:dyDescent="0.25">
      <c r="A279" s="4">
        <f>IF('True_Odds_Calculator_2-way'!A280="","",'True_Odds_Calculator_2-way'!A280)</f>
        <v>2.2400000000000002</v>
      </c>
      <c r="B279" s="4">
        <f>IF('True_Odds_Calculator_2-way'!B280="","",'True_Odds_Calculator_2-way'!B280)</f>
        <v>1.69</v>
      </c>
      <c r="C279" s="4">
        <f t="shared" si="44"/>
        <v>0.4464285714285714</v>
      </c>
      <c r="D279">
        <f t="shared" si="45"/>
        <v>0.59171597633136097</v>
      </c>
      <c r="E279">
        <f t="shared" si="46"/>
        <v>3.8144547759932479E-2</v>
      </c>
      <c r="F279">
        <f t="shared" si="47"/>
        <v>-0.22601437024513937</v>
      </c>
      <c r="G279">
        <v>0</v>
      </c>
      <c r="H279">
        <f t="shared" si="48"/>
        <v>0.26415891800507185</v>
      </c>
      <c r="I279">
        <f t="shared" si="49"/>
        <v>-1.0810968751610266</v>
      </c>
      <c r="J279">
        <f t="shared" si="50"/>
        <v>1.0810968751610266</v>
      </c>
      <c r="K279">
        <f t="shared" si="51"/>
        <v>0.42724815706868025</v>
      </c>
      <c r="L279">
        <f t="shared" si="52"/>
        <v>0.57275184293131953</v>
      </c>
      <c r="M279">
        <f t="shared" si="53"/>
        <v>2.3405601251996737</v>
      </c>
      <c r="N279">
        <f t="shared" si="54"/>
        <v>1.7459568438611086</v>
      </c>
    </row>
    <row r="280" spans="1:14" x14ac:dyDescent="0.25">
      <c r="A280" s="4">
        <f>IF('True_Odds_Calculator_2-way'!A281="","",'True_Odds_Calculator_2-way'!A281)</f>
        <v>1.7</v>
      </c>
      <c r="B280" s="4">
        <f>IF('True_Odds_Calculator_2-way'!B281="","",'True_Odds_Calculator_2-way'!B281)</f>
        <v>2.21</v>
      </c>
      <c r="C280" s="4">
        <f t="shared" si="44"/>
        <v>0.58823529411764708</v>
      </c>
      <c r="D280">
        <f t="shared" si="45"/>
        <v>0.45248868778280543</v>
      </c>
      <c r="E280">
        <f t="shared" si="46"/>
        <v>4.0723981900452566E-2</v>
      </c>
      <c r="F280">
        <f t="shared" si="47"/>
        <v>-0.2254458344423742</v>
      </c>
      <c r="G280">
        <v>0</v>
      </c>
      <c r="H280">
        <f t="shared" si="48"/>
        <v>0.26616981634282671</v>
      </c>
      <c r="I280">
        <f t="shared" si="49"/>
        <v>-1.0865714630312671</v>
      </c>
      <c r="J280">
        <f t="shared" si="50"/>
        <v>1.0865714630312671</v>
      </c>
      <c r="K280">
        <f t="shared" si="51"/>
        <v>0.56798817806375879</v>
      </c>
      <c r="L280">
        <f t="shared" si="52"/>
        <v>0.43201182193624138</v>
      </c>
      <c r="M280">
        <f t="shared" si="53"/>
        <v>1.7606000241218864</v>
      </c>
      <c r="N280">
        <f t="shared" si="54"/>
        <v>2.3147514702678329</v>
      </c>
    </row>
    <row r="281" spans="1:14" x14ac:dyDescent="0.25">
      <c r="A281" s="4">
        <f>IF('True_Odds_Calculator_2-way'!A282="","",'True_Odds_Calculator_2-way'!A282)</f>
        <v>2.25</v>
      </c>
      <c r="B281" s="4">
        <f>IF('True_Odds_Calculator_2-way'!B282="","",'True_Odds_Calculator_2-way'!B282)</f>
        <v>1.68</v>
      </c>
      <c r="C281" s="4">
        <f t="shared" si="44"/>
        <v>0.44444444444444442</v>
      </c>
      <c r="D281">
        <f t="shared" si="45"/>
        <v>0.59523809523809523</v>
      </c>
      <c r="E281">
        <f t="shared" si="46"/>
        <v>3.9682539682539542E-2</v>
      </c>
      <c r="F281">
        <f t="shared" si="47"/>
        <v>-0.22486772486772499</v>
      </c>
      <c r="G281">
        <v>0</v>
      </c>
      <c r="H281">
        <f t="shared" si="48"/>
        <v>0.26455026455026454</v>
      </c>
      <c r="I281">
        <f t="shared" si="49"/>
        <v>-1.0846522890932806</v>
      </c>
      <c r="J281">
        <f t="shared" si="50"/>
        <v>1.0846522890932806</v>
      </c>
      <c r="K281">
        <f t="shared" si="51"/>
        <v>0.42448148373559424</v>
      </c>
      <c r="L281">
        <f t="shared" si="52"/>
        <v>0.57551851626440576</v>
      </c>
      <c r="M281">
        <f t="shared" si="53"/>
        <v>2.3558153613666013</v>
      </c>
      <c r="N281">
        <f t="shared" si="54"/>
        <v>1.7375635565834309</v>
      </c>
    </row>
    <row r="282" spans="1:14" x14ac:dyDescent="0.25">
      <c r="A282" s="4">
        <f>IF('True_Odds_Calculator_2-way'!A283="","",'True_Odds_Calculator_2-way'!A283)</f>
        <v>2.0499999999999998</v>
      </c>
      <c r="B282" s="4">
        <f>IF('True_Odds_Calculator_2-way'!B283="","",'True_Odds_Calculator_2-way'!B283)</f>
        <v>1.86</v>
      </c>
      <c r="C282" s="4">
        <f t="shared" si="44"/>
        <v>0.48780487804878053</v>
      </c>
      <c r="D282">
        <f t="shared" si="45"/>
        <v>0.5376344086021505</v>
      </c>
      <c r="E282">
        <f t="shared" si="46"/>
        <v>2.5439286650930981E-2</v>
      </c>
      <c r="F282">
        <f t="shared" si="47"/>
        <v>-0.23682140047206923</v>
      </c>
      <c r="G282">
        <v>0</v>
      </c>
      <c r="H282">
        <f t="shared" si="48"/>
        <v>0.26226068712300027</v>
      </c>
      <c r="I282">
        <f t="shared" si="49"/>
        <v>-1.0523401123547818</v>
      </c>
      <c r="J282">
        <f t="shared" si="50"/>
        <v>1.0523401123547818</v>
      </c>
      <c r="K282">
        <f t="shared" si="51"/>
        <v>0.47506906029667378</v>
      </c>
      <c r="L282">
        <f t="shared" si="52"/>
        <v>0.52493093970332627</v>
      </c>
      <c r="M282">
        <f t="shared" si="53"/>
        <v>2.1049571179725204</v>
      </c>
      <c r="N282">
        <f t="shared" si="54"/>
        <v>1.9050124966251125</v>
      </c>
    </row>
    <row r="283" spans="1:14" x14ac:dyDescent="0.25">
      <c r="A283" s="4">
        <f>IF('True_Odds_Calculator_2-way'!A284="","",'True_Odds_Calculator_2-way'!A284)</f>
        <v>2.0099999999999998</v>
      </c>
      <c r="B283" s="4">
        <f>IF('True_Odds_Calculator_2-way'!B284="","",'True_Odds_Calculator_2-way'!B284)</f>
        <v>1.9</v>
      </c>
      <c r="C283" s="4">
        <f t="shared" si="44"/>
        <v>0.49751243781094534</v>
      </c>
      <c r="D283">
        <f t="shared" si="45"/>
        <v>0.52631578947368418</v>
      </c>
      <c r="E283">
        <f t="shared" si="46"/>
        <v>2.3828227284629522E-2</v>
      </c>
      <c r="F283">
        <f t="shared" si="47"/>
        <v>-0.23802042419481539</v>
      </c>
      <c r="G283">
        <v>0</v>
      </c>
      <c r="H283">
        <f t="shared" si="48"/>
        <v>0.26184865147944492</v>
      </c>
      <c r="I283">
        <f t="shared" si="49"/>
        <v>-1.0488612925459211</v>
      </c>
      <c r="J283">
        <f t="shared" si="50"/>
        <v>1.0488612925459211</v>
      </c>
      <c r="K283">
        <f t="shared" si="51"/>
        <v>0.48559013567492909</v>
      </c>
      <c r="L283">
        <f t="shared" si="52"/>
        <v>0.51440986432507074</v>
      </c>
      <c r="M283">
        <f t="shared" si="53"/>
        <v>2.0593499054713802</v>
      </c>
      <c r="N283">
        <f t="shared" si="54"/>
        <v>1.9439751632913294</v>
      </c>
    </row>
    <row r="284" spans="1:14" x14ac:dyDescent="0.25">
      <c r="A284" s="4">
        <f>IF('True_Odds_Calculator_2-way'!A285="","",'True_Odds_Calculator_2-way'!A285)</f>
        <v>1.83</v>
      </c>
      <c r="B284" s="4">
        <f>IF('True_Odds_Calculator_2-way'!B285="","",'True_Odds_Calculator_2-way'!B285)</f>
        <v>2.0699999999999998</v>
      </c>
      <c r="C284" s="4">
        <f t="shared" si="44"/>
        <v>0.54644808743169393</v>
      </c>
      <c r="D284">
        <f t="shared" si="45"/>
        <v>0.48309178743961356</v>
      </c>
      <c r="E284">
        <f t="shared" si="46"/>
        <v>2.9539874871307603E-2</v>
      </c>
      <c r="F284">
        <f t="shared" si="47"/>
        <v>-0.23444470842902765</v>
      </c>
      <c r="G284">
        <v>0</v>
      </c>
      <c r="H284">
        <f t="shared" si="48"/>
        <v>0.26398458330033525</v>
      </c>
      <c r="I284">
        <f t="shared" si="49"/>
        <v>-1.0611311532512866</v>
      </c>
      <c r="J284">
        <f t="shared" si="50"/>
        <v>1.0611311532512866</v>
      </c>
      <c r="K284">
        <f t="shared" si="51"/>
        <v>0.53170592832305175</v>
      </c>
      <c r="L284">
        <f t="shared" si="52"/>
        <v>0.46829407167694814</v>
      </c>
      <c r="M284">
        <f t="shared" si="53"/>
        <v>1.8807388571985679</v>
      </c>
      <c r="N284">
        <f t="shared" si="54"/>
        <v>2.1354103339788768</v>
      </c>
    </row>
    <row r="285" spans="1:14" x14ac:dyDescent="0.25">
      <c r="A285" s="4">
        <f>IF('True_Odds_Calculator_2-way'!A286="","",'True_Odds_Calculator_2-way'!A286)</f>
        <v>1.52</v>
      </c>
      <c r="B285" s="4">
        <f>IF('True_Odds_Calculator_2-way'!B286="","",'True_Odds_Calculator_2-way'!B286)</f>
        <v>2.67</v>
      </c>
      <c r="C285" s="4">
        <f t="shared" si="44"/>
        <v>0.65789473684210531</v>
      </c>
      <c r="D285">
        <f t="shared" si="45"/>
        <v>0.37453183520599254</v>
      </c>
      <c r="E285">
        <f t="shared" si="46"/>
        <v>3.2426572048097846E-2</v>
      </c>
      <c r="F285">
        <f t="shared" si="47"/>
        <v>-0.21397595111373935</v>
      </c>
      <c r="G285">
        <v>0</v>
      </c>
      <c r="H285">
        <f t="shared" si="48"/>
        <v>0.24640252316183722</v>
      </c>
      <c r="I285">
        <f t="shared" si="49"/>
        <v>-1.0730997473258173</v>
      </c>
      <c r="J285">
        <f t="shared" si="50"/>
        <v>1.0730997473258173</v>
      </c>
      <c r="K285">
        <f t="shared" si="51"/>
        <v>0.6418436342802265</v>
      </c>
      <c r="L285">
        <f t="shared" si="52"/>
        <v>0.3581563657197735</v>
      </c>
      <c r="M285">
        <f t="shared" si="53"/>
        <v>1.5580118686094249</v>
      </c>
      <c r="N285">
        <f t="shared" si="54"/>
        <v>2.7920765780341146</v>
      </c>
    </row>
    <row r="286" spans="1:14" x14ac:dyDescent="0.25">
      <c r="A286" s="4">
        <f>IF('True_Odds_Calculator_2-way'!A287="","",'True_Odds_Calculator_2-way'!A287)</f>
        <v>1.76</v>
      </c>
      <c r="B286" s="4">
        <f>IF('True_Odds_Calculator_2-way'!B287="","",'True_Odds_Calculator_2-way'!B287)</f>
        <v>2.12</v>
      </c>
      <c r="C286" s="4">
        <f t="shared" si="44"/>
        <v>0.56818181818181823</v>
      </c>
      <c r="D286">
        <f t="shared" si="45"/>
        <v>0.47169811320754712</v>
      </c>
      <c r="E286">
        <f t="shared" si="46"/>
        <v>3.9879931389365408E-2</v>
      </c>
      <c r="F286">
        <f t="shared" si="47"/>
        <v>-0.22813036020583177</v>
      </c>
      <c r="G286">
        <v>0</v>
      </c>
      <c r="H286">
        <f t="shared" si="48"/>
        <v>0.26801029159519724</v>
      </c>
      <c r="I286">
        <f t="shared" si="49"/>
        <v>-1.0838874619051502</v>
      </c>
      <c r="J286">
        <f t="shared" si="50"/>
        <v>1.0838874619051502</v>
      </c>
      <c r="K286">
        <f t="shared" si="51"/>
        <v>0.54831942340648987</v>
      </c>
      <c r="L286">
        <f t="shared" si="52"/>
        <v>0.45168057659351019</v>
      </c>
      <c r="M286">
        <f t="shared" si="53"/>
        <v>1.8237544710479137</v>
      </c>
      <c r="N286">
        <f t="shared" si="54"/>
        <v>2.2139539573337679</v>
      </c>
    </row>
    <row r="287" spans="1:14" x14ac:dyDescent="0.25">
      <c r="A287" s="4">
        <f>IF('True_Odds_Calculator_2-way'!A288="","",'True_Odds_Calculator_2-way'!A288)</f>
        <v>1.78</v>
      </c>
      <c r="B287" s="4">
        <f>IF('True_Odds_Calculator_2-way'!B288="","",'True_Odds_Calculator_2-way'!B288)</f>
        <v>2.1</v>
      </c>
      <c r="C287" s="4">
        <f t="shared" si="44"/>
        <v>0.5617977528089888</v>
      </c>
      <c r="D287">
        <f t="shared" si="45"/>
        <v>0.47619047619047616</v>
      </c>
      <c r="E287">
        <f t="shared" si="46"/>
        <v>3.7988228999465079E-2</v>
      </c>
      <c r="F287">
        <f t="shared" si="47"/>
        <v>-0.2295345104333868</v>
      </c>
      <c r="G287">
        <v>0</v>
      </c>
      <c r="H287">
        <f t="shared" si="48"/>
        <v>0.26752273943285182</v>
      </c>
      <c r="I287">
        <f t="shared" si="49"/>
        <v>-1.0795837927188263</v>
      </c>
      <c r="J287">
        <f t="shared" si="50"/>
        <v>1.0795837927188263</v>
      </c>
      <c r="K287">
        <f t="shared" si="51"/>
        <v>0.54286595577264729</v>
      </c>
      <c r="L287">
        <f t="shared" si="52"/>
        <v>0.45713404422735271</v>
      </c>
      <c r="M287">
        <f t="shared" si="53"/>
        <v>1.8420753583206844</v>
      </c>
      <c r="N287">
        <f t="shared" si="54"/>
        <v>2.1875421719907089</v>
      </c>
    </row>
    <row r="288" spans="1:14" x14ac:dyDescent="0.25">
      <c r="A288" s="4">
        <f>IF('True_Odds_Calculator_2-way'!A289="","",'True_Odds_Calculator_2-way'!A289)</f>
        <v>1.78</v>
      </c>
      <c r="B288" s="4">
        <f>IF('True_Odds_Calculator_2-way'!B289="","",'True_Odds_Calculator_2-way'!B289)</f>
        <v>2.12</v>
      </c>
      <c r="C288" s="4">
        <f t="shared" si="44"/>
        <v>0.5617977528089888</v>
      </c>
      <c r="D288">
        <f t="shared" si="45"/>
        <v>0.47169811320754712</v>
      </c>
      <c r="E288">
        <f t="shared" si="46"/>
        <v>3.3495866016535869E-2</v>
      </c>
      <c r="F288">
        <f t="shared" si="47"/>
        <v>-0.23150307398770409</v>
      </c>
      <c r="G288">
        <v>0</v>
      </c>
      <c r="H288">
        <f t="shared" si="48"/>
        <v>0.26499894000423996</v>
      </c>
      <c r="I288">
        <f t="shared" si="49"/>
        <v>-1.0699012312772822</v>
      </c>
      <c r="J288">
        <f t="shared" si="50"/>
        <v>1.0699012312772822</v>
      </c>
      <c r="K288">
        <f t="shared" si="51"/>
        <v>0.54510083634166528</v>
      </c>
      <c r="L288">
        <f t="shared" si="52"/>
        <v>0.45489916365833472</v>
      </c>
      <c r="M288">
        <f t="shared" si="53"/>
        <v>1.83452296039628</v>
      </c>
      <c r="N288">
        <f t="shared" si="54"/>
        <v>2.1982893790305562</v>
      </c>
    </row>
    <row r="289" spans="1:14" x14ac:dyDescent="0.25">
      <c r="A289" s="4">
        <f>IF('True_Odds_Calculator_2-way'!A290="","",'True_Odds_Calculator_2-way'!A290)</f>
        <v>1.87</v>
      </c>
      <c r="B289" s="4">
        <f>IF('True_Odds_Calculator_2-way'!B290="","",'True_Odds_Calculator_2-way'!B290)</f>
        <v>2</v>
      </c>
      <c r="C289" s="4">
        <f t="shared" si="44"/>
        <v>0.53475935828876997</v>
      </c>
      <c r="D289">
        <f t="shared" si="45"/>
        <v>0.5</v>
      </c>
      <c r="E289">
        <f t="shared" si="46"/>
        <v>3.475935828876997E-2</v>
      </c>
      <c r="F289">
        <f t="shared" si="47"/>
        <v>-0.23262032085561501</v>
      </c>
      <c r="G289">
        <v>0</v>
      </c>
      <c r="H289">
        <f t="shared" si="48"/>
        <v>0.26737967914438499</v>
      </c>
      <c r="I289">
        <f t="shared" si="49"/>
        <v>-1.0721125348377947</v>
      </c>
      <c r="J289">
        <f t="shared" si="50"/>
        <v>1.0721125348377947</v>
      </c>
      <c r="K289">
        <f t="shared" si="51"/>
        <v>0.51740072839321916</v>
      </c>
      <c r="L289">
        <f t="shared" si="52"/>
        <v>0.48259927160678084</v>
      </c>
      <c r="M289">
        <f t="shared" si="53"/>
        <v>1.9327379053088816</v>
      </c>
      <c r="N289">
        <f t="shared" si="54"/>
        <v>2.0721125348377947</v>
      </c>
    </row>
    <row r="290" spans="1:14" x14ac:dyDescent="0.25">
      <c r="A290" s="4">
        <f>IF('True_Odds_Calculator_2-way'!A291="","",'True_Odds_Calculator_2-way'!A291)</f>
        <v>1.88</v>
      </c>
      <c r="B290" s="4">
        <f>IF('True_Odds_Calculator_2-way'!B291="","",'True_Odds_Calculator_2-way'!B291)</f>
        <v>2.0299999999999998</v>
      </c>
      <c r="C290" s="4">
        <f t="shared" si="44"/>
        <v>0.53191489361702127</v>
      </c>
      <c r="D290">
        <f t="shared" si="45"/>
        <v>0.49261083743842371</v>
      </c>
      <c r="E290">
        <f t="shared" si="46"/>
        <v>2.4525731055444977E-2</v>
      </c>
      <c r="F290">
        <f t="shared" si="47"/>
        <v>-0.23750131013520592</v>
      </c>
      <c r="G290">
        <v>0</v>
      </c>
      <c r="H290">
        <f t="shared" si="48"/>
        <v>0.2620270411906509</v>
      </c>
      <c r="I290">
        <f t="shared" si="49"/>
        <v>-1.0503645397539194</v>
      </c>
      <c r="J290">
        <f t="shared" si="50"/>
        <v>1.0503645397539194</v>
      </c>
      <c r="K290">
        <f t="shared" si="51"/>
        <v>0.51966387444698414</v>
      </c>
      <c r="L290">
        <f t="shared" si="52"/>
        <v>0.48033612555301569</v>
      </c>
      <c r="M290">
        <f t="shared" si="53"/>
        <v>1.9243207949834495</v>
      </c>
      <c r="N290">
        <f t="shared" si="54"/>
        <v>2.081875475946537</v>
      </c>
    </row>
    <row r="291" spans="1:14" x14ac:dyDescent="0.25">
      <c r="A291" s="4">
        <f>IF('True_Odds_Calculator_2-way'!A292="","",'True_Odds_Calculator_2-way'!A292)</f>
        <v>1.74</v>
      </c>
      <c r="B291" s="4">
        <f>IF('True_Odds_Calculator_2-way'!B292="","",'True_Odds_Calculator_2-way'!B292)</f>
        <v>2.19</v>
      </c>
      <c r="C291" s="4">
        <f t="shared" si="44"/>
        <v>0.57471264367816088</v>
      </c>
      <c r="D291">
        <f t="shared" si="45"/>
        <v>0.45662100456621008</v>
      </c>
      <c r="E291">
        <f t="shared" si="46"/>
        <v>3.1333648244370904E-2</v>
      </c>
      <c r="F291">
        <f t="shared" si="47"/>
        <v>-0.23109221644885325</v>
      </c>
      <c r="G291">
        <v>0</v>
      </c>
      <c r="H291">
        <f t="shared" si="48"/>
        <v>0.26242586469322415</v>
      </c>
      <c r="I291">
        <f t="shared" si="49"/>
        <v>-1.0656403571953759</v>
      </c>
      <c r="J291">
        <f t="shared" si="50"/>
        <v>1.0656403571953759</v>
      </c>
      <c r="K291">
        <f t="shared" si="51"/>
        <v>0.5591046698972264</v>
      </c>
      <c r="L291">
        <f t="shared" si="52"/>
        <v>0.4408953301027736</v>
      </c>
      <c r="M291">
        <f t="shared" si="53"/>
        <v>1.7885738643245783</v>
      </c>
      <c r="N291">
        <f t="shared" si="54"/>
        <v>2.2681120250624973</v>
      </c>
    </row>
    <row r="292" spans="1:14" x14ac:dyDescent="0.25">
      <c r="A292" s="4">
        <f>IF('True_Odds_Calculator_2-way'!A293="","",'True_Odds_Calculator_2-way'!A293)</f>
        <v>2.33</v>
      </c>
      <c r="B292" s="4">
        <f>IF('True_Odds_Calculator_2-way'!B293="","",'True_Odds_Calculator_2-way'!B293)</f>
        <v>1.67</v>
      </c>
      <c r="C292" s="4">
        <f t="shared" si="44"/>
        <v>0.42918454935622319</v>
      </c>
      <c r="D292">
        <f t="shared" si="45"/>
        <v>0.5988023952095809</v>
      </c>
      <c r="E292">
        <f t="shared" si="46"/>
        <v>2.7986944565804084E-2</v>
      </c>
      <c r="F292">
        <f t="shared" si="47"/>
        <v>-0.22900979157564694</v>
      </c>
      <c r="G292">
        <v>0</v>
      </c>
      <c r="H292">
        <f t="shared" si="48"/>
        <v>0.25699673614145102</v>
      </c>
      <c r="I292">
        <f t="shared" si="49"/>
        <v>-1.0593434317257451</v>
      </c>
      <c r="J292">
        <f t="shared" si="50"/>
        <v>1.0593434317257451</v>
      </c>
      <c r="K292">
        <f t="shared" si="51"/>
        <v>0.41512262425880503</v>
      </c>
      <c r="L292">
        <f t="shared" si="52"/>
        <v>0.58487737574119503</v>
      </c>
      <c r="M292">
        <f t="shared" si="53"/>
        <v>2.408926764195241</v>
      </c>
      <c r="N292">
        <f t="shared" si="54"/>
        <v>1.7097600992562489</v>
      </c>
    </row>
    <row r="293" spans="1:14" x14ac:dyDescent="0.25">
      <c r="A293" s="4">
        <f>IF('True_Odds_Calculator_2-way'!A294="","",'True_Odds_Calculator_2-way'!A294)</f>
        <v>2.0099999999999998</v>
      </c>
      <c r="B293" s="4">
        <f>IF('True_Odds_Calculator_2-way'!B294="","",'True_Odds_Calculator_2-way'!B294)</f>
        <v>1.88</v>
      </c>
      <c r="C293" s="4">
        <f t="shared" si="44"/>
        <v>0.49751243781094534</v>
      </c>
      <c r="D293">
        <f t="shared" si="45"/>
        <v>0.53191489361702127</v>
      </c>
      <c r="E293">
        <f t="shared" si="46"/>
        <v>2.9427331427966497E-2</v>
      </c>
      <c r="F293">
        <f t="shared" si="47"/>
        <v>-0.23520694400338749</v>
      </c>
      <c r="G293">
        <v>0</v>
      </c>
      <c r="H293">
        <f t="shared" si="48"/>
        <v>0.26463427543135393</v>
      </c>
      <c r="I293">
        <f t="shared" si="49"/>
        <v>-1.060713208766217</v>
      </c>
      <c r="J293">
        <f t="shared" si="50"/>
        <v>1.060713208766217</v>
      </c>
      <c r="K293">
        <f t="shared" si="51"/>
        <v>0.48278384578010813</v>
      </c>
      <c r="L293">
        <f t="shared" si="52"/>
        <v>0.5172161542198922</v>
      </c>
      <c r="M293">
        <f t="shared" si="53"/>
        <v>2.0713203408538785</v>
      </c>
      <c r="N293">
        <f t="shared" si="54"/>
        <v>1.9334276237142709</v>
      </c>
    </row>
    <row r="294" spans="1:14" x14ac:dyDescent="0.25">
      <c r="A294" s="4">
        <f>IF('True_Odds_Calculator_2-way'!A295="","",'True_Odds_Calculator_2-way'!A295)</f>
        <v>2.54</v>
      </c>
      <c r="B294" s="4">
        <f>IF('True_Odds_Calculator_2-way'!B295="","",'True_Odds_Calculator_2-way'!B295)</f>
        <v>1.55</v>
      </c>
      <c r="C294" s="4">
        <f t="shared" si="44"/>
        <v>0.39370078740157477</v>
      </c>
      <c r="D294">
        <f t="shared" si="45"/>
        <v>0.64516129032258063</v>
      </c>
      <c r="E294">
        <f t="shared" si="46"/>
        <v>3.8862077724155508E-2</v>
      </c>
      <c r="F294">
        <f t="shared" si="47"/>
        <v>-0.21513843027686042</v>
      </c>
      <c r="G294">
        <v>0</v>
      </c>
      <c r="H294">
        <f t="shared" si="48"/>
        <v>0.25400050800101598</v>
      </c>
      <c r="I294">
        <f t="shared" si="49"/>
        <v>-1.0865714630312673</v>
      </c>
      <c r="J294">
        <f t="shared" si="50"/>
        <v>1.0865714630312673</v>
      </c>
      <c r="K294">
        <f t="shared" si="51"/>
        <v>0.3740666961489727</v>
      </c>
      <c r="L294">
        <f t="shared" si="52"/>
        <v>0.62593330385102708</v>
      </c>
      <c r="M294">
        <f t="shared" si="53"/>
        <v>2.673320053068152</v>
      </c>
      <c r="N294">
        <f t="shared" si="54"/>
        <v>1.5976143046671971</v>
      </c>
    </row>
    <row r="295" spans="1:14" x14ac:dyDescent="0.25">
      <c r="A295" s="4">
        <f>IF('True_Odds_Calculator_2-way'!A296="","",'True_Odds_Calculator_2-way'!A296)</f>
        <v>1.78</v>
      </c>
      <c r="B295" s="4">
        <f>IF('True_Odds_Calculator_2-way'!B296="","",'True_Odds_Calculator_2-way'!B296)</f>
        <v>2.15</v>
      </c>
      <c r="C295" s="4">
        <f t="shared" si="44"/>
        <v>0.5617977528089888</v>
      </c>
      <c r="D295">
        <f t="shared" si="45"/>
        <v>0.46511627906976744</v>
      </c>
      <c r="E295">
        <f t="shared" si="46"/>
        <v>2.6914031878756184E-2</v>
      </c>
      <c r="F295">
        <f t="shared" si="47"/>
        <v>-0.23438724849751769</v>
      </c>
      <c r="G295">
        <v>0</v>
      </c>
      <c r="H295">
        <f t="shared" si="48"/>
        <v>0.26130128037627387</v>
      </c>
      <c r="I295">
        <f t="shared" si="49"/>
        <v>-1.0558537785999174</v>
      </c>
      <c r="J295">
        <f t="shared" si="50"/>
        <v>1.0558537785999174</v>
      </c>
      <c r="K295">
        <f t="shared" si="51"/>
        <v>0.54837610971857853</v>
      </c>
      <c r="L295">
        <f t="shared" si="52"/>
        <v>0.45162389028142153</v>
      </c>
      <c r="M295">
        <f t="shared" si="53"/>
        <v>1.8235659473079355</v>
      </c>
      <c r="N295">
        <f t="shared" si="54"/>
        <v>2.214231845389905</v>
      </c>
    </row>
    <row r="296" spans="1:14" x14ac:dyDescent="0.25">
      <c r="A296" s="4">
        <f>IF('True_Odds_Calculator_2-way'!A297="","",'True_Odds_Calculator_2-way'!A297)</f>
        <v>1.46</v>
      </c>
      <c r="B296" s="4">
        <f>IF('True_Odds_Calculator_2-way'!B297="","",'True_Odds_Calculator_2-way'!B297)</f>
        <v>2.88</v>
      </c>
      <c r="C296" s="4">
        <f t="shared" si="44"/>
        <v>0.68493150684931503</v>
      </c>
      <c r="D296">
        <f t="shared" si="45"/>
        <v>0.34722222222222221</v>
      </c>
      <c r="E296">
        <f t="shared" si="46"/>
        <v>3.215372907153724E-2</v>
      </c>
      <c r="F296">
        <f t="shared" si="47"/>
        <v>-0.20566971080669716</v>
      </c>
      <c r="G296">
        <v>0</v>
      </c>
      <c r="H296">
        <f t="shared" si="48"/>
        <v>0.23782343987823437</v>
      </c>
      <c r="I296">
        <f t="shared" si="49"/>
        <v>-1.0753309840483505</v>
      </c>
      <c r="J296">
        <f t="shared" si="50"/>
        <v>1.0753309840483505</v>
      </c>
      <c r="K296">
        <f t="shared" si="51"/>
        <v>0.66905194717956773</v>
      </c>
      <c r="L296">
        <f t="shared" si="52"/>
        <v>0.3309480528204321</v>
      </c>
      <c r="M296">
        <f t="shared" si="53"/>
        <v>1.4946522526622417</v>
      </c>
      <c r="N296">
        <f t="shared" si="54"/>
        <v>3.0216222500108993</v>
      </c>
    </row>
    <row r="297" spans="1:14" x14ac:dyDescent="0.25">
      <c r="A297" s="4">
        <f>IF('True_Odds_Calculator_2-way'!A298="","",'True_Odds_Calculator_2-way'!A298)</f>
        <v>1.58</v>
      </c>
      <c r="B297" s="4">
        <f>IF('True_Odds_Calculator_2-way'!B298="","",'True_Odds_Calculator_2-way'!B298)</f>
        <v>2.5099999999999998</v>
      </c>
      <c r="C297" s="4">
        <f t="shared" si="44"/>
        <v>0.63291139240506322</v>
      </c>
      <c r="D297">
        <f t="shared" si="45"/>
        <v>0.39840637450199207</v>
      </c>
      <c r="E297">
        <f t="shared" si="46"/>
        <v>3.1317766907055233E-2</v>
      </c>
      <c r="F297">
        <f t="shared" si="47"/>
        <v>-0.22083816632205366</v>
      </c>
      <c r="G297">
        <v>0</v>
      </c>
      <c r="H297">
        <f t="shared" si="48"/>
        <v>0.2521559332291089</v>
      </c>
      <c r="I297">
        <f t="shared" si="49"/>
        <v>-1.0685565962365233</v>
      </c>
      <c r="J297">
        <f t="shared" si="50"/>
        <v>1.0685565962365233</v>
      </c>
      <c r="K297">
        <f t="shared" si="51"/>
        <v>0.61737433657640084</v>
      </c>
      <c r="L297">
        <f t="shared" si="52"/>
        <v>0.38262566342359927</v>
      </c>
      <c r="M297">
        <f t="shared" si="53"/>
        <v>1.6197628258171834</v>
      </c>
      <c r="N297">
        <f t="shared" si="54"/>
        <v>2.61352046031715</v>
      </c>
    </row>
    <row r="298" spans="1:14" x14ac:dyDescent="0.25">
      <c r="A298" s="4">
        <f>IF('True_Odds_Calculator_2-way'!A299="","",'True_Odds_Calculator_2-way'!A299)</f>
        <v>2.06</v>
      </c>
      <c r="B298" s="4">
        <f>IF('True_Odds_Calculator_2-way'!B299="","",'True_Odds_Calculator_2-way'!B299)</f>
        <v>1.84</v>
      </c>
      <c r="C298" s="4">
        <f t="shared" si="44"/>
        <v>0.4854368932038835</v>
      </c>
      <c r="D298">
        <f t="shared" si="45"/>
        <v>0.54347826086956519</v>
      </c>
      <c r="E298">
        <f t="shared" si="46"/>
        <v>2.891515407344869E-2</v>
      </c>
      <c r="F298">
        <f t="shared" si="47"/>
        <v>-0.23490924440692273</v>
      </c>
      <c r="G298">
        <v>0</v>
      </c>
      <c r="H298">
        <f t="shared" si="48"/>
        <v>0.26382439848037148</v>
      </c>
      <c r="I298">
        <f t="shared" si="49"/>
        <v>-1.0597597584982434</v>
      </c>
      <c r="J298">
        <f t="shared" si="50"/>
        <v>1.0597597584982434</v>
      </c>
      <c r="K298">
        <f t="shared" si="51"/>
        <v>0.47095494984925418</v>
      </c>
      <c r="L298">
        <f t="shared" si="52"/>
        <v>0.52904505015074577</v>
      </c>
      <c r="M298">
        <f t="shared" si="53"/>
        <v>2.123345344008138</v>
      </c>
      <c r="N298">
        <f t="shared" si="54"/>
        <v>1.8901981971385247</v>
      </c>
    </row>
    <row r="299" spans="1:14" x14ac:dyDescent="0.25">
      <c r="A299" s="4">
        <f>IF('True_Odds_Calculator_2-way'!A300="","",'True_Odds_Calculator_2-way'!A300)</f>
        <v>2.2799999999999998</v>
      </c>
      <c r="B299" s="4">
        <f>IF('True_Odds_Calculator_2-way'!B300="","",'True_Odds_Calculator_2-way'!B300)</f>
        <v>1.68</v>
      </c>
      <c r="C299" s="4">
        <f t="shared" si="44"/>
        <v>0.43859649122807021</v>
      </c>
      <c r="D299">
        <f t="shared" si="45"/>
        <v>0.59523809523809523</v>
      </c>
      <c r="E299">
        <f t="shared" si="46"/>
        <v>3.383458646616555E-2</v>
      </c>
      <c r="F299">
        <f t="shared" si="47"/>
        <v>-0.2272347535505429</v>
      </c>
      <c r="G299">
        <v>0</v>
      </c>
      <c r="H299">
        <f t="shared" si="48"/>
        <v>0.26106934001670845</v>
      </c>
      <c r="I299">
        <f t="shared" si="49"/>
        <v>-1.0718661571406805</v>
      </c>
      <c r="J299">
        <f t="shared" si="50"/>
        <v>1.0718661571406805</v>
      </c>
      <c r="K299">
        <f t="shared" si="51"/>
        <v>0.42158717195874679</v>
      </c>
      <c r="L299">
        <f t="shared" si="52"/>
        <v>0.57841282804125305</v>
      </c>
      <c r="M299">
        <f t="shared" si="53"/>
        <v>2.3719886811400706</v>
      </c>
      <c r="N299">
        <f t="shared" si="54"/>
        <v>1.728868986855663</v>
      </c>
    </row>
    <row r="300" spans="1:14" x14ac:dyDescent="0.25">
      <c r="A300" s="4">
        <f>IF('True_Odds_Calculator_2-way'!A301="","",'True_Odds_Calculator_2-way'!A301)</f>
        <v>2.3199999999999998</v>
      </c>
      <c r="B300" s="4">
        <f>IF('True_Odds_Calculator_2-way'!B301="","",'True_Odds_Calculator_2-way'!B301)</f>
        <v>1.66</v>
      </c>
      <c r="C300" s="4">
        <f t="shared" si="44"/>
        <v>0.43103448275862072</v>
      </c>
      <c r="D300">
        <f t="shared" si="45"/>
        <v>0.60240963855421692</v>
      </c>
      <c r="E300">
        <f t="shared" si="46"/>
        <v>3.3444121312837582E-2</v>
      </c>
      <c r="F300">
        <f t="shared" si="47"/>
        <v>-0.22621520565018693</v>
      </c>
      <c r="G300">
        <v>0</v>
      </c>
      <c r="H300">
        <f t="shared" si="48"/>
        <v>0.25965932696302457</v>
      </c>
      <c r="I300">
        <f t="shared" si="49"/>
        <v>-1.0713739108887086</v>
      </c>
      <c r="J300">
        <f t="shared" si="50"/>
        <v>1.0713739108887086</v>
      </c>
      <c r="K300">
        <f t="shared" si="51"/>
        <v>0.41421356237309498</v>
      </c>
      <c r="L300">
        <f t="shared" si="52"/>
        <v>0.58578643762690485</v>
      </c>
      <c r="M300">
        <f t="shared" si="53"/>
        <v>2.4142135623730954</v>
      </c>
      <c r="N300">
        <f t="shared" si="54"/>
        <v>1.7071067811865479</v>
      </c>
    </row>
    <row r="301" spans="1:14" x14ac:dyDescent="0.25">
      <c r="A301" s="4">
        <f>IF('True_Odds_Calculator_2-way'!A302="","",'True_Odds_Calculator_2-way'!A302)</f>
        <v>2.04</v>
      </c>
      <c r="B301" s="4">
        <f>IF('True_Odds_Calculator_2-way'!B302="","",'True_Odds_Calculator_2-way'!B302)</f>
        <v>1.84</v>
      </c>
      <c r="C301" s="4">
        <f t="shared" si="44"/>
        <v>0.49019607843137253</v>
      </c>
      <c r="D301">
        <f t="shared" si="45"/>
        <v>0.54347826086956519</v>
      </c>
      <c r="E301">
        <f t="shared" si="46"/>
        <v>3.3674339300937772E-2</v>
      </c>
      <c r="F301">
        <f t="shared" si="47"/>
        <v>-0.23273657289002547</v>
      </c>
      <c r="G301">
        <v>0</v>
      </c>
      <c r="H301">
        <f t="shared" si="48"/>
        <v>0.2664109121909633</v>
      </c>
      <c r="I301">
        <f t="shared" si="49"/>
        <v>-1.0699012312772824</v>
      </c>
      <c r="J301">
        <f t="shared" si="50"/>
        <v>1.0699012312772824</v>
      </c>
      <c r="K301">
        <f t="shared" si="51"/>
        <v>0.47332857821916891</v>
      </c>
      <c r="L301">
        <f t="shared" si="52"/>
        <v>0.52667142178083093</v>
      </c>
      <c r="M301">
        <f t="shared" si="53"/>
        <v>2.1126972805283741</v>
      </c>
      <c r="N301">
        <f t="shared" si="54"/>
        <v>1.8987170342729172</v>
      </c>
    </row>
    <row r="302" spans="1:14" x14ac:dyDescent="0.25">
      <c r="A302" s="4">
        <f>IF('True_Odds_Calculator_2-way'!A303="","",'True_Odds_Calculator_2-way'!A303)</f>
        <v>1.95</v>
      </c>
      <c r="B302" s="4">
        <f>IF('True_Odds_Calculator_2-way'!B303="","",'True_Odds_Calculator_2-way'!B303)</f>
        <v>1.95</v>
      </c>
      <c r="C302" s="4">
        <f t="shared" si="44"/>
        <v>0.51282051282051289</v>
      </c>
      <c r="D302">
        <f t="shared" si="45"/>
        <v>0.51282051282051289</v>
      </c>
      <c r="E302">
        <f t="shared" si="46"/>
        <v>2.5641025641025772E-2</v>
      </c>
      <c r="F302">
        <f t="shared" si="47"/>
        <v>-0.23734385272846803</v>
      </c>
      <c r="G302">
        <v>0</v>
      </c>
      <c r="H302">
        <f t="shared" si="48"/>
        <v>0.2629848783694938</v>
      </c>
      <c r="I302">
        <f t="shared" si="49"/>
        <v>-1.0526315789473688</v>
      </c>
      <c r="J302">
        <f t="shared" si="50"/>
        <v>1.0526315789473688</v>
      </c>
      <c r="K302">
        <f t="shared" si="51"/>
        <v>0.49999999999999989</v>
      </c>
      <c r="L302">
        <f t="shared" si="52"/>
        <v>0.49999999999999989</v>
      </c>
      <c r="M302">
        <f t="shared" si="53"/>
        <v>2.0000000000000004</v>
      </c>
      <c r="N302">
        <f t="shared" si="54"/>
        <v>2.0000000000000004</v>
      </c>
    </row>
    <row r="303" spans="1:14" x14ac:dyDescent="0.25">
      <c r="A303" s="4">
        <f>IF('True_Odds_Calculator_2-way'!A304="","",'True_Odds_Calculator_2-way'!A304)</f>
        <v>2.75</v>
      </c>
      <c r="B303" s="4">
        <f>IF('True_Odds_Calculator_2-way'!B304="","",'True_Odds_Calculator_2-way'!B304)</f>
        <v>1.49</v>
      </c>
      <c r="C303" s="4">
        <f t="shared" si="44"/>
        <v>0.36363636363636365</v>
      </c>
      <c r="D303">
        <f t="shared" si="45"/>
        <v>0.67114093959731547</v>
      </c>
      <c r="E303">
        <f t="shared" si="46"/>
        <v>3.4777303233679113E-2</v>
      </c>
      <c r="F303">
        <f t="shared" si="47"/>
        <v>-0.2092739475289811</v>
      </c>
      <c r="G303">
        <v>0</v>
      </c>
      <c r="H303">
        <f t="shared" si="48"/>
        <v>0.24405125076266018</v>
      </c>
      <c r="I303">
        <f t="shared" si="49"/>
        <v>-1.0798984943120777</v>
      </c>
      <c r="J303">
        <f t="shared" si="50"/>
        <v>1.0798984943120777</v>
      </c>
      <c r="K303">
        <f t="shared" si="51"/>
        <v>0.34604203085127527</v>
      </c>
      <c r="L303">
        <f t="shared" si="52"/>
        <v>0.65395796914872473</v>
      </c>
      <c r="M303">
        <f t="shared" si="53"/>
        <v>2.8898223650461352</v>
      </c>
      <c r="N303">
        <f t="shared" si="54"/>
        <v>1.5291502622129183</v>
      </c>
    </row>
    <row r="304" spans="1:14" x14ac:dyDescent="0.25">
      <c r="A304" s="4">
        <f>IF('True_Odds_Calculator_2-way'!A305="","",'True_Odds_Calculator_2-way'!A305)</f>
        <v>2.69</v>
      </c>
      <c r="B304" s="4">
        <f>IF('True_Odds_Calculator_2-way'!B305="","",'True_Odds_Calculator_2-way'!B305)</f>
        <v>1.51</v>
      </c>
      <c r="C304" s="4">
        <f t="shared" si="44"/>
        <v>0.37174721189591081</v>
      </c>
      <c r="D304">
        <f t="shared" si="45"/>
        <v>0.66225165562913912</v>
      </c>
      <c r="E304">
        <f t="shared" si="46"/>
        <v>3.3998867525049992E-2</v>
      </c>
      <c r="F304">
        <f t="shared" si="47"/>
        <v>-0.21219133902853338</v>
      </c>
      <c r="G304">
        <v>0</v>
      </c>
      <c r="H304">
        <f t="shared" si="48"/>
        <v>0.24619020655358334</v>
      </c>
      <c r="I304">
        <f t="shared" si="49"/>
        <v>-1.0771385261753925</v>
      </c>
      <c r="J304">
        <f t="shared" si="50"/>
        <v>1.0771385261753925</v>
      </c>
      <c r="K304">
        <f t="shared" si="51"/>
        <v>0.35456414890726312</v>
      </c>
      <c r="L304">
        <f t="shared" si="52"/>
        <v>0.64543585109273682</v>
      </c>
      <c r="M304">
        <f t="shared" si="53"/>
        <v>2.8203641092364129</v>
      </c>
      <c r="N304">
        <f t="shared" si="54"/>
        <v>1.5493406483494501</v>
      </c>
    </row>
    <row r="305" spans="1:14" x14ac:dyDescent="0.25">
      <c r="A305" s="4">
        <f>IF('True_Odds_Calculator_2-way'!A306="","",'True_Odds_Calculator_2-way'!A306)</f>
        <v>1.88</v>
      </c>
      <c r="B305" s="4">
        <f>IF('True_Odds_Calculator_2-way'!B306="","",'True_Odds_Calculator_2-way'!B306)</f>
        <v>2.0099999999999998</v>
      </c>
      <c r="C305" s="4">
        <f t="shared" si="44"/>
        <v>0.53191489361702127</v>
      </c>
      <c r="D305">
        <f t="shared" si="45"/>
        <v>0.49751243781094534</v>
      </c>
      <c r="E305">
        <f t="shared" si="46"/>
        <v>2.9427331427966497E-2</v>
      </c>
      <c r="F305">
        <f t="shared" si="47"/>
        <v>-0.23520694400338749</v>
      </c>
      <c r="G305">
        <v>0</v>
      </c>
      <c r="H305">
        <f t="shared" si="48"/>
        <v>0.26463427543135393</v>
      </c>
      <c r="I305">
        <f t="shared" si="49"/>
        <v>-1.060713208766217</v>
      </c>
      <c r="J305">
        <f t="shared" si="50"/>
        <v>1.060713208766217</v>
      </c>
      <c r="K305">
        <f t="shared" si="51"/>
        <v>0.5172161542198922</v>
      </c>
      <c r="L305">
        <f t="shared" si="52"/>
        <v>0.48278384578010813</v>
      </c>
      <c r="M305">
        <f t="shared" si="53"/>
        <v>1.9334276237142709</v>
      </c>
      <c r="N305">
        <f t="shared" si="54"/>
        <v>2.0713203408538785</v>
      </c>
    </row>
    <row r="306" spans="1:14" x14ac:dyDescent="0.25">
      <c r="A306" s="4">
        <f>IF('True_Odds_Calculator_2-way'!A307="","",'True_Odds_Calculator_2-way'!A307)</f>
        <v>2.0299999999999998</v>
      </c>
      <c r="B306" s="4">
        <f>IF('True_Odds_Calculator_2-way'!B307="","",'True_Odds_Calculator_2-way'!B307)</f>
        <v>1.88</v>
      </c>
      <c r="C306" s="4">
        <f t="shared" si="44"/>
        <v>0.49261083743842371</v>
      </c>
      <c r="D306">
        <f t="shared" si="45"/>
        <v>0.53191489361702127</v>
      </c>
      <c r="E306">
        <f t="shared" si="46"/>
        <v>2.4525731055444977E-2</v>
      </c>
      <c r="F306">
        <f t="shared" si="47"/>
        <v>-0.23750131013520592</v>
      </c>
      <c r="G306">
        <v>0</v>
      </c>
      <c r="H306">
        <f t="shared" si="48"/>
        <v>0.2620270411906509</v>
      </c>
      <c r="I306">
        <f t="shared" si="49"/>
        <v>-1.0503645397539194</v>
      </c>
      <c r="J306">
        <f t="shared" si="50"/>
        <v>1.0503645397539194</v>
      </c>
      <c r="K306">
        <f t="shared" si="51"/>
        <v>0.48033612555301569</v>
      </c>
      <c r="L306">
        <f t="shared" si="52"/>
        <v>0.51966387444698414</v>
      </c>
      <c r="M306">
        <f t="shared" si="53"/>
        <v>2.081875475946537</v>
      </c>
      <c r="N306">
        <f t="shared" si="54"/>
        <v>1.9243207949834495</v>
      </c>
    </row>
    <row r="307" spans="1:14" x14ac:dyDescent="0.25">
      <c r="A307" s="4">
        <f>IF('True_Odds_Calculator_2-way'!A308="","",'True_Odds_Calculator_2-way'!A308)</f>
        <v>2.38</v>
      </c>
      <c r="B307" s="4">
        <f>IF('True_Odds_Calculator_2-way'!B308="","",'True_Odds_Calculator_2-way'!B308)</f>
        <v>1.64</v>
      </c>
      <c r="C307" s="4">
        <f t="shared" si="44"/>
        <v>0.42016806722689076</v>
      </c>
      <c r="D307">
        <f t="shared" si="45"/>
        <v>0.6097560975609756</v>
      </c>
      <c r="E307">
        <f t="shared" si="46"/>
        <v>2.9924164787866303E-2</v>
      </c>
      <c r="F307">
        <f t="shared" si="47"/>
        <v>-0.22627587620414025</v>
      </c>
      <c r="G307">
        <v>0</v>
      </c>
      <c r="H307">
        <f t="shared" si="48"/>
        <v>0.25620004099200655</v>
      </c>
      <c r="I307">
        <f t="shared" si="49"/>
        <v>-1.0640706634484356</v>
      </c>
      <c r="J307">
        <f t="shared" si="50"/>
        <v>1.0640706634484356</v>
      </c>
      <c r="K307">
        <f t="shared" si="51"/>
        <v>0.40511785129413308</v>
      </c>
      <c r="L307">
        <f t="shared" si="52"/>
        <v>0.59488214870586709</v>
      </c>
      <c r="M307">
        <f t="shared" si="53"/>
        <v>2.468417515558841</v>
      </c>
      <c r="N307">
        <f t="shared" si="54"/>
        <v>1.6810052246069986</v>
      </c>
    </row>
    <row r="308" spans="1:14" x14ac:dyDescent="0.25">
      <c r="A308" s="4">
        <f>IF('True_Odds_Calculator_2-way'!A309="","",'True_Odds_Calculator_2-way'!A309)</f>
        <v>1.38</v>
      </c>
      <c r="B308" s="4">
        <f>IF('True_Odds_Calculator_2-way'!B309="","",'True_Odds_Calculator_2-way'!B309)</f>
        <v>3.22</v>
      </c>
      <c r="C308" s="4">
        <f t="shared" si="44"/>
        <v>0.7246376811594204</v>
      </c>
      <c r="D308">
        <f t="shared" si="45"/>
        <v>0.3105590062111801</v>
      </c>
      <c r="E308">
        <f t="shared" si="46"/>
        <v>3.5196687370600444E-2</v>
      </c>
      <c r="F308">
        <f t="shared" si="47"/>
        <v>-0.18984607075344317</v>
      </c>
      <c r="G308">
        <v>0</v>
      </c>
      <c r="H308">
        <f t="shared" si="48"/>
        <v>0.22504275812404359</v>
      </c>
      <c r="I308">
        <f t="shared" si="49"/>
        <v>-1.0887588907733556</v>
      </c>
      <c r="J308">
        <f t="shared" si="50"/>
        <v>1.0887588907733556</v>
      </c>
      <c r="K308">
        <f t="shared" si="51"/>
        <v>0.70734945638238989</v>
      </c>
      <c r="L308">
        <f t="shared" si="52"/>
        <v>0.29265054361761017</v>
      </c>
      <c r="M308">
        <f t="shared" si="53"/>
        <v>1.413728378493875</v>
      </c>
      <c r="N308">
        <f t="shared" si="54"/>
        <v>3.4170447375168491</v>
      </c>
    </row>
    <row r="309" spans="1:14" x14ac:dyDescent="0.25">
      <c r="A309" s="4">
        <f>IF('True_Odds_Calculator_2-way'!A310="","",'True_Odds_Calculator_2-way'!A310)</f>
        <v>1.66</v>
      </c>
      <c r="B309" s="4">
        <f>IF('True_Odds_Calculator_2-way'!B310="","",'True_Odds_Calculator_2-way'!B310)</f>
        <v>2.33</v>
      </c>
      <c r="C309" s="4">
        <f t="shared" si="44"/>
        <v>0.60240963855421692</v>
      </c>
      <c r="D309">
        <f t="shared" si="45"/>
        <v>0.42918454935622319</v>
      </c>
      <c r="E309">
        <f t="shared" si="46"/>
        <v>3.1594187910440219E-2</v>
      </c>
      <c r="F309">
        <f t="shared" si="47"/>
        <v>-0.22695072134029659</v>
      </c>
      <c r="G309">
        <v>0</v>
      </c>
      <c r="H309">
        <f t="shared" si="48"/>
        <v>0.25854490925073687</v>
      </c>
      <c r="I309">
        <f t="shared" si="49"/>
        <v>-1.0673385899176775</v>
      </c>
      <c r="J309">
        <f t="shared" si="50"/>
        <v>1.0673385899176775</v>
      </c>
      <c r="K309">
        <f t="shared" si="51"/>
        <v>0.58670176980636279</v>
      </c>
      <c r="L309">
        <f t="shared" si="52"/>
        <v>0.41329823019363698</v>
      </c>
      <c r="M309">
        <f t="shared" si="53"/>
        <v>1.7044434693456672</v>
      </c>
      <c r="N309">
        <f t="shared" si="54"/>
        <v>2.4195603245905111</v>
      </c>
    </row>
    <row r="310" spans="1:14" x14ac:dyDescent="0.25">
      <c r="A310" s="4">
        <f>IF('True_Odds_Calculator_2-way'!A311="","",'True_Odds_Calculator_2-way'!A311)</f>
        <v>1.58</v>
      </c>
      <c r="B310" s="4">
        <f>IF('True_Odds_Calculator_2-way'!B311="","",'True_Odds_Calculator_2-way'!B311)</f>
        <v>2.52</v>
      </c>
      <c r="C310" s="4">
        <f t="shared" si="44"/>
        <v>0.63291139240506322</v>
      </c>
      <c r="D310">
        <f t="shared" si="45"/>
        <v>0.3968253968253968</v>
      </c>
      <c r="E310">
        <f t="shared" si="46"/>
        <v>2.9736789230460081E-2</v>
      </c>
      <c r="F310">
        <f t="shared" si="47"/>
        <v>-0.22141852521599359</v>
      </c>
      <c r="G310">
        <v>0</v>
      </c>
      <c r="H310">
        <f t="shared" si="48"/>
        <v>0.25115531444645367</v>
      </c>
      <c r="I310">
        <f t="shared" si="49"/>
        <v>-1.0650358071057624</v>
      </c>
      <c r="J310">
        <f t="shared" si="50"/>
        <v>1.0650358071057624</v>
      </c>
      <c r="K310">
        <f t="shared" si="51"/>
        <v>0.61815365154846769</v>
      </c>
      <c r="L310">
        <f t="shared" si="52"/>
        <v>0.38184634845153209</v>
      </c>
      <c r="M310">
        <f t="shared" si="53"/>
        <v>1.6177207681213428</v>
      </c>
      <c r="N310">
        <f t="shared" si="54"/>
        <v>2.618854426800759</v>
      </c>
    </row>
    <row r="311" spans="1:14" x14ac:dyDescent="0.25">
      <c r="A311" s="4">
        <f>IF('True_Odds_Calculator_2-way'!A312="","",'True_Odds_Calculator_2-way'!A312)</f>
        <v>1.81</v>
      </c>
      <c r="B311" s="4">
        <f>IF('True_Odds_Calculator_2-way'!B312="","",'True_Odds_Calculator_2-way'!B312)</f>
        <v>2.0699999999999998</v>
      </c>
      <c r="C311" s="4">
        <f t="shared" si="44"/>
        <v>0.5524861878453039</v>
      </c>
      <c r="D311">
        <f t="shared" si="45"/>
        <v>0.48309178743961356</v>
      </c>
      <c r="E311">
        <f t="shared" si="46"/>
        <v>3.5577975284917462E-2</v>
      </c>
      <c r="F311">
        <f t="shared" si="47"/>
        <v>-0.23132356473696847</v>
      </c>
      <c r="G311">
        <v>0</v>
      </c>
      <c r="H311">
        <f t="shared" si="48"/>
        <v>0.26690154002188599</v>
      </c>
      <c r="I311">
        <f t="shared" si="49"/>
        <v>-1.0741516544951821</v>
      </c>
      <c r="J311">
        <f t="shared" si="50"/>
        <v>1.0741516544951821</v>
      </c>
      <c r="K311">
        <f t="shared" si="51"/>
        <v>0.53474138865009979</v>
      </c>
      <c r="L311">
        <f t="shared" si="52"/>
        <v>0.46525861134990021</v>
      </c>
      <c r="M311">
        <f t="shared" si="53"/>
        <v>1.8700628401410975</v>
      </c>
      <c r="N311">
        <f t="shared" si="54"/>
        <v>2.1493422703098441</v>
      </c>
    </row>
    <row r="312" spans="1:14" x14ac:dyDescent="0.25">
      <c r="A312" s="4">
        <f>IF('True_Odds_Calculator_2-way'!A313="","",'True_Odds_Calculator_2-way'!A313)</f>
        <v>1.94</v>
      </c>
      <c r="B312" s="4">
        <f>IF('True_Odds_Calculator_2-way'!B313="","",'True_Odds_Calculator_2-way'!B313)</f>
        <v>1.94</v>
      </c>
      <c r="C312" s="4">
        <f t="shared" si="44"/>
        <v>0.51546391752577325</v>
      </c>
      <c r="D312">
        <f t="shared" si="45"/>
        <v>0.51546391752577325</v>
      </c>
      <c r="E312">
        <f t="shared" si="46"/>
        <v>3.0927835051546504E-2</v>
      </c>
      <c r="F312">
        <f t="shared" si="47"/>
        <v>-0.23477521521947065</v>
      </c>
      <c r="G312">
        <v>0</v>
      </c>
      <c r="H312">
        <f t="shared" si="48"/>
        <v>0.26570305027101715</v>
      </c>
      <c r="I312">
        <f t="shared" si="49"/>
        <v>-1.0638297872340428</v>
      </c>
      <c r="J312">
        <f t="shared" si="50"/>
        <v>1.0638297872340428</v>
      </c>
      <c r="K312">
        <f t="shared" si="51"/>
        <v>0.49999999999999989</v>
      </c>
      <c r="L312">
        <f t="shared" si="52"/>
        <v>0.49999999999999989</v>
      </c>
      <c r="M312">
        <f t="shared" si="53"/>
        <v>2.0000000000000004</v>
      </c>
      <c r="N312">
        <f t="shared" si="54"/>
        <v>2.0000000000000004</v>
      </c>
    </row>
    <row r="313" spans="1:14" x14ac:dyDescent="0.25">
      <c r="A313" s="4">
        <f>IF('True_Odds_Calculator_2-way'!A314="","",'True_Odds_Calculator_2-way'!A314)</f>
        <v>1.82</v>
      </c>
      <c r="B313" s="4">
        <f>IF('True_Odds_Calculator_2-way'!B314="","",'True_Odds_Calculator_2-way'!B314)</f>
        <v>2.08</v>
      </c>
      <c r="C313" s="4">
        <f t="shared" si="44"/>
        <v>0.54945054945054939</v>
      </c>
      <c r="D313">
        <f t="shared" si="45"/>
        <v>0.48076923076923073</v>
      </c>
      <c r="E313">
        <f t="shared" si="46"/>
        <v>3.0219780219780112E-2</v>
      </c>
      <c r="F313">
        <f t="shared" si="47"/>
        <v>-0.23393913778529174</v>
      </c>
      <c r="G313">
        <v>0</v>
      </c>
      <c r="H313">
        <f t="shared" si="48"/>
        <v>0.2641589180050718</v>
      </c>
      <c r="I313">
        <f t="shared" si="49"/>
        <v>-1.0626278551055635</v>
      </c>
      <c r="J313">
        <f t="shared" si="50"/>
        <v>1.0626278551055635</v>
      </c>
      <c r="K313">
        <f t="shared" si="51"/>
        <v>0.53437219814812564</v>
      </c>
      <c r="L313">
        <f t="shared" si="52"/>
        <v>0.46562780185187441</v>
      </c>
      <c r="M313">
        <f t="shared" si="53"/>
        <v>1.8713548411865626</v>
      </c>
      <c r="N313">
        <f t="shared" si="54"/>
        <v>2.1476380835140083</v>
      </c>
    </row>
    <row r="314" spans="1:14" x14ac:dyDescent="0.25">
      <c r="A314" s="4">
        <f>IF('True_Odds_Calculator_2-way'!A315="","",'True_Odds_Calculator_2-way'!A315)</f>
        <v>2.5</v>
      </c>
      <c r="B314" s="4">
        <f>IF('True_Odds_Calculator_2-way'!B315="","",'True_Odds_Calculator_2-way'!B315)</f>
        <v>1.59</v>
      </c>
      <c r="C314" s="4">
        <f t="shared" si="44"/>
        <v>0.4</v>
      </c>
      <c r="D314">
        <f t="shared" si="45"/>
        <v>0.62893081761006286</v>
      </c>
      <c r="E314">
        <f t="shared" si="46"/>
        <v>2.8930817610062887E-2</v>
      </c>
      <c r="F314">
        <f t="shared" si="47"/>
        <v>-0.22264150943396221</v>
      </c>
      <c r="G314">
        <v>0</v>
      </c>
      <c r="H314">
        <f t="shared" si="48"/>
        <v>0.25157232704402516</v>
      </c>
      <c r="I314">
        <f t="shared" si="49"/>
        <v>-1.0629880069054678</v>
      </c>
      <c r="J314">
        <f t="shared" si="50"/>
        <v>1.0629880069054678</v>
      </c>
      <c r="K314">
        <f t="shared" si="51"/>
        <v>0.38543339133114163</v>
      </c>
      <c r="L314">
        <f t="shared" si="52"/>
        <v>0.61456660866885815</v>
      </c>
      <c r="M314">
        <f t="shared" si="53"/>
        <v>2.594482010358202</v>
      </c>
      <c r="N314">
        <f t="shared" si="54"/>
        <v>1.6271629240742262</v>
      </c>
    </row>
    <row r="315" spans="1:14" x14ac:dyDescent="0.25">
      <c r="A315" s="4">
        <f>IF('True_Odds_Calculator_2-way'!A316="","",'True_Odds_Calculator_2-way'!A316)</f>
        <v>2.17</v>
      </c>
      <c r="B315" s="4">
        <f>IF('True_Odds_Calculator_2-way'!B316="","",'True_Odds_Calculator_2-way'!B316)</f>
        <v>1.76</v>
      </c>
      <c r="C315" s="4">
        <f t="shared" si="44"/>
        <v>0.46082949308755761</v>
      </c>
      <c r="D315">
        <f t="shared" si="45"/>
        <v>0.56818181818181823</v>
      </c>
      <c r="E315">
        <f t="shared" si="46"/>
        <v>2.9011311269375728E-2</v>
      </c>
      <c r="F315">
        <f t="shared" si="47"/>
        <v>-0.2328236279849184</v>
      </c>
      <c r="G315">
        <v>0</v>
      </c>
      <c r="H315">
        <f t="shared" si="48"/>
        <v>0.26183493925429413</v>
      </c>
      <c r="I315">
        <f t="shared" si="49"/>
        <v>-1.0604746049596294</v>
      </c>
      <c r="J315">
        <f t="shared" si="50"/>
        <v>1.0604746049596294</v>
      </c>
      <c r="K315">
        <f t="shared" si="51"/>
        <v>0.44627809446366512</v>
      </c>
      <c r="L315">
        <f t="shared" si="52"/>
        <v>0.55372190553633505</v>
      </c>
      <c r="M315">
        <f t="shared" si="53"/>
        <v>2.2407552878027661</v>
      </c>
      <c r="N315">
        <f t="shared" si="54"/>
        <v>1.8059606997693183</v>
      </c>
    </row>
    <row r="316" spans="1:14" x14ac:dyDescent="0.25">
      <c r="A316" s="4">
        <f>IF('True_Odds_Calculator_2-way'!A317="","",'True_Odds_Calculator_2-way'!A317)</f>
        <v>1.83</v>
      </c>
      <c r="B316" s="4">
        <f>IF('True_Odds_Calculator_2-way'!B317="","",'True_Odds_Calculator_2-way'!B317)</f>
        <v>2.06</v>
      </c>
      <c r="C316" s="4">
        <f t="shared" si="44"/>
        <v>0.54644808743169393</v>
      </c>
      <c r="D316">
        <f t="shared" si="45"/>
        <v>0.4854368932038835</v>
      </c>
      <c r="E316">
        <f t="shared" si="46"/>
        <v>3.1884980635577431E-2</v>
      </c>
      <c r="F316">
        <f t="shared" si="47"/>
        <v>-0.2333810812244681</v>
      </c>
      <c r="G316">
        <v>0</v>
      </c>
      <c r="H316">
        <f t="shared" si="48"/>
        <v>0.26526606186004559</v>
      </c>
      <c r="I316">
        <f t="shared" si="49"/>
        <v>-1.0661247392009334</v>
      </c>
      <c r="J316">
        <f t="shared" si="50"/>
        <v>1.0661247392009334</v>
      </c>
      <c r="K316">
        <f t="shared" si="51"/>
        <v>0.53053675848269044</v>
      </c>
      <c r="L316">
        <f t="shared" si="52"/>
        <v>0.46946324151730962</v>
      </c>
      <c r="M316">
        <f t="shared" si="53"/>
        <v>1.8848835335367746</v>
      </c>
      <c r="N316">
        <f t="shared" si="54"/>
        <v>2.1300922235529893</v>
      </c>
    </row>
    <row r="317" spans="1:14" x14ac:dyDescent="0.25">
      <c r="A317" s="4">
        <f>IF('True_Odds_Calculator_2-way'!A318="","",'True_Odds_Calculator_2-way'!A318)</f>
        <v>2.39</v>
      </c>
      <c r="B317" s="4">
        <f>IF('True_Odds_Calculator_2-way'!B318="","",'True_Odds_Calculator_2-way'!B318)</f>
        <v>1.63</v>
      </c>
      <c r="C317" s="4">
        <f t="shared" si="44"/>
        <v>0.41841004184100417</v>
      </c>
      <c r="D317">
        <f t="shared" si="45"/>
        <v>0.61349693251533743</v>
      </c>
      <c r="E317">
        <f t="shared" si="46"/>
        <v>3.19069743563416E-2</v>
      </c>
      <c r="F317">
        <f t="shared" si="47"/>
        <v>-0.22478630284672851</v>
      </c>
      <c r="G317">
        <v>0</v>
      </c>
      <c r="H317">
        <f t="shared" si="48"/>
        <v>0.25669327720307006</v>
      </c>
      <c r="I317">
        <f t="shared" si="49"/>
        <v>-1.0686176060625021</v>
      </c>
      <c r="J317">
        <f t="shared" si="50"/>
        <v>1.0686176060625021</v>
      </c>
      <c r="K317">
        <f t="shared" si="51"/>
        <v>0.40235320740649128</v>
      </c>
      <c r="L317">
        <f t="shared" si="52"/>
        <v>0.59764679259350884</v>
      </c>
      <c r="M317">
        <f t="shared" si="53"/>
        <v>2.4853784724268779</v>
      </c>
      <c r="N317">
        <f t="shared" si="54"/>
        <v>1.6732290918193764</v>
      </c>
    </row>
    <row r="318" spans="1:14" x14ac:dyDescent="0.25">
      <c r="A318" s="4">
        <f>IF('True_Odds_Calculator_2-way'!A319="","",'True_Odds_Calculator_2-way'!A319)</f>
        <v>2.5299999999999998</v>
      </c>
      <c r="B318" s="4">
        <f>IF('True_Odds_Calculator_2-way'!B319="","",'True_Odds_Calculator_2-way'!B319)</f>
        <v>1.56</v>
      </c>
      <c r="C318" s="4">
        <f t="shared" si="44"/>
        <v>0.39525691699604748</v>
      </c>
      <c r="D318">
        <f t="shared" si="45"/>
        <v>0.64102564102564097</v>
      </c>
      <c r="E318">
        <f t="shared" si="46"/>
        <v>3.6282558021688338E-2</v>
      </c>
      <c r="F318">
        <f t="shared" si="47"/>
        <v>-0.21708726056552163</v>
      </c>
      <c r="G318">
        <v>0</v>
      </c>
      <c r="H318">
        <f t="shared" si="48"/>
        <v>0.25336981858720992</v>
      </c>
      <c r="I318">
        <f t="shared" si="49"/>
        <v>-1.0803395392536068</v>
      </c>
      <c r="J318">
        <f t="shared" si="50"/>
        <v>1.0803395392536068</v>
      </c>
      <c r="K318">
        <f t="shared" si="51"/>
        <v>0.3769432136417431</v>
      </c>
      <c r="L318">
        <f t="shared" si="52"/>
        <v>0.6230567863582569</v>
      </c>
      <c r="M318">
        <f t="shared" si="53"/>
        <v>2.6529194950580188</v>
      </c>
      <c r="N318">
        <f t="shared" si="54"/>
        <v>1.6049901419820203</v>
      </c>
    </row>
    <row r="319" spans="1:14" x14ac:dyDescent="0.25">
      <c r="A319" s="4">
        <f>IF('True_Odds_Calculator_2-way'!A320="","",'True_Odds_Calculator_2-way'!A320)</f>
        <v>2.2000000000000002</v>
      </c>
      <c r="B319" s="4">
        <f>IF('True_Odds_Calculator_2-way'!B320="","",'True_Odds_Calculator_2-way'!B320)</f>
        <v>1.72</v>
      </c>
      <c r="C319" s="4">
        <f t="shared" si="44"/>
        <v>0.45454545454545453</v>
      </c>
      <c r="D319">
        <f t="shared" si="45"/>
        <v>0.58139534883720934</v>
      </c>
      <c r="E319">
        <f t="shared" si="46"/>
        <v>3.5940803382663811E-2</v>
      </c>
      <c r="F319">
        <f t="shared" si="47"/>
        <v>-0.22832980972515859</v>
      </c>
      <c r="G319">
        <v>0</v>
      </c>
      <c r="H319">
        <f t="shared" si="48"/>
        <v>0.26427061310782241</v>
      </c>
      <c r="I319">
        <f t="shared" si="49"/>
        <v>-1.075828707279838</v>
      </c>
      <c r="J319">
        <f t="shared" si="50"/>
        <v>1.075828707279838</v>
      </c>
      <c r="K319">
        <f t="shared" si="51"/>
        <v>0.4364916731037084</v>
      </c>
      <c r="L319">
        <f t="shared" si="52"/>
        <v>0.5635083268962916</v>
      </c>
      <c r="M319">
        <f t="shared" si="53"/>
        <v>2.2909944487358058</v>
      </c>
      <c r="N319">
        <f t="shared" si="54"/>
        <v>1.7745966692414832</v>
      </c>
    </row>
    <row r="320" spans="1:14" x14ac:dyDescent="0.25">
      <c r="A320" s="4">
        <f>IF('True_Odds_Calculator_2-way'!A321="","",'True_Odds_Calculator_2-way'!A321)</f>
        <v>2.38</v>
      </c>
      <c r="B320" s="4">
        <f>IF('True_Odds_Calculator_2-way'!B321="","",'True_Odds_Calculator_2-way'!B321)</f>
        <v>1.63</v>
      </c>
      <c r="C320" s="4">
        <f t="shared" si="44"/>
        <v>0.42016806722689076</v>
      </c>
      <c r="D320">
        <f t="shared" si="45"/>
        <v>0.61349693251533743</v>
      </c>
      <c r="E320">
        <f t="shared" si="46"/>
        <v>3.3664999742228252E-2</v>
      </c>
      <c r="F320">
        <f t="shared" si="47"/>
        <v>-0.22410682064236731</v>
      </c>
      <c r="G320">
        <v>0</v>
      </c>
      <c r="H320">
        <f t="shared" si="48"/>
        <v>0.25777182038459556</v>
      </c>
      <c r="I320">
        <f t="shared" si="49"/>
        <v>-1.0724824201463117</v>
      </c>
      <c r="J320">
        <f t="shared" si="50"/>
        <v>1.0724824201463117</v>
      </c>
      <c r="K320">
        <f t="shared" si="51"/>
        <v>0.40322162143360418</v>
      </c>
      <c r="L320">
        <f t="shared" si="52"/>
        <v>0.59677837856639582</v>
      </c>
      <c r="M320">
        <f t="shared" si="53"/>
        <v>2.4800257398019103</v>
      </c>
      <c r="N320">
        <f t="shared" si="54"/>
        <v>1.6756639246921761</v>
      </c>
    </row>
    <row r="321" spans="1:14" x14ac:dyDescent="0.25">
      <c r="A321" s="4">
        <f>IF('True_Odds_Calculator_2-way'!A322="","",'True_Odds_Calculator_2-way'!A322)</f>
        <v>2.75</v>
      </c>
      <c r="B321" s="4">
        <f>IF('True_Odds_Calculator_2-way'!B322="","",'True_Odds_Calculator_2-way'!B322)</f>
        <v>1.49</v>
      </c>
      <c r="C321" s="4">
        <f t="shared" si="44"/>
        <v>0.36363636363636365</v>
      </c>
      <c r="D321">
        <f t="shared" si="45"/>
        <v>0.67114093959731547</v>
      </c>
      <c r="E321">
        <f t="shared" si="46"/>
        <v>3.4777303233679113E-2</v>
      </c>
      <c r="F321">
        <f t="shared" si="47"/>
        <v>-0.2092739475289811</v>
      </c>
      <c r="G321">
        <v>0</v>
      </c>
      <c r="H321">
        <f t="shared" si="48"/>
        <v>0.24405125076266018</v>
      </c>
      <c r="I321">
        <f t="shared" si="49"/>
        <v>-1.0798984943120777</v>
      </c>
      <c r="J321">
        <f t="shared" si="50"/>
        <v>1.0798984943120777</v>
      </c>
      <c r="K321">
        <f t="shared" si="51"/>
        <v>0.34604203085127527</v>
      </c>
      <c r="L321">
        <f t="shared" si="52"/>
        <v>0.65395796914872473</v>
      </c>
      <c r="M321">
        <f t="shared" si="53"/>
        <v>2.8898223650461352</v>
      </c>
      <c r="N321">
        <f t="shared" si="54"/>
        <v>1.5291502622129183</v>
      </c>
    </row>
    <row r="322" spans="1:14" x14ac:dyDescent="0.25">
      <c r="A322" s="4">
        <f>IF('True_Odds_Calculator_2-way'!A323="","",'True_Odds_Calculator_2-way'!A323)</f>
        <v>2.54</v>
      </c>
      <c r="B322" s="4">
        <f>IF('True_Odds_Calculator_2-way'!B323="","",'True_Odds_Calculator_2-way'!B323)</f>
        <v>1.56</v>
      </c>
      <c r="C322" s="4">
        <f t="shared" si="44"/>
        <v>0.39370078740157477</v>
      </c>
      <c r="D322">
        <f t="shared" si="45"/>
        <v>0.64102564102564097</v>
      </c>
      <c r="E322">
        <f t="shared" si="46"/>
        <v>3.4726428427215739E-2</v>
      </c>
      <c r="F322">
        <f t="shared" si="47"/>
        <v>-0.21764587118917833</v>
      </c>
      <c r="G322">
        <v>0</v>
      </c>
      <c r="H322">
        <f t="shared" si="48"/>
        <v>0.25237229961639407</v>
      </c>
      <c r="I322">
        <f t="shared" si="49"/>
        <v>-1.0768262306348699</v>
      </c>
      <c r="J322">
        <f t="shared" si="50"/>
        <v>1.0768262306348699</v>
      </c>
      <c r="K322">
        <f t="shared" si="51"/>
        <v>0.37617851153011422</v>
      </c>
      <c r="L322">
        <f t="shared" si="52"/>
        <v>0.62382148846988572</v>
      </c>
      <c r="M322">
        <f t="shared" si="53"/>
        <v>2.6583123951776999</v>
      </c>
      <c r="N322">
        <f t="shared" si="54"/>
        <v>1.6030226891555273</v>
      </c>
    </row>
    <row r="323" spans="1:14" x14ac:dyDescent="0.25">
      <c r="A323" s="4">
        <f>IF('True_Odds_Calculator_2-way'!A324="","",'True_Odds_Calculator_2-way'!A324)</f>
        <v>2.62</v>
      </c>
      <c r="B323" s="4">
        <f>IF('True_Odds_Calculator_2-way'!B324="","",'True_Odds_Calculator_2-way'!B324)</f>
        <v>1.53</v>
      </c>
      <c r="C323" s="4">
        <f t="shared" ref="C323:C386" si="55">1/A323</f>
        <v>0.38167938931297707</v>
      </c>
      <c r="D323">
        <f t="shared" ref="D323:D386" si="56">1/B323</f>
        <v>0.65359477124183007</v>
      </c>
      <c r="E323">
        <f t="shared" ref="E323:E386" si="57">C323+D323-1</f>
        <v>3.5274160554807032E-2</v>
      </c>
      <c r="F323">
        <f t="shared" ref="F323:F386" si="58">C323+D323-(C323*D323)-1</f>
        <v>-0.21418949259092956</v>
      </c>
      <c r="G323">
        <v>0</v>
      </c>
      <c r="H323">
        <f t="shared" ref="H323:H386" si="59">C323*D323</f>
        <v>0.24946365314573665</v>
      </c>
      <c r="I323">
        <f t="shared" ref="I323:I386" si="60">((-4*F323*H323)^0.5)/(2*F323)</f>
        <v>-1.0792065137302933</v>
      </c>
      <c r="J323">
        <f t="shared" ref="J323:J386" si="61">(-((-4*F323*H323)^0.5))/(2*F323)</f>
        <v>1.0792065137302933</v>
      </c>
      <c r="K323">
        <f t="shared" ref="K323:K386" si="62">IF(A323="","",(C323/($J323+C323-($J323*C323))))</f>
        <v>0.36385936943929359</v>
      </c>
      <c r="L323">
        <f t="shared" ref="L323:L386" si="63">IF(B323="","",(D323/($J323+D323-($J323*D323))))</f>
        <v>0.63614063056070647</v>
      </c>
      <c r="M323">
        <f t="shared" ref="M323:M386" si="64">IF(A323="","",1/K323)</f>
        <v>2.7483145522430754</v>
      </c>
      <c r="N323">
        <f t="shared" ref="N323:N386" si="65">IF(B323="","",1/L323)</f>
        <v>1.5719794522770554</v>
      </c>
    </row>
    <row r="324" spans="1:14" x14ac:dyDescent="0.25">
      <c r="A324" s="4">
        <f>IF('True_Odds_Calculator_2-way'!A325="","",'True_Odds_Calculator_2-way'!A325)</f>
        <v>1.97</v>
      </c>
      <c r="B324" s="4">
        <f>IF('True_Odds_Calculator_2-way'!B325="","",'True_Odds_Calculator_2-way'!B325)</f>
        <v>1.92</v>
      </c>
      <c r="C324" s="4">
        <f t="shared" si="55"/>
        <v>0.50761421319796951</v>
      </c>
      <c r="D324">
        <f t="shared" si="56"/>
        <v>0.52083333333333337</v>
      </c>
      <c r="E324">
        <f t="shared" si="57"/>
        <v>2.844754653130277E-2</v>
      </c>
      <c r="F324">
        <f t="shared" si="58"/>
        <v>-0.2359348561759731</v>
      </c>
      <c r="G324">
        <v>0</v>
      </c>
      <c r="H324">
        <f t="shared" si="59"/>
        <v>0.26438240270727581</v>
      </c>
      <c r="I324">
        <f t="shared" si="60"/>
        <v>-1.0585715534396718</v>
      </c>
      <c r="J324">
        <f t="shared" si="61"/>
        <v>1.0585715534396718</v>
      </c>
      <c r="K324">
        <f t="shared" si="62"/>
        <v>0.49338508579127022</v>
      </c>
      <c r="L324">
        <f t="shared" si="63"/>
        <v>0.50661491420873006</v>
      </c>
      <c r="M324">
        <f t="shared" si="64"/>
        <v>2.0268144068364817</v>
      </c>
      <c r="N324">
        <f t="shared" si="65"/>
        <v>1.9738858291644976</v>
      </c>
    </row>
    <row r="325" spans="1:14" x14ac:dyDescent="0.25">
      <c r="A325" s="4">
        <f>IF('True_Odds_Calculator_2-way'!A326="","",'True_Odds_Calculator_2-way'!A326)</f>
        <v>2.13</v>
      </c>
      <c r="B325" s="4">
        <f>IF('True_Odds_Calculator_2-way'!B326="","",'True_Odds_Calculator_2-way'!B326)</f>
        <v>1.77</v>
      </c>
      <c r="C325" s="4">
        <f t="shared" si="55"/>
        <v>0.46948356807511737</v>
      </c>
      <c r="D325">
        <f t="shared" si="56"/>
        <v>0.56497175141242939</v>
      </c>
      <c r="E325">
        <f t="shared" si="57"/>
        <v>3.4455319487546765E-2</v>
      </c>
      <c r="F325">
        <f t="shared" si="58"/>
        <v>-0.23078963422720888</v>
      </c>
      <c r="G325">
        <v>0</v>
      </c>
      <c r="H325">
        <f t="shared" si="59"/>
        <v>0.26524495371475559</v>
      </c>
      <c r="I325">
        <f t="shared" si="60"/>
        <v>-1.0720509244860594</v>
      </c>
      <c r="J325">
        <f t="shared" si="61"/>
        <v>1.0720509244860594</v>
      </c>
      <c r="K325">
        <f t="shared" si="62"/>
        <v>0.45219863720922326</v>
      </c>
      <c r="L325">
        <f t="shared" si="63"/>
        <v>0.54780136279077696</v>
      </c>
      <c r="M325">
        <f t="shared" si="64"/>
        <v>2.2114175446692466</v>
      </c>
      <c r="N325">
        <f t="shared" si="65"/>
        <v>1.8254792118542653</v>
      </c>
    </row>
    <row r="326" spans="1:14" x14ac:dyDescent="0.25">
      <c r="A326" s="4">
        <f>IF('True_Odds_Calculator_2-way'!A327="","",'True_Odds_Calculator_2-way'!A327)</f>
        <v>1.99</v>
      </c>
      <c r="B326" s="4">
        <f>IF('True_Odds_Calculator_2-way'!B327="","",'True_Odds_Calculator_2-way'!B327)</f>
        <v>1.87</v>
      </c>
      <c r="C326" s="4">
        <f t="shared" si="55"/>
        <v>0.50251256281407031</v>
      </c>
      <c r="D326">
        <f t="shared" si="56"/>
        <v>0.53475935828876997</v>
      </c>
      <c r="E326">
        <f t="shared" si="57"/>
        <v>3.7271921102840277E-2</v>
      </c>
      <c r="F326">
        <f t="shared" si="58"/>
        <v>-0.23145137451965714</v>
      </c>
      <c r="G326">
        <v>0</v>
      </c>
      <c r="H326">
        <f t="shared" si="59"/>
        <v>0.26872329562249747</v>
      </c>
      <c r="I326">
        <f t="shared" si="60"/>
        <v>-1.077513639725393</v>
      </c>
      <c r="J326">
        <f t="shared" si="61"/>
        <v>1.077513639725393</v>
      </c>
      <c r="K326">
        <f t="shared" si="62"/>
        <v>0.48385414912900976</v>
      </c>
      <c r="L326">
        <f t="shared" si="63"/>
        <v>0.51614585087099007</v>
      </c>
      <c r="M326">
        <f t="shared" si="64"/>
        <v>2.0667385033281396</v>
      </c>
      <c r="N326">
        <f t="shared" si="65"/>
        <v>1.9374368665610926</v>
      </c>
    </row>
    <row r="327" spans="1:14" x14ac:dyDescent="0.25">
      <c r="A327" s="4">
        <f>IF('True_Odds_Calculator_2-way'!A328="","",'True_Odds_Calculator_2-way'!A328)</f>
        <v>2.2400000000000002</v>
      </c>
      <c r="B327" s="4">
        <f>IF('True_Odds_Calculator_2-way'!B328="","",'True_Odds_Calculator_2-way'!B328)</f>
        <v>1.68</v>
      </c>
      <c r="C327" s="4">
        <f t="shared" si="55"/>
        <v>0.4464285714285714</v>
      </c>
      <c r="D327">
        <f t="shared" si="56"/>
        <v>0.59523809523809523</v>
      </c>
      <c r="E327">
        <f t="shared" si="57"/>
        <v>4.1666666666666519E-2</v>
      </c>
      <c r="F327">
        <f t="shared" si="58"/>
        <v>-0.22406462585034026</v>
      </c>
      <c r="G327">
        <v>0</v>
      </c>
      <c r="H327">
        <f t="shared" si="59"/>
        <v>0.26573129251700678</v>
      </c>
      <c r="I327">
        <f t="shared" si="60"/>
        <v>-1.0890171046725801</v>
      </c>
      <c r="J327">
        <f t="shared" si="61"/>
        <v>1.0890171046725801</v>
      </c>
      <c r="K327">
        <f t="shared" si="62"/>
        <v>0.42546289760699951</v>
      </c>
      <c r="L327">
        <f t="shared" si="63"/>
        <v>0.5745371023930006</v>
      </c>
      <c r="M327">
        <f t="shared" si="64"/>
        <v>2.3503812097939996</v>
      </c>
      <c r="N327">
        <f t="shared" si="65"/>
        <v>1.7405316311773544</v>
      </c>
    </row>
    <row r="328" spans="1:14" x14ac:dyDescent="0.25">
      <c r="A328" s="4">
        <f>IF('True_Odds_Calculator_2-way'!A329="","",'True_Odds_Calculator_2-way'!A329)</f>
        <v>1.87</v>
      </c>
      <c r="B328" s="4">
        <f>IF('True_Odds_Calculator_2-way'!B329="","",'True_Odds_Calculator_2-way'!B329)</f>
        <v>1.99</v>
      </c>
      <c r="C328" s="4">
        <f t="shared" si="55"/>
        <v>0.53475935828876997</v>
      </c>
      <c r="D328">
        <f t="shared" si="56"/>
        <v>0.50251256281407031</v>
      </c>
      <c r="E328">
        <f t="shared" si="57"/>
        <v>3.7271921102840277E-2</v>
      </c>
      <c r="F328">
        <f t="shared" si="58"/>
        <v>-0.23145137451965714</v>
      </c>
      <c r="G328">
        <v>0</v>
      </c>
      <c r="H328">
        <f t="shared" si="59"/>
        <v>0.26872329562249747</v>
      </c>
      <c r="I328">
        <f t="shared" si="60"/>
        <v>-1.077513639725393</v>
      </c>
      <c r="J328">
        <f t="shared" si="61"/>
        <v>1.077513639725393</v>
      </c>
      <c r="K328">
        <f t="shared" si="62"/>
        <v>0.51614585087099007</v>
      </c>
      <c r="L328">
        <f t="shared" si="63"/>
        <v>0.48385414912900976</v>
      </c>
      <c r="M328">
        <f t="shared" si="64"/>
        <v>1.9374368665610926</v>
      </c>
      <c r="N328">
        <f t="shared" si="65"/>
        <v>2.0667385033281396</v>
      </c>
    </row>
    <row r="329" spans="1:14" x14ac:dyDescent="0.25">
      <c r="A329" s="4">
        <f>IF('True_Odds_Calculator_2-way'!A330="","",'True_Odds_Calculator_2-way'!A330)</f>
        <v>2.13</v>
      </c>
      <c r="B329" s="4">
        <f>IF('True_Odds_Calculator_2-way'!B330="","",'True_Odds_Calculator_2-way'!B330)</f>
        <v>1.75</v>
      </c>
      <c r="C329" s="4">
        <f t="shared" si="55"/>
        <v>0.46948356807511737</v>
      </c>
      <c r="D329">
        <f t="shared" si="56"/>
        <v>0.5714285714285714</v>
      </c>
      <c r="E329">
        <f t="shared" si="57"/>
        <v>4.091213950368866E-2</v>
      </c>
      <c r="F329">
        <f t="shared" si="58"/>
        <v>-0.22736418511066403</v>
      </c>
      <c r="G329">
        <v>0</v>
      </c>
      <c r="H329">
        <f t="shared" si="59"/>
        <v>0.26827632461435275</v>
      </c>
      <c r="I329">
        <f t="shared" si="60"/>
        <v>-1.0862508931871366</v>
      </c>
      <c r="J329">
        <f t="shared" si="61"/>
        <v>1.0862508931871366</v>
      </c>
      <c r="K329">
        <f t="shared" si="62"/>
        <v>0.4489411367792065</v>
      </c>
      <c r="L329">
        <f t="shared" si="63"/>
        <v>0.55105886322079345</v>
      </c>
      <c r="M329">
        <f t="shared" si="64"/>
        <v>2.2274635093014643</v>
      </c>
      <c r="N329">
        <f t="shared" si="65"/>
        <v>1.814688169890353</v>
      </c>
    </row>
    <row r="330" spans="1:14" x14ac:dyDescent="0.25">
      <c r="A330" s="4">
        <f>IF('True_Odds_Calculator_2-way'!A331="","",'True_Odds_Calculator_2-way'!A331)</f>
        <v>1.93</v>
      </c>
      <c r="B330" s="4">
        <f>IF('True_Odds_Calculator_2-way'!B331="","",'True_Odds_Calculator_2-way'!B331)</f>
        <v>1.93</v>
      </c>
      <c r="C330" s="4">
        <f t="shared" si="55"/>
        <v>0.5181347150259068</v>
      </c>
      <c r="D330">
        <f t="shared" si="56"/>
        <v>0.5181347150259068</v>
      </c>
      <c r="E330">
        <f t="shared" si="57"/>
        <v>3.62694300518136E-2</v>
      </c>
      <c r="F330">
        <f t="shared" si="58"/>
        <v>-0.23219415286316403</v>
      </c>
      <c r="G330">
        <v>0</v>
      </c>
      <c r="H330">
        <f t="shared" si="59"/>
        <v>0.26846358291497763</v>
      </c>
      <c r="I330">
        <f t="shared" si="60"/>
        <v>-1.0752688172043015</v>
      </c>
      <c r="J330">
        <f t="shared" si="61"/>
        <v>1.0752688172043015</v>
      </c>
      <c r="K330">
        <f t="shared" si="62"/>
        <v>0.5</v>
      </c>
      <c r="L330">
        <f t="shared" si="63"/>
        <v>0.5</v>
      </c>
      <c r="M330">
        <f t="shared" si="64"/>
        <v>2</v>
      </c>
      <c r="N330">
        <f t="shared" si="65"/>
        <v>2</v>
      </c>
    </row>
    <row r="331" spans="1:14" x14ac:dyDescent="0.25">
      <c r="A331" s="4">
        <f>IF('True_Odds_Calculator_2-way'!A332="","",'True_Odds_Calculator_2-way'!A332)</f>
        <v>1.93</v>
      </c>
      <c r="B331" s="4">
        <f>IF('True_Odds_Calculator_2-way'!B332="","",'True_Odds_Calculator_2-way'!B332)</f>
        <v>1.92</v>
      </c>
      <c r="C331" s="4">
        <f t="shared" si="55"/>
        <v>0.5181347150259068</v>
      </c>
      <c r="D331">
        <f t="shared" si="56"/>
        <v>0.52083333333333337</v>
      </c>
      <c r="E331">
        <f t="shared" si="57"/>
        <v>3.8968048359240282E-2</v>
      </c>
      <c r="F331">
        <f t="shared" si="58"/>
        <v>-0.23089378238341951</v>
      </c>
      <c r="G331">
        <v>0</v>
      </c>
      <c r="H331">
        <f t="shared" si="59"/>
        <v>0.26986183074265979</v>
      </c>
      <c r="I331">
        <f t="shared" si="60"/>
        <v>-1.0810968751610268</v>
      </c>
      <c r="J331">
        <f t="shared" si="61"/>
        <v>1.0810968751610268</v>
      </c>
      <c r="K331">
        <f t="shared" si="62"/>
        <v>0.49864863877742077</v>
      </c>
      <c r="L331">
        <f t="shared" si="63"/>
        <v>0.50135136122257906</v>
      </c>
      <c r="M331">
        <f t="shared" si="64"/>
        <v>2.0054200938997546</v>
      </c>
      <c r="N331">
        <f t="shared" si="65"/>
        <v>1.9946091251481448</v>
      </c>
    </row>
    <row r="332" spans="1:14" x14ac:dyDescent="0.25">
      <c r="A332" s="4">
        <f>IF('True_Odds_Calculator_2-way'!A333="","",'True_Odds_Calculator_2-way'!A333)</f>
        <v>2.02</v>
      </c>
      <c r="B332" s="4">
        <f>IF('True_Odds_Calculator_2-way'!B333="","",'True_Odds_Calculator_2-way'!B333)</f>
        <v>1.83</v>
      </c>
      <c r="C332" s="4">
        <f t="shared" si="55"/>
        <v>0.49504950495049505</v>
      </c>
      <c r="D332">
        <f t="shared" si="56"/>
        <v>0.54644808743169393</v>
      </c>
      <c r="E332">
        <f t="shared" si="57"/>
        <v>4.1497592382188975E-2</v>
      </c>
      <c r="F332">
        <f t="shared" si="58"/>
        <v>-0.22902126278201596</v>
      </c>
      <c r="G332">
        <v>0</v>
      </c>
      <c r="H332">
        <f t="shared" si="59"/>
        <v>0.27051885516420493</v>
      </c>
      <c r="I332">
        <f t="shared" si="60"/>
        <v>-1.0868281233544477</v>
      </c>
      <c r="J332">
        <f t="shared" si="61"/>
        <v>1.0868281233544477</v>
      </c>
      <c r="K332">
        <f t="shared" si="62"/>
        <v>0.47425625911513414</v>
      </c>
      <c r="L332">
        <f t="shared" si="63"/>
        <v>0.52574374088486586</v>
      </c>
      <c r="M332">
        <f t="shared" si="64"/>
        <v>2.1085646858215363</v>
      </c>
      <c r="N332">
        <f t="shared" si="65"/>
        <v>1.9020673423841918</v>
      </c>
    </row>
    <row r="333" spans="1:14" x14ac:dyDescent="0.25">
      <c r="A333" s="4">
        <f>IF('True_Odds_Calculator_2-way'!A334="","",'True_Odds_Calculator_2-way'!A334)</f>
        <v>1.97</v>
      </c>
      <c r="B333" s="4">
        <f>IF('True_Odds_Calculator_2-way'!B334="","",'True_Odds_Calculator_2-way'!B334)</f>
        <v>1.88</v>
      </c>
      <c r="C333" s="4">
        <f t="shared" si="55"/>
        <v>0.50761421319796951</v>
      </c>
      <c r="D333">
        <f t="shared" si="56"/>
        <v>0.53191489361702127</v>
      </c>
      <c r="E333">
        <f t="shared" si="57"/>
        <v>3.9529106814990778E-2</v>
      </c>
      <c r="F333">
        <f t="shared" si="58"/>
        <v>-0.23047845339669515</v>
      </c>
      <c r="G333">
        <v>0</v>
      </c>
      <c r="H333">
        <f t="shared" si="59"/>
        <v>0.27000756021168593</v>
      </c>
      <c r="I333">
        <f t="shared" si="60"/>
        <v>-1.0823626487770475</v>
      </c>
      <c r="J333">
        <f t="shared" si="61"/>
        <v>1.0823626487770475</v>
      </c>
      <c r="K333">
        <f t="shared" si="62"/>
        <v>0.48783063328986415</v>
      </c>
      <c r="L333">
        <f t="shared" si="63"/>
        <v>0.5121693667101358</v>
      </c>
      <c r="M333">
        <f t="shared" si="64"/>
        <v>2.049891769313736</v>
      </c>
      <c r="N333">
        <f t="shared" si="65"/>
        <v>1.9524791309238021</v>
      </c>
    </row>
    <row r="334" spans="1:14" x14ac:dyDescent="0.25">
      <c r="A334" s="4">
        <f>IF('True_Odds_Calculator_2-way'!A335="","",'True_Odds_Calculator_2-way'!A335)</f>
        <v>1.84</v>
      </c>
      <c r="B334" s="4">
        <f>IF('True_Odds_Calculator_2-way'!B335="","",'True_Odds_Calculator_2-way'!B335)</f>
        <v>2.02</v>
      </c>
      <c r="C334" s="4">
        <f t="shared" si="55"/>
        <v>0.54347826086956519</v>
      </c>
      <c r="D334">
        <f t="shared" si="56"/>
        <v>0.49504950495049505</v>
      </c>
      <c r="E334">
        <f t="shared" si="57"/>
        <v>3.8527765820060234E-2</v>
      </c>
      <c r="F334">
        <f t="shared" si="58"/>
        <v>-0.23052087817477407</v>
      </c>
      <c r="G334">
        <v>0</v>
      </c>
      <c r="H334">
        <f t="shared" si="59"/>
        <v>0.26904864399483425</v>
      </c>
      <c r="I334">
        <f t="shared" si="60"/>
        <v>-1.080339539253607</v>
      </c>
      <c r="J334">
        <f t="shared" si="61"/>
        <v>1.080339539253607</v>
      </c>
      <c r="K334">
        <f t="shared" si="62"/>
        <v>0.52425045981949592</v>
      </c>
      <c r="L334">
        <f t="shared" si="63"/>
        <v>0.4757495401805043</v>
      </c>
      <c r="M334">
        <f t="shared" si="64"/>
        <v>1.9074852129730298</v>
      </c>
      <c r="N334">
        <f t="shared" si="65"/>
        <v>2.1019463300386789</v>
      </c>
    </row>
    <row r="335" spans="1:14" x14ac:dyDescent="0.25">
      <c r="A335" s="4">
        <f>IF('True_Odds_Calculator_2-way'!A336="","",'True_Odds_Calculator_2-way'!A336)</f>
        <v>1.76</v>
      </c>
      <c r="B335" s="4">
        <f>IF('True_Odds_Calculator_2-way'!B336="","",'True_Odds_Calculator_2-way'!B336)</f>
        <v>2.1</v>
      </c>
      <c r="C335" s="4">
        <f t="shared" si="55"/>
        <v>0.56818181818181823</v>
      </c>
      <c r="D335">
        <f t="shared" si="56"/>
        <v>0.47619047619047616</v>
      </c>
      <c r="E335">
        <f t="shared" si="57"/>
        <v>4.4372294372294396E-2</v>
      </c>
      <c r="F335">
        <f t="shared" si="58"/>
        <v>-0.22619047619047616</v>
      </c>
      <c r="G335">
        <v>0</v>
      </c>
      <c r="H335">
        <f t="shared" si="59"/>
        <v>0.27056277056277056</v>
      </c>
      <c r="I335">
        <f t="shared" si="60"/>
        <v>-1.0936965981495177</v>
      </c>
      <c r="J335">
        <f t="shared" si="61"/>
        <v>1.0936965981495177</v>
      </c>
      <c r="K335">
        <f t="shared" si="62"/>
        <v>0.54608718807942114</v>
      </c>
      <c r="L335">
        <f t="shared" si="63"/>
        <v>0.45391281192057903</v>
      </c>
      <c r="M335">
        <f t="shared" si="64"/>
        <v>1.8312094145936331</v>
      </c>
      <c r="N335">
        <f t="shared" si="65"/>
        <v>2.2030662579644695</v>
      </c>
    </row>
    <row r="336" spans="1:14" x14ac:dyDescent="0.25">
      <c r="A336" s="4">
        <f>IF('True_Odds_Calculator_2-way'!A337="","",'True_Odds_Calculator_2-way'!A337)</f>
        <v>2.23</v>
      </c>
      <c r="B336" s="4">
        <f>IF('True_Odds_Calculator_2-way'!B337="","",'True_Odds_Calculator_2-way'!B337)</f>
        <v>1.68</v>
      </c>
      <c r="C336" s="4">
        <f t="shared" si="55"/>
        <v>0.44843049327354262</v>
      </c>
      <c r="D336">
        <f t="shared" si="56"/>
        <v>0.59523809523809523</v>
      </c>
      <c r="E336">
        <f t="shared" si="57"/>
        <v>4.3668588511637907E-2</v>
      </c>
      <c r="F336">
        <f t="shared" si="58"/>
        <v>-0.22325432415118507</v>
      </c>
      <c r="G336">
        <v>0</v>
      </c>
      <c r="H336">
        <f t="shared" si="59"/>
        <v>0.26692291266282298</v>
      </c>
      <c r="I336">
        <f t="shared" si="60"/>
        <v>-1.0934350421017387</v>
      </c>
      <c r="J336">
        <f t="shared" si="61"/>
        <v>1.0934350421017387</v>
      </c>
      <c r="K336">
        <f t="shared" si="62"/>
        <v>0.42645285311617104</v>
      </c>
      <c r="L336">
        <f t="shared" si="63"/>
        <v>0.57354714688382902</v>
      </c>
      <c r="M336">
        <f t="shared" si="64"/>
        <v>2.3449251017851385</v>
      </c>
      <c r="N336">
        <f t="shared" si="65"/>
        <v>1.743535828629182</v>
      </c>
    </row>
    <row r="337" spans="1:14" x14ac:dyDescent="0.25">
      <c r="A337" s="4">
        <f>IF('True_Odds_Calculator_2-way'!A338="","",'True_Odds_Calculator_2-way'!A338)</f>
        <v>2.11</v>
      </c>
      <c r="B337" s="4">
        <f>IF('True_Odds_Calculator_2-way'!B338="","",'True_Odds_Calculator_2-way'!B338)</f>
        <v>1.76</v>
      </c>
      <c r="C337" s="4">
        <f t="shared" si="55"/>
        <v>0.47393364928909953</v>
      </c>
      <c r="D337">
        <f t="shared" si="56"/>
        <v>0.56818181818181823</v>
      </c>
      <c r="E337">
        <f t="shared" si="57"/>
        <v>4.2115467470917878E-2</v>
      </c>
      <c r="F337">
        <f t="shared" si="58"/>
        <v>-0.22716501507970688</v>
      </c>
      <c r="G337">
        <v>0</v>
      </c>
      <c r="H337">
        <f t="shared" si="59"/>
        <v>0.26928048255062476</v>
      </c>
      <c r="I337">
        <f t="shared" si="60"/>
        <v>-1.0887588907733561</v>
      </c>
      <c r="J337">
        <f t="shared" si="61"/>
        <v>1.0887588907733561</v>
      </c>
      <c r="K337">
        <f t="shared" si="62"/>
        <v>0.45279142930400768</v>
      </c>
      <c r="L337">
        <f t="shared" si="63"/>
        <v>0.54720857069599227</v>
      </c>
      <c r="M337">
        <f t="shared" si="64"/>
        <v>2.208522368758425</v>
      </c>
      <c r="N337">
        <f t="shared" si="65"/>
        <v>1.82745675698775</v>
      </c>
    </row>
    <row r="338" spans="1:14" x14ac:dyDescent="0.25">
      <c r="A338" s="4">
        <f>IF('True_Odds_Calculator_2-way'!A339="","",'True_Odds_Calculator_2-way'!A339)</f>
        <v>2.09</v>
      </c>
      <c r="B338" s="4">
        <f>IF('True_Odds_Calculator_2-way'!B339="","",'True_Odds_Calculator_2-way'!B339)</f>
        <v>1.78</v>
      </c>
      <c r="C338" s="4">
        <f t="shared" si="55"/>
        <v>0.47846889952153115</v>
      </c>
      <c r="D338">
        <f t="shared" si="56"/>
        <v>0.5617977528089888</v>
      </c>
      <c r="E338">
        <f t="shared" si="57"/>
        <v>4.0266652330519959E-2</v>
      </c>
      <c r="F338">
        <f t="shared" si="58"/>
        <v>-0.22853610020966608</v>
      </c>
      <c r="G338">
        <v>0</v>
      </c>
      <c r="H338">
        <f t="shared" si="59"/>
        <v>0.26880275254018604</v>
      </c>
      <c r="I338">
        <f t="shared" si="60"/>
        <v>-1.084524705455941</v>
      </c>
      <c r="J338">
        <f t="shared" si="61"/>
        <v>1.084524705455941</v>
      </c>
      <c r="K338">
        <f t="shared" si="62"/>
        <v>0.45826743412464838</v>
      </c>
      <c r="L338">
        <f t="shared" si="63"/>
        <v>0.54173256587535168</v>
      </c>
      <c r="M338">
        <f t="shared" si="64"/>
        <v>2.1821319289469754</v>
      </c>
      <c r="N338">
        <f t="shared" si="65"/>
        <v>1.8459292702556338</v>
      </c>
    </row>
    <row r="339" spans="1:14" x14ac:dyDescent="0.25">
      <c r="A339" s="4">
        <f>IF('True_Odds_Calculator_2-way'!A340="","",'True_Odds_Calculator_2-way'!A340)</f>
        <v>2.12</v>
      </c>
      <c r="B339" s="4">
        <f>IF('True_Odds_Calculator_2-way'!B340="","",'True_Odds_Calculator_2-way'!B340)</f>
        <v>1.75</v>
      </c>
      <c r="C339" s="4">
        <f t="shared" si="55"/>
        <v>0.47169811320754712</v>
      </c>
      <c r="D339">
        <f t="shared" si="56"/>
        <v>0.5714285714285714</v>
      </c>
      <c r="E339">
        <f t="shared" si="57"/>
        <v>4.3126684636118462E-2</v>
      </c>
      <c r="F339">
        <f t="shared" si="58"/>
        <v>-0.22641509433962281</v>
      </c>
      <c r="G339">
        <v>0</v>
      </c>
      <c r="H339">
        <f t="shared" si="59"/>
        <v>0.26954177897574122</v>
      </c>
      <c r="I339">
        <f t="shared" si="60"/>
        <v>-1.0910894511799614</v>
      </c>
      <c r="J339">
        <f t="shared" si="61"/>
        <v>1.0910894511799614</v>
      </c>
      <c r="K339">
        <f t="shared" si="62"/>
        <v>0.45004091619234604</v>
      </c>
      <c r="L339">
        <f t="shared" si="63"/>
        <v>0.54995908380765413</v>
      </c>
      <c r="M339">
        <f t="shared" si="64"/>
        <v>2.2220201853215569</v>
      </c>
      <c r="N339">
        <f t="shared" si="65"/>
        <v>1.8183170883849711</v>
      </c>
    </row>
    <row r="340" spans="1:14" x14ac:dyDescent="0.25">
      <c r="A340" s="4">
        <f>IF('True_Odds_Calculator_2-way'!A341="","",'True_Odds_Calculator_2-way'!A341)</f>
        <v>2.11</v>
      </c>
      <c r="B340" s="4">
        <f>IF('True_Odds_Calculator_2-way'!B341="","",'True_Odds_Calculator_2-way'!B341)</f>
        <v>1.75</v>
      </c>
      <c r="C340" s="4">
        <f t="shared" si="55"/>
        <v>0.47393364928909953</v>
      </c>
      <c r="D340">
        <f t="shared" si="56"/>
        <v>0.5714285714285714</v>
      </c>
      <c r="E340">
        <f t="shared" si="57"/>
        <v>4.5362220717670931E-2</v>
      </c>
      <c r="F340">
        <f t="shared" si="58"/>
        <v>-0.22545700744752883</v>
      </c>
      <c r="G340">
        <v>0</v>
      </c>
      <c r="H340">
        <f t="shared" si="59"/>
        <v>0.27081922816519971</v>
      </c>
      <c r="I340">
        <f t="shared" si="60"/>
        <v>-1.0959932487023818</v>
      </c>
      <c r="J340">
        <f t="shared" si="61"/>
        <v>1.0959932487023818</v>
      </c>
      <c r="K340">
        <f t="shared" si="62"/>
        <v>0.45115105429092489</v>
      </c>
      <c r="L340">
        <f t="shared" si="63"/>
        <v>0.54884894570907516</v>
      </c>
      <c r="M340">
        <f t="shared" si="64"/>
        <v>2.216552506059644</v>
      </c>
      <c r="N340">
        <f t="shared" si="65"/>
        <v>1.8219949365267862</v>
      </c>
    </row>
    <row r="341" spans="1:14" x14ac:dyDescent="0.25">
      <c r="A341" s="4">
        <f>IF('True_Odds_Calculator_2-way'!A342="","",'True_Odds_Calculator_2-way'!A342)</f>
        <v>2.0499999999999998</v>
      </c>
      <c r="B341" s="4">
        <f>IF('True_Odds_Calculator_2-way'!B342="","",'True_Odds_Calculator_2-way'!B342)</f>
        <v>1.81</v>
      </c>
      <c r="C341" s="4">
        <f t="shared" si="55"/>
        <v>0.48780487804878053</v>
      </c>
      <c r="D341">
        <f t="shared" si="56"/>
        <v>0.5524861878453039</v>
      </c>
      <c r="E341">
        <f t="shared" si="57"/>
        <v>4.0291065894084488E-2</v>
      </c>
      <c r="F341">
        <f t="shared" si="58"/>
        <v>-0.22921439159142964</v>
      </c>
      <c r="G341">
        <v>0</v>
      </c>
      <c r="H341">
        <f t="shared" si="59"/>
        <v>0.26950545748551413</v>
      </c>
      <c r="I341">
        <f t="shared" si="60"/>
        <v>-1.0843334143872594</v>
      </c>
      <c r="J341">
        <f t="shared" si="61"/>
        <v>1.0843334143872594</v>
      </c>
      <c r="K341">
        <f t="shared" si="62"/>
        <v>0.46760653723484941</v>
      </c>
      <c r="L341">
        <f t="shared" si="63"/>
        <v>0.53239346276515054</v>
      </c>
      <c r="M341">
        <f t="shared" si="64"/>
        <v>2.1385500851066221</v>
      </c>
      <c r="N341">
        <f t="shared" si="65"/>
        <v>1.8783100656536802</v>
      </c>
    </row>
    <row r="342" spans="1:14" x14ac:dyDescent="0.25">
      <c r="A342" s="4">
        <f>IF('True_Odds_Calculator_2-way'!A343="","",'True_Odds_Calculator_2-way'!A343)</f>
        <v>1.94</v>
      </c>
      <c r="B342" s="4">
        <f>IF('True_Odds_Calculator_2-way'!B343="","",'True_Odds_Calculator_2-way'!B343)</f>
        <v>1.91</v>
      </c>
      <c r="C342" s="4">
        <f t="shared" si="55"/>
        <v>0.51546391752577325</v>
      </c>
      <c r="D342">
        <f t="shared" si="56"/>
        <v>0.52356020942408377</v>
      </c>
      <c r="E342">
        <f t="shared" si="57"/>
        <v>3.9024126949857019E-2</v>
      </c>
      <c r="F342">
        <f t="shared" si="58"/>
        <v>-0.23085226966049555</v>
      </c>
      <c r="G342">
        <v>0</v>
      </c>
      <c r="H342">
        <f t="shared" si="59"/>
        <v>0.26987639661035251</v>
      </c>
      <c r="I342">
        <f t="shared" si="60"/>
        <v>-1.0812232527259167</v>
      </c>
      <c r="J342">
        <f t="shared" si="61"/>
        <v>1.0812232527259167</v>
      </c>
      <c r="K342">
        <f t="shared" si="62"/>
        <v>0.49594567939163919</v>
      </c>
      <c r="L342">
        <f t="shared" si="63"/>
        <v>0.50405432060836108</v>
      </c>
      <c r="M342">
        <f t="shared" si="64"/>
        <v>2.0163498575623611</v>
      </c>
      <c r="N342">
        <f t="shared" si="65"/>
        <v>1.9839131599805839</v>
      </c>
    </row>
    <row r="343" spans="1:14" x14ac:dyDescent="0.25">
      <c r="A343" s="4">
        <f>IF('True_Odds_Calculator_2-way'!A344="","",'True_Odds_Calculator_2-way'!A344)</f>
        <v>2.19</v>
      </c>
      <c r="B343" s="4">
        <f>IF('True_Odds_Calculator_2-way'!B344="","",'True_Odds_Calculator_2-way'!B344)</f>
        <v>1.7</v>
      </c>
      <c r="C343" s="4">
        <f t="shared" si="55"/>
        <v>0.45662100456621008</v>
      </c>
      <c r="D343">
        <f t="shared" si="56"/>
        <v>0.58823529411764708</v>
      </c>
      <c r="E343">
        <f t="shared" si="57"/>
        <v>4.485629868385721E-2</v>
      </c>
      <c r="F343">
        <f t="shared" si="58"/>
        <v>-0.22374429223744285</v>
      </c>
      <c r="G343">
        <v>0</v>
      </c>
      <c r="H343">
        <f t="shared" si="59"/>
        <v>0.26860059092130006</v>
      </c>
      <c r="I343">
        <f t="shared" si="60"/>
        <v>-1.0956642697819581</v>
      </c>
      <c r="J343">
        <f t="shared" si="61"/>
        <v>1.0956642697819581</v>
      </c>
      <c r="K343">
        <f t="shared" si="62"/>
        <v>0.43405783005789961</v>
      </c>
      <c r="L343">
        <f t="shared" si="63"/>
        <v>0.56594216994210034</v>
      </c>
      <c r="M343">
        <f t="shared" si="64"/>
        <v>2.3038404810405297</v>
      </c>
      <c r="N343">
        <f t="shared" si="65"/>
        <v>1.7669649888473706</v>
      </c>
    </row>
    <row r="344" spans="1:14" x14ac:dyDescent="0.25">
      <c r="A344" s="4">
        <f>IF('True_Odds_Calculator_2-way'!A345="","",'True_Odds_Calculator_2-way'!A345)</f>
        <v>2.57</v>
      </c>
      <c r="B344" s="4">
        <f>IF('True_Odds_Calculator_2-way'!B345="","",'True_Odds_Calculator_2-way'!B345)</f>
        <v>1.53</v>
      </c>
      <c r="C344" s="4">
        <f t="shared" si="55"/>
        <v>0.38910505836575876</v>
      </c>
      <c r="D344">
        <f t="shared" si="56"/>
        <v>0.65359477124183007</v>
      </c>
      <c r="E344">
        <f t="shared" si="57"/>
        <v>4.2699829607588891E-2</v>
      </c>
      <c r="F344">
        <f t="shared" si="58"/>
        <v>-0.21161720200401812</v>
      </c>
      <c r="G344">
        <v>0</v>
      </c>
      <c r="H344">
        <f t="shared" si="59"/>
        <v>0.25431703161160701</v>
      </c>
      <c r="I344">
        <f t="shared" si="60"/>
        <v>-1.0962566453052482</v>
      </c>
      <c r="J344">
        <f t="shared" si="61"/>
        <v>1.0962566453052482</v>
      </c>
      <c r="K344">
        <f t="shared" si="62"/>
        <v>0.36749534092163155</v>
      </c>
      <c r="L344">
        <f t="shared" si="63"/>
        <v>0.6325046590783685</v>
      </c>
      <c r="M344">
        <f t="shared" si="64"/>
        <v>2.7211229331292399</v>
      </c>
      <c r="N344">
        <f t="shared" si="65"/>
        <v>1.5810160220117813</v>
      </c>
    </row>
    <row r="345" spans="1:14" x14ac:dyDescent="0.25">
      <c r="A345" s="4">
        <f>IF('True_Odds_Calculator_2-way'!A346="","",'True_Odds_Calculator_2-way'!A346)</f>
        <v>2.36</v>
      </c>
      <c r="B345" s="4">
        <f>IF('True_Odds_Calculator_2-way'!B346="","",'True_Odds_Calculator_2-way'!B346)</f>
        <v>1.62</v>
      </c>
      <c r="C345" s="4">
        <f t="shared" si="55"/>
        <v>0.42372881355932207</v>
      </c>
      <c r="D345">
        <f t="shared" si="56"/>
        <v>0.61728395061728392</v>
      </c>
      <c r="E345">
        <f t="shared" si="57"/>
        <v>4.1012764176606042E-2</v>
      </c>
      <c r="F345">
        <f t="shared" si="58"/>
        <v>-0.22054823184766681</v>
      </c>
      <c r="G345">
        <v>0</v>
      </c>
      <c r="H345">
        <f t="shared" si="59"/>
        <v>0.26156099602427285</v>
      </c>
      <c r="I345">
        <f t="shared" si="60"/>
        <v>-1.0890171046725805</v>
      </c>
      <c r="J345">
        <f t="shared" si="61"/>
        <v>1.0890171046725805</v>
      </c>
      <c r="K345">
        <f t="shared" si="62"/>
        <v>0.40305300359448615</v>
      </c>
      <c r="L345">
        <f t="shared" si="63"/>
        <v>0.59694699640551374</v>
      </c>
      <c r="M345">
        <f t="shared" si="64"/>
        <v>2.4810632623547089</v>
      </c>
      <c r="N345">
        <f t="shared" si="65"/>
        <v>1.6751906048970002</v>
      </c>
    </row>
    <row r="346" spans="1:14" x14ac:dyDescent="0.25">
      <c r="A346" s="4">
        <f>IF('True_Odds_Calculator_2-way'!A347="","",'True_Odds_Calculator_2-way'!A347)</f>
        <v>1.51</v>
      </c>
      <c r="B346" s="4">
        <f>IF('True_Odds_Calculator_2-way'!B347="","",'True_Odds_Calculator_2-way'!B347)</f>
        <v>2.58</v>
      </c>
      <c r="C346" s="4">
        <f t="shared" si="55"/>
        <v>0.66225165562913912</v>
      </c>
      <c r="D346">
        <f t="shared" si="56"/>
        <v>0.38759689922480617</v>
      </c>
      <c r="E346">
        <f t="shared" si="57"/>
        <v>4.9848554853945348E-2</v>
      </c>
      <c r="F346">
        <f t="shared" si="58"/>
        <v>-0.20683813337440315</v>
      </c>
      <c r="G346">
        <v>0</v>
      </c>
      <c r="H346">
        <f t="shared" si="59"/>
        <v>0.2566866882283485</v>
      </c>
      <c r="I346">
        <f t="shared" si="60"/>
        <v>-1.1140030207346867</v>
      </c>
      <c r="J346">
        <f t="shared" si="61"/>
        <v>1.1140030207346867</v>
      </c>
      <c r="K346">
        <f t="shared" si="62"/>
        <v>0.63769753821681263</v>
      </c>
      <c r="L346">
        <f t="shared" si="63"/>
        <v>0.36230246178318726</v>
      </c>
      <c r="M346">
        <f t="shared" si="64"/>
        <v>1.5681415405746904</v>
      </c>
      <c r="N346">
        <f t="shared" si="65"/>
        <v>2.7601247727608049</v>
      </c>
    </row>
    <row r="347" spans="1:14" x14ac:dyDescent="0.25">
      <c r="A347" s="4">
        <f>IF('True_Odds_Calculator_2-way'!A348="","",'True_Odds_Calculator_2-way'!A348)</f>
        <v>1.99</v>
      </c>
      <c r="B347" s="4">
        <f>IF('True_Odds_Calculator_2-way'!B348="","",'True_Odds_Calculator_2-way'!B348)</f>
        <v>1.83</v>
      </c>
      <c r="C347" s="4">
        <f t="shared" si="55"/>
        <v>0.50251256281407031</v>
      </c>
      <c r="D347">
        <f t="shared" si="56"/>
        <v>0.54644808743169393</v>
      </c>
      <c r="E347">
        <f t="shared" si="57"/>
        <v>4.8960650245764237E-2</v>
      </c>
      <c r="F347">
        <f t="shared" si="58"/>
        <v>-0.22563637861438346</v>
      </c>
      <c r="G347">
        <v>0</v>
      </c>
      <c r="H347">
        <f t="shared" si="59"/>
        <v>0.2745970288601477</v>
      </c>
      <c r="I347">
        <f t="shared" si="60"/>
        <v>-1.103172320535825</v>
      </c>
      <c r="J347">
        <f t="shared" si="61"/>
        <v>1.103172320535825</v>
      </c>
      <c r="K347">
        <f t="shared" si="62"/>
        <v>0.47797934865179792</v>
      </c>
      <c r="L347">
        <f t="shared" si="63"/>
        <v>0.52202065134820208</v>
      </c>
      <c r="M347">
        <f t="shared" si="64"/>
        <v>2.092140597330467</v>
      </c>
      <c r="N347">
        <f t="shared" si="65"/>
        <v>1.9156330260447352</v>
      </c>
    </row>
    <row r="348" spans="1:14" x14ac:dyDescent="0.25">
      <c r="A348" s="4">
        <f>IF('True_Odds_Calculator_2-way'!A349="","",'True_Odds_Calculator_2-way'!A349)</f>
        <v>1.99</v>
      </c>
      <c r="B348" s="4">
        <f>IF('True_Odds_Calculator_2-way'!B349="","",'True_Odds_Calculator_2-way'!B349)</f>
        <v>1.83</v>
      </c>
      <c r="C348" s="4">
        <f t="shared" si="55"/>
        <v>0.50251256281407031</v>
      </c>
      <c r="D348">
        <f t="shared" si="56"/>
        <v>0.54644808743169393</v>
      </c>
      <c r="E348">
        <f t="shared" si="57"/>
        <v>4.8960650245764237E-2</v>
      </c>
      <c r="F348">
        <f t="shared" si="58"/>
        <v>-0.22563637861438346</v>
      </c>
      <c r="G348">
        <v>0</v>
      </c>
      <c r="H348">
        <f t="shared" si="59"/>
        <v>0.2745970288601477</v>
      </c>
      <c r="I348">
        <f t="shared" si="60"/>
        <v>-1.103172320535825</v>
      </c>
      <c r="J348">
        <f t="shared" si="61"/>
        <v>1.103172320535825</v>
      </c>
      <c r="K348">
        <f t="shared" si="62"/>
        <v>0.47797934865179792</v>
      </c>
      <c r="L348">
        <f t="shared" si="63"/>
        <v>0.52202065134820208</v>
      </c>
      <c r="M348">
        <f t="shared" si="64"/>
        <v>2.092140597330467</v>
      </c>
      <c r="N348">
        <f t="shared" si="65"/>
        <v>1.9156330260447352</v>
      </c>
    </row>
    <row r="349" spans="1:14" x14ac:dyDescent="0.25">
      <c r="A349" s="4">
        <f>IF('True_Odds_Calculator_2-way'!A350="","",'True_Odds_Calculator_2-way'!A350)</f>
        <v>1.77</v>
      </c>
      <c r="B349" s="4">
        <f>IF('True_Odds_Calculator_2-way'!B350="","",'True_Odds_Calculator_2-way'!B350)</f>
        <v>2.0499999999999998</v>
      </c>
      <c r="C349" s="4">
        <f t="shared" si="55"/>
        <v>0.56497175141242939</v>
      </c>
      <c r="D349">
        <f t="shared" si="56"/>
        <v>0.48780487804878053</v>
      </c>
      <c r="E349">
        <f t="shared" si="57"/>
        <v>5.2776629461209978E-2</v>
      </c>
      <c r="F349">
        <f t="shared" si="58"/>
        <v>-0.22281934683753613</v>
      </c>
      <c r="G349">
        <v>0</v>
      </c>
      <c r="H349">
        <f t="shared" si="59"/>
        <v>0.27559597629874605</v>
      </c>
      <c r="I349">
        <f t="shared" si="60"/>
        <v>-1.1121413488021759</v>
      </c>
      <c r="J349">
        <f t="shared" si="61"/>
        <v>1.1121413488021759</v>
      </c>
      <c r="K349">
        <f t="shared" si="62"/>
        <v>0.53869185533371766</v>
      </c>
      <c r="L349">
        <f t="shared" si="63"/>
        <v>0.46130814466628223</v>
      </c>
      <c r="M349">
        <f t="shared" si="64"/>
        <v>1.8563488385776756</v>
      </c>
      <c r="N349">
        <f t="shared" si="65"/>
        <v>2.1677484162422846</v>
      </c>
    </row>
    <row r="350" spans="1:14" x14ac:dyDescent="0.25">
      <c r="A350" s="4">
        <f>IF('True_Odds_Calculator_2-way'!A351="","",'True_Odds_Calculator_2-way'!A351)</f>
        <v>2.0099999999999998</v>
      </c>
      <c r="B350" s="4">
        <f>IF('True_Odds_Calculator_2-way'!B351="","",'True_Odds_Calculator_2-way'!B351)</f>
        <v>1.81</v>
      </c>
      <c r="C350" s="4">
        <f t="shared" si="55"/>
        <v>0.49751243781094534</v>
      </c>
      <c r="D350">
        <f t="shared" si="56"/>
        <v>0.5524861878453039</v>
      </c>
      <c r="E350">
        <f t="shared" si="57"/>
        <v>4.999862565624924E-2</v>
      </c>
      <c r="F350">
        <f t="shared" si="58"/>
        <v>-0.22487012451554378</v>
      </c>
      <c r="G350">
        <v>0</v>
      </c>
      <c r="H350">
        <f t="shared" si="59"/>
        <v>0.27486875017179302</v>
      </c>
      <c r="I350">
        <f t="shared" si="60"/>
        <v>-1.1055968780110992</v>
      </c>
      <c r="J350">
        <f t="shared" si="61"/>
        <v>1.1055968780110992</v>
      </c>
      <c r="K350">
        <f t="shared" si="62"/>
        <v>0.47244402950440073</v>
      </c>
      <c r="L350">
        <f t="shared" si="63"/>
        <v>0.52755597049559944</v>
      </c>
      <c r="M350">
        <f t="shared" si="64"/>
        <v>2.1166528467912094</v>
      </c>
      <c r="N350">
        <f t="shared" si="65"/>
        <v>1.89553347118899</v>
      </c>
    </row>
    <row r="351" spans="1:14" x14ac:dyDescent="0.25">
      <c r="A351" s="4">
        <f>IF('True_Odds_Calculator_2-way'!A352="","",'True_Odds_Calculator_2-way'!A352)</f>
        <v>1.92</v>
      </c>
      <c r="B351" s="4">
        <f>IF('True_Odds_Calculator_2-way'!B352="","",'True_Odds_Calculator_2-way'!B352)</f>
        <v>1.9</v>
      </c>
      <c r="C351" s="4">
        <f t="shared" si="55"/>
        <v>0.52083333333333337</v>
      </c>
      <c r="D351">
        <f t="shared" si="56"/>
        <v>0.52631578947368418</v>
      </c>
      <c r="E351">
        <f t="shared" si="57"/>
        <v>4.7149122807017552E-2</v>
      </c>
      <c r="F351">
        <f t="shared" si="58"/>
        <v>-0.22697368421052633</v>
      </c>
      <c r="G351">
        <v>0</v>
      </c>
      <c r="H351">
        <f t="shared" si="59"/>
        <v>0.27412280701754388</v>
      </c>
      <c r="I351">
        <f t="shared" si="60"/>
        <v>-1.0989674556596449</v>
      </c>
      <c r="J351">
        <f t="shared" si="61"/>
        <v>1.0989674556596449</v>
      </c>
      <c r="K351">
        <f t="shared" si="62"/>
        <v>0.49725266430930348</v>
      </c>
      <c r="L351">
        <f t="shared" si="63"/>
        <v>0.50274733569069663</v>
      </c>
      <c r="M351">
        <f t="shared" si="64"/>
        <v>2.0110500592068727</v>
      </c>
      <c r="N351">
        <f t="shared" si="65"/>
        <v>1.9890707100936806</v>
      </c>
    </row>
    <row r="352" spans="1:14" x14ac:dyDescent="0.25">
      <c r="A352" s="4">
        <f>IF('True_Odds_Calculator_2-way'!A353="","",'True_Odds_Calculator_2-way'!A353)</f>
        <v>1.89</v>
      </c>
      <c r="B352" s="4">
        <f>IF('True_Odds_Calculator_2-way'!B353="","",'True_Odds_Calculator_2-way'!B353)</f>
        <v>1.93</v>
      </c>
      <c r="C352" s="4">
        <f t="shared" si="55"/>
        <v>0.52910052910052918</v>
      </c>
      <c r="D352">
        <f t="shared" si="56"/>
        <v>0.5181347150259068</v>
      </c>
      <c r="E352">
        <f t="shared" si="57"/>
        <v>4.7235244126436093E-2</v>
      </c>
      <c r="F352">
        <f t="shared" si="58"/>
        <v>-0.22691010773912312</v>
      </c>
      <c r="G352">
        <v>0</v>
      </c>
      <c r="H352">
        <f t="shared" si="59"/>
        <v>0.27414535186555922</v>
      </c>
      <c r="I352">
        <f t="shared" si="60"/>
        <v>-1.0991665980832535</v>
      </c>
      <c r="J352">
        <f t="shared" si="61"/>
        <v>1.0991665980832535</v>
      </c>
      <c r="K352">
        <f t="shared" si="62"/>
        <v>0.50549516916228832</v>
      </c>
      <c r="L352">
        <f t="shared" si="63"/>
        <v>0.49450483083771163</v>
      </c>
      <c r="M352">
        <f t="shared" si="64"/>
        <v>1.9782582722940953</v>
      </c>
      <c r="N352">
        <f t="shared" si="65"/>
        <v>2.0222249362174249</v>
      </c>
    </row>
    <row r="353" spans="1:14" x14ac:dyDescent="0.25">
      <c r="A353" s="4">
        <f>IF('True_Odds_Calculator_2-way'!A354="","",'True_Odds_Calculator_2-way'!A354)</f>
        <v>1.92</v>
      </c>
      <c r="B353" s="4">
        <f>IF('True_Odds_Calculator_2-way'!B354="","",'True_Odds_Calculator_2-way'!B354)</f>
        <v>1.9</v>
      </c>
      <c r="C353" s="4">
        <f t="shared" si="55"/>
        <v>0.52083333333333337</v>
      </c>
      <c r="D353">
        <f t="shared" si="56"/>
        <v>0.52631578947368418</v>
      </c>
      <c r="E353">
        <f t="shared" si="57"/>
        <v>4.7149122807017552E-2</v>
      </c>
      <c r="F353">
        <f t="shared" si="58"/>
        <v>-0.22697368421052633</v>
      </c>
      <c r="G353">
        <v>0</v>
      </c>
      <c r="H353">
        <f t="shared" si="59"/>
        <v>0.27412280701754388</v>
      </c>
      <c r="I353">
        <f t="shared" si="60"/>
        <v>-1.0989674556596449</v>
      </c>
      <c r="J353">
        <f t="shared" si="61"/>
        <v>1.0989674556596449</v>
      </c>
      <c r="K353">
        <f t="shared" si="62"/>
        <v>0.49725266430930348</v>
      </c>
      <c r="L353">
        <f t="shared" si="63"/>
        <v>0.50274733569069663</v>
      </c>
      <c r="M353">
        <f t="shared" si="64"/>
        <v>2.0110500592068727</v>
      </c>
      <c r="N353">
        <f t="shared" si="65"/>
        <v>1.9890707100936806</v>
      </c>
    </row>
    <row r="354" spans="1:14" x14ac:dyDescent="0.25">
      <c r="A354" s="4">
        <f>IF('True_Odds_Calculator_2-way'!A355="","",'True_Odds_Calculator_2-way'!A355)</f>
        <v>2.5299999999999998</v>
      </c>
      <c r="B354" s="4">
        <f>IF('True_Odds_Calculator_2-way'!B355="","",'True_Odds_Calculator_2-way'!B355)</f>
        <v>1.58</v>
      </c>
      <c r="C354" s="4">
        <f t="shared" si="55"/>
        <v>0.39525691699604748</v>
      </c>
      <c r="D354">
        <f t="shared" si="56"/>
        <v>0.63291139240506322</v>
      </c>
      <c r="E354">
        <f t="shared" si="57"/>
        <v>2.8168309401110703E-2</v>
      </c>
      <c r="F354">
        <f t="shared" si="58"/>
        <v>-0.22199429629259027</v>
      </c>
      <c r="G354">
        <v>0</v>
      </c>
      <c r="H354">
        <f t="shared" si="59"/>
        <v>0.25016260569370091</v>
      </c>
      <c r="I354">
        <f t="shared" si="60"/>
        <v>-1.0615495921641365</v>
      </c>
      <c r="J354">
        <f t="shared" si="61"/>
        <v>1.0615495921641365</v>
      </c>
      <c r="K354">
        <f t="shared" si="62"/>
        <v>0.38107274535416313</v>
      </c>
      <c r="L354">
        <f t="shared" si="63"/>
        <v>0.61892725464583687</v>
      </c>
      <c r="M354">
        <f t="shared" si="64"/>
        <v>2.6241708760111284</v>
      </c>
      <c r="N354">
        <f t="shared" si="65"/>
        <v>1.6156987634551996</v>
      </c>
    </row>
    <row r="355" spans="1:14" x14ac:dyDescent="0.25">
      <c r="A355" s="4">
        <f>IF('True_Odds_Calculator_2-way'!A356="","",'True_Odds_Calculator_2-way'!A356)</f>
        <v>1.96</v>
      </c>
      <c r="B355" s="4">
        <f>IF('True_Odds_Calculator_2-way'!B356="","",'True_Odds_Calculator_2-way'!B356)</f>
        <v>1.94</v>
      </c>
      <c r="C355" s="4">
        <f t="shared" si="55"/>
        <v>0.51020408163265307</v>
      </c>
      <c r="D355">
        <f t="shared" si="56"/>
        <v>0.51546391752577325</v>
      </c>
      <c r="E355">
        <f t="shared" si="57"/>
        <v>2.5667999158426325E-2</v>
      </c>
      <c r="F355">
        <f t="shared" si="58"/>
        <v>-0.23732379549758043</v>
      </c>
      <c r="G355">
        <v>0</v>
      </c>
      <c r="H355">
        <f t="shared" si="59"/>
        <v>0.26299179465600675</v>
      </c>
      <c r="I355">
        <f t="shared" si="60"/>
        <v>-1.052689901333149</v>
      </c>
      <c r="J355">
        <f t="shared" si="61"/>
        <v>1.052689901333149</v>
      </c>
      <c r="K355">
        <f t="shared" si="62"/>
        <v>0.49736834815166897</v>
      </c>
      <c r="L355">
        <f t="shared" si="63"/>
        <v>0.50263165184833114</v>
      </c>
      <c r="M355">
        <f t="shared" si="64"/>
        <v>2.0105823052798226</v>
      </c>
      <c r="N355">
        <f t="shared" si="65"/>
        <v>1.9895285072531594</v>
      </c>
    </row>
    <row r="356" spans="1:14" x14ac:dyDescent="0.25">
      <c r="A356" s="4">
        <f>IF('True_Odds_Calculator_2-way'!A357="","",'True_Odds_Calculator_2-way'!A357)</f>
        <v>2.2200000000000002</v>
      </c>
      <c r="B356" s="4">
        <f>IF('True_Odds_Calculator_2-way'!B357="","",'True_Odds_Calculator_2-way'!B357)</f>
        <v>1.69</v>
      </c>
      <c r="C356" s="4">
        <f t="shared" si="55"/>
        <v>0.4504504504504504</v>
      </c>
      <c r="D356">
        <f t="shared" si="56"/>
        <v>0.59171597633136097</v>
      </c>
      <c r="E356">
        <f t="shared" si="57"/>
        <v>4.2166426781811372E-2</v>
      </c>
      <c r="F356">
        <f t="shared" si="58"/>
        <v>-0.22437230129537822</v>
      </c>
      <c r="G356">
        <v>0</v>
      </c>
      <c r="H356">
        <f t="shared" si="59"/>
        <v>0.26653872807718959</v>
      </c>
      <c r="I356">
        <f t="shared" si="60"/>
        <v>-1.0899223022085147</v>
      </c>
      <c r="J356">
        <f t="shared" si="61"/>
        <v>1.0899223022085147</v>
      </c>
      <c r="K356">
        <f t="shared" si="62"/>
        <v>0.42923885660212757</v>
      </c>
      <c r="L356">
        <f t="shared" si="63"/>
        <v>0.57076114339787254</v>
      </c>
      <c r="M356">
        <f t="shared" si="64"/>
        <v>2.3297052086943877</v>
      </c>
      <c r="N356">
        <f t="shared" si="65"/>
        <v>1.7520463885238748</v>
      </c>
    </row>
    <row r="357" spans="1:14" x14ac:dyDescent="0.25">
      <c r="A357" s="4">
        <f>IF('True_Odds_Calculator_2-way'!A358="","",'True_Odds_Calculator_2-way'!A358)</f>
        <v>2.46</v>
      </c>
      <c r="B357" s="4">
        <f>IF('True_Odds_Calculator_2-way'!B358="","",'True_Odds_Calculator_2-way'!B358)</f>
        <v>1.57</v>
      </c>
      <c r="C357" s="4">
        <f t="shared" si="55"/>
        <v>0.4065040650406504</v>
      </c>
      <c r="D357">
        <f t="shared" si="56"/>
        <v>0.63694267515923564</v>
      </c>
      <c r="E357">
        <f t="shared" si="57"/>
        <v>4.3446740199886147E-2</v>
      </c>
      <c r="F357">
        <f t="shared" si="58"/>
        <v>-0.2154730464502097</v>
      </c>
      <c r="G357">
        <v>0</v>
      </c>
      <c r="H357">
        <f t="shared" si="59"/>
        <v>0.2589197866500958</v>
      </c>
      <c r="I357">
        <f t="shared" si="60"/>
        <v>-1.0961907783514044</v>
      </c>
      <c r="J357">
        <f t="shared" si="61"/>
        <v>1.0961907783514044</v>
      </c>
      <c r="K357">
        <f t="shared" si="62"/>
        <v>0.38455052330790873</v>
      </c>
      <c r="L357">
        <f t="shared" si="63"/>
        <v>0.61544947669209116</v>
      </c>
      <c r="M357">
        <f t="shared" si="64"/>
        <v>2.6004385363930509</v>
      </c>
      <c r="N357">
        <f t="shared" si="65"/>
        <v>1.6248287436603006</v>
      </c>
    </row>
    <row r="358" spans="1:14" x14ac:dyDescent="0.25">
      <c r="A358" s="4">
        <f>IF('True_Odds_Calculator_2-way'!A359="","",'True_Odds_Calculator_2-way'!A359)</f>
        <v>2.34</v>
      </c>
      <c r="B358" s="4">
        <f>IF('True_Odds_Calculator_2-way'!B359="","",'True_Odds_Calculator_2-way'!B359)</f>
        <v>1.62</v>
      </c>
      <c r="C358" s="4">
        <f t="shared" si="55"/>
        <v>0.42735042735042739</v>
      </c>
      <c r="D358">
        <f t="shared" si="56"/>
        <v>0.61728395061728392</v>
      </c>
      <c r="E358">
        <f t="shared" si="57"/>
        <v>4.4634377967711192E-2</v>
      </c>
      <c r="F358">
        <f t="shared" si="58"/>
        <v>-0.21916218212514527</v>
      </c>
      <c r="G358">
        <v>0</v>
      </c>
      <c r="H358">
        <f t="shared" si="59"/>
        <v>0.2637965600928564</v>
      </c>
      <c r="I358">
        <f t="shared" si="60"/>
        <v>-1.097113997602873</v>
      </c>
      <c r="J358">
        <f t="shared" si="61"/>
        <v>1.097113997602873</v>
      </c>
      <c r="K358">
        <f t="shared" si="62"/>
        <v>0.40483654056731583</v>
      </c>
      <c r="L358">
        <f t="shared" si="63"/>
        <v>0.59516345943268434</v>
      </c>
      <c r="M358">
        <f t="shared" si="64"/>
        <v>2.4701327567878497</v>
      </c>
      <c r="N358">
        <f t="shared" si="65"/>
        <v>1.6802106785137814</v>
      </c>
    </row>
    <row r="359" spans="1:14" x14ac:dyDescent="0.25">
      <c r="A359" s="4">
        <f>IF('True_Odds_Calculator_2-way'!A360="","",'True_Odds_Calculator_2-way'!A360)</f>
        <v>2.2200000000000002</v>
      </c>
      <c r="B359" s="4">
        <f>IF('True_Odds_Calculator_2-way'!B360="","",'True_Odds_Calculator_2-way'!B360)</f>
        <v>1.69</v>
      </c>
      <c r="C359" s="4">
        <f t="shared" si="55"/>
        <v>0.4504504504504504</v>
      </c>
      <c r="D359">
        <f t="shared" si="56"/>
        <v>0.59171597633136097</v>
      </c>
      <c r="E359">
        <f t="shared" si="57"/>
        <v>4.2166426781811372E-2</v>
      </c>
      <c r="F359">
        <f t="shared" si="58"/>
        <v>-0.22437230129537822</v>
      </c>
      <c r="G359">
        <v>0</v>
      </c>
      <c r="H359">
        <f t="shared" si="59"/>
        <v>0.26653872807718959</v>
      </c>
      <c r="I359">
        <f t="shared" si="60"/>
        <v>-1.0899223022085147</v>
      </c>
      <c r="J359">
        <f t="shared" si="61"/>
        <v>1.0899223022085147</v>
      </c>
      <c r="K359">
        <f t="shared" si="62"/>
        <v>0.42923885660212757</v>
      </c>
      <c r="L359">
        <f t="shared" si="63"/>
        <v>0.57076114339787254</v>
      </c>
      <c r="M359">
        <f t="shared" si="64"/>
        <v>2.3297052086943877</v>
      </c>
      <c r="N359">
        <f t="shared" si="65"/>
        <v>1.7520463885238748</v>
      </c>
    </row>
    <row r="360" spans="1:14" x14ac:dyDescent="0.25">
      <c r="A360" s="4">
        <f>IF('True_Odds_Calculator_2-way'!A361="","",'True_Odds_Calculator_2-way'!A361)</f>
        <v>2.2599999999999998</v>
      </c>
      <c r="B360" s="4">
        <f>IF('True_Odds_Calculator_2-way'!B361="","",'True_Odds_Calculator_2-way'!B361)</f>
        <v>1.66</v>
      </c>
      <c r="C360" s="4">
        <f t="shared" si="55"/>
        <v>0.44247787610619471</v>
      </c>
      <c r="D360">
        <f t="shared" si="56"/>
        <v>0.60240963855421692</v>
      </c>
      <c r="E360">
        <f t="shared" si="57"/>
        <v>4.4887514660411743E-2</v>
      </c>
      <c r="F360">
        <f t="shared" si="58"/>
        <v>-0.22166542275295864</v>
      </c>
      <c r="G360">
        <v>0</v>
      </c>
      <c r="H360">
        <f t="shared" si="59"/>
        <v>0.26655293741337033</v>
      </c>
      <c r="I360">
        <f t="shared" si="60"/>
        <v>-1.0965861582662819</v>
      </c>
      <c r="J360">
        <f t="shared" si="61"/>
        <v>1.0965861582662819</v>
      </c>
      <c r="K360">
        <f t="shared" si="62"/>
        <v>0.41986841535706632</v>
      </c>
      <c r="L360">
        <f t="shared" si="63"/>
        <v>0.58013158464293357</v>
      </c>
      <c r="M360">
        <f t="shared" si="64"/>
        <v>2.3816985594155153</v>
      </c>
      <c r="N360">
        <f t="shared" si="65"/>
        <v>1.7237468644557461</v>
      </c>
    </row>
    <row r="361" spans="1:14" x14ac:dyDescent="0.25">
      <c r="A361" s="4">
        <f>IF('True_Odds_Calculator_2-way'!A362="","",'True_Odds_Calculator_2-way'!A362)</f>
        <v>2.15</v>
      </c>
      <c r="B361" s="4">
        <f>IF('True_Odds_Calculator_2-way'!B362="","",'True_Odds_Calculator_2-way'!B362)</f>
        <v>1.73</v>
      </c>
      <c r="C361" s="4">
        <f t="shared" si="55"/>
        <v>0.46511627906976744</v>
      </c>
      <c r="D361">
        <f t="shared" si="56"/>
        <v>0.5780346820809249</v>
      </c>
      <c r="E361">
        <f t="shared" si="57"/>
        <v>4.3150961150692391E-2</v>
      </c>
      <c r="F361">
        <f t="shared" si="58"/>
        <v>-0.22570237935206339</v>
      </c>
      <c r="G361">
        <v>0</v>
      </c>
      <c r="H361">
        <f t="shared" si="59"/>
        <v>0.26885334050275578</v>
      </c>
      <c r="I361">
        <f t="shared" si="60"/>
        <v>-1.0914143252235409</v>
      </c>
      <c r="J361">
        <f t="shared" si="61"/>
        <v>1.0914143252235409</v>
      </c>
      <c r="K361">
        <f t="shared" si="62"/>
        <v>0.44343410958372004</v>
      </c>
      <c r="L361">
        <f t="shared" si="63"/>
        <v>0.55656589041628013</v>
      </c>
      <c r="M361">
        <f t="shared" si="64"/>
        <v>2.2551264740070716</v>
      </c>
      <c r="N361">
        <f t="shared" si="65"/>
        <v>1.7967324574131842</v>
      </c>
    </row>
    <row r="362" spans="1:14" x14ac:dyDescent="0.25">
      <c r="A362" s="4">
        <f>IF('True_Odds_Calculator_2-way'!A363="","",'True_Odds_Calculator_2-way'!A363)</f>
        <v>1.76</v>
      </c>
      <c r="B362" s="4">
        <f>IF('True_Odds_Calculator_2-way'!B363="","",'True_Odds_Calculator_2-way'!B363)</f>
        <v>2.1</v>
      </c>
      <c r="C362" s="4">
        <f t="shared" si="55"/>
        <v>0.56818181818181823</v>
      </c>
      <c r="D362">
        <f t="shared" si="56"/>
        <v>0.47619047619047616</v>
      </c>
      <c r="E362">
        <f t="shared" si="57"/>
        <v>4.4372294372294396E-2</v>
      </c>
      <c r="F362">
        <f t="shared" si="58"/>
        <v>-0.22619047619047616</v>
      </c>
      <c r="G362">
        <v>0</v>
      </c>
      <c r="H362">
        <f t="shared" si="59"/>
        <v>0.27056277056277056</v>
      </c>
      <c r="I362">
        <f t="shared" si="60"/>
        <v>-1.0936965981495177</v>
      </c>
      <c r="J362">
        <f t="shared" si="61"/>
        <v>1.0936965981495177</v>
      </c>
      <c r="K362">
        <f t="shared" si="62"/>
        <v>0.54608718807942114</v>
      </c>
      <c r="L362">
        <f t="shared" si="63"/>
        <v>0.45391281192057903</v>
      </c>
      <c r="M362">
        <f t="shared" si="64"/>
        <v>1.8312094145936331</v>
      </c>
      <c r="N362">
        <f t="shared" si="65"/>
        <v>2.2030662579644695</v>
      </c>
    </row>
    <row r="363" spans="1:14" x14ac:dyDescent="0.25">
      <c r="A363" s="4">
        <f>IF('True_Odds_Calculator_2-way'!A364="","",'True_Odds_Calculator_2-way'!A364)</f>
        <v>1.93</v>
      </c>
      <c r="B363" s="4">
        <f>IF('True_Odds_Calculator_2-way'!B364="","",'True_Odds_Calculator_2-way'!B364)</f>
        <v>1.93</v>
      </c>
      <c r="C363" s="4">
        <f t="shared" si="55"/>
        <v>0.5181347150259068</v>
      </c>
      <c r="D363">
        <f t="shared" si="56"/>
        <v>0.5181347150259068</v>
      </c>
      <c r="E363">
        <f t="shared" si="57"/>
        <v>3.62694300518136E-2</v>
      </c>
      <c r="F363">
        <f t="shared" si="58"/>
        <v>-0.23219415286316403</v>
      </c>
      <c r="G363">
        <v>0</v>
      </c>
      <c r="H363">
        <f t="shared" si="59"/>
        <v>0.26846358291497763</v>
      </c>
      <c r="I363">
        <f t="shared" si="60"/>
        <v>-1.0752688172043015</v>
      </c>
      <c r="J363">
        <f t="shared" si="61"/>
        <v>1.0752688172043015</v>
      </c>
      <c r="K363">
        <f t="shared" si="62"/>
        <v>0.5</v>
      </c>
      <c r="L363">
        <f t="shared" si="63"/>
        <v>0.5</v>
      </c>
      <c r="M363">
        <f t="shared" si="64"/>
        <v>2</v>
      </c>
      <c r="N363">
        <f t="shared" si="65"/>
        <v>2</v>
      </c>
    </row>
    <row r="364" spans="1:14" x14ac:dyDescent="0.25">
      <c r="A364" s="4">
        <f>IF('True_Odds_Calculator_2-way'!A365="","",'True_Odds_Calculator_2-way'!A365)</f>
        <v>1.92</v>
      </c>
      <c r="B364" s="4">
        <f>IF('True_Odds_Calculator_2-way'!B365="","",'True_Odds_Calculator_2-way'!B365)</f>
        <v>1.98</v>
      </c>
      <c r="C364" s="4">
        <f t="shared" si="55"/>
        <v>0.52083333333333337</v>
      </c>
      <c r="D364">
        <f t="shared" si="56"/>
        <v>0.50505050505050508</v>
      </c>
      <c r="E364">
        <f t="shared" si="57"/>
        <v>2.5883838383838453E-2</v>
      </c>
      <c r="F364">
        <f t="shared" si="58"/>
        <v>-0.23716329966329963</v>
      </c>
      <c r="G364">
        <v>0</v>
      </c>
      <c r="H364">
        <f t="shared" si="59"/>
        <v>0.26304713804713808</v>
      </c>
      <c r="I364">
        <f t="shared" si="60"/>
        <v>-1.0531568296778369</v>
      </c>
      <c r="J364">
        <f t="shared" si="61"/>
        <v>1.0531568296778369</v>
      </c>
      <c r="K364">
        <f t="shared" si="62"/>
        <v>0.50789670604104109</v>
      </c>
      <c r="L364">
        <f t="shared" si="63"/>
        <v>0.49210329395895913</v>
      </c>
      <c r="M364">
        <f t="shared" si="64"/>
        <v>1.9689042833036094</v>
      </c>
      <c r="N364">
        <f t="shared" si="65"/>
        <v>2.0320936930842795</v>
      </c>
    </row>
    <row r="365" spans="1:14" x14ac:dyDescent="0.25">
      <c r="A365" s="4">
        <f>IF('True_Odds_Calculator_2-way'!A366="","",'True_Odds_Calculator_2-way'!A366)</f>
        <v>2.17</v>
      </c>
      <c r="B365" s="4">
        <f>IF('True_Odds_Calculator_2-way'!B366="","",'True_Odds_Calculator_2-way'!B366)</f>
        <v>1.76</v>
      </c>
      <c r="C365" s="4">
        <f t="shared" si="55"/>
        <v>0.46082949308755761</v>
      </c>
      <c r="D365">
        <f t="shared" si="56"/>
        <v>0.56818181818181823</v>
      </c>
      <c r="E365">
        <f t="shared" si="57"/>
        <v>2.9011311269375728E-2</v>
      </c>
      <c r="F365">
        <f t="shared" si="58"/>
        <v>-0.2328236279849184</v>
      </c>
      <c r="G365">
        <v>0</v>
      </c>
      <c r="H365">
        <f t="shared" si="59"/>
        <v>0.26183493925429413</v>
      </c>
      <c r="I365">
        <f t="shared" si="60"/>
        <v>-1.0604746049596294</v>
      </c>
      <c r="J365">
        <f t="shared" si="61"/>
        <v>1.0604746049596294</v>
      </c>
      <c r="K365">
        <f t="shared" si="62"/>
        <v>0.44627809446366512</v>
      </c>
      <c r="L365">
        <f t="shared" si="63"/>
        <v>0.55372190553633505</v>
      </c>
      <c r="M365">
        <f t="shared" si="64"/>
        <v>2.2407552878027661</v>
      </c>
      <c r="N365">
        <f t="shared" si="65"/>
        <v>1.8059606997693183</v>
      </c>
    </row>
    <row r="366" spans="1:14" x14ac:dyDescent="0.25">
      <c r="A366" s="4">
        <f>IF('True_Odds_Calculator_2-way'!A367="","",'True_Odds_Calculator_2-way'!A367)</f>
        <v>2.6</v>
      </c>
      <c r="B366" s="4">
        <f>IF('True_Odds_Calculator_2-way'!B367="","",'True_Odds_Calculator_2-way'!B367)</f>
        <v>1.55</v>
      </c>
      <c r="C366" s="4">
        <f t="shared" si="55"/>
        <v>0.38461538461538458</v>
      </c>
      <c r="D366">
        <f t="shared" si="56"/>
        <v>0.64516129032258063</v>
      </c>
      <c r="E366">
        <f t="shared" si="57"/>
        <v>2.9776674937965097E-2</v>
      </c>
      <c r="F366">
        <f t="shared" si="58"/>
        <v>-0.21836228287841208</v>
      </c>
      <c r="G366">
        <v>0</v>
      </c>
      <c r="H366">
        <f t="shared" si="59"/>
        <v>0.24813895781637715</v>
      </c>
      <c r="I366">
        <f t="shared" si="60"/>
        <v>-1.0660035817780518</v>
      </c>
      <c r="J366">
        <f t="shared" si="61"/>
        <v>1.0660035817780518</v>
      </c>
      <c r="K366">
        <f t="shared" si="62"/>
        <v>0.36960300187112949</v>
      </c>
      <c r="L366">
        <f t="shared" si="63"/>
        <v>0.63039699812887073</v>
      </c>
      <c r="M366">
        <f t="shared" si="64"/>
        <v>2.7056057308448831</v>
      </c>
      <c r="N366">
        <f t="shared" si="65"/>
        <v>1.5863019699779282</v>
      </c>
    </row>
    <row r="367" spans="1:14" x14ac:dyDescent="0.25">
      <c r="A367" s="4">
        <f>IF('True_Odds_Calculator_2-way'!A368="","",'True_Odds_Calculator_2-way'!A368)</f>
        <v>2.27</v>
      </c>
      <c r="B367" s="4">
        <f>IF('True_Odds_Calculator_2-way'!B368="","",'True_Odds_Calculator_2-way'!B368)</f>
        <v>1.68</v>
      </c>
      <c r="C367" s="4">
        <f t="shared" si="55"/>
        <v>0.44052863436123346</v>
      </c>
      <c r="D367">
        <f t="shared" si="56"/>
        <v>0.59523809523809523</v>
      </c>
      <c r="E367">
        <f t="shared" si="57"/>
        <v>3.5766729599328695E-2</v>
      </c>
      <c r="F367">
        <f t="shared" si="58"/>
        <v>-0.22645269561569115</v>
      </c>
      <c r="G367">
        <v>0</v>
      </c>
      <c r="H367">
        <f t="shared" si="59"/>
        <v>0.2622194252150199</v>
      </c>
      <c r="I367">
        <f t="shared" si="60"/>
        <v>-1.0760778282064791</v>
      </c>
      <c r="J367">
        <f t="shared" si="61"/>
        <v>1.0760778282064791</v>
      </c>
      <c r="K367">
        <f t="shared" si="62"/>
        <v>0.42254374989680582</v>
      </c>
      <c r="L367">
        <f t="shared" si="63"/>
        <v>0.57745625010319412</v>
      </c>
      <c r="M367">
        <f t="shared" si="64"/>
        <v>2.3666188418222287</v>
      </c>
      <c r="N367">
        <f t="shared" si="65"/>
        <v>1.7317329231804059</v>
      </c>
    </row>
    <row r="368" spans="1:14" x14ac:dyDescent="0.25">
      <c r="A368" s="4">
        <f>IF('True_Odds_Calculator_2-way'!A369="","",'True_Odds_Calculator_2-way'!A369)</f>
        <v>2.0299999999999998</v>
      </c>
      <c r="B368" s="4">
        <f>IF('True_Odds_Calculator_2-way'!B369="","",'True_Odds_Calculator_2-way'!B369)</f>
        <v>1.86</v>
      </c>
      <c r="C368" s="4">
        <f t="shared" si="55"/>
        <v>0.49261083743842371</v>
      </c>
      <c r="D368">
        <f t="shared" si="56"/>
        <v>0.5376344086021505</v>
      </c>
      <c r="E368">
        <f t="shared" si="57"/>
        <v>3.0245246040574214E-2</v>
      </c>
      <c r="F368">
        <f t="shared" si="58"/>
        <v>-0.23459929021664283</v>
      </c>
      <c r="G368">
        <v>0</v>
      </c>
      <c r="H368">
        <f t="shared" si="59"/>
        <v>0.26484453625721704</v>
      </c>
      <c r="I368">
        <f t="shared" si="60"/>
        <v>-1.0625078858299792</v>
      </c>
      <c r="J368">
        <f t="shared" si="61"/>
        <v>1.0625078858299792</v>
      </c>
      <c r="K368">
        <f t="shared" si="62"/>
        <v>0.47746756040114985</v>
      </c>
      <c r="L368">
        <f t="shared" si="63"/>
        <v>0.5225324395988501</v>
      </c>
      <c r="M368">
        <f t="shared" si="64"/>
        <v>2.0943831224048783</v>
      </c>
      <c r="N368">
        <f t="shared" si="65"/>
        <v>1.9137567818137824</v>
      </c>
    </row>
    <row r="369" spans="1:14" x14ac:dyDescent="0.25">
      <c r="A369" s="4">
        <f>IF('True_Odds_Calculator_2-way'!A370="","",'True_Odds_Calculator_2-way'!A370)</f>
        <v>1.87</v>
      </c>
      <c r="B369" s="4">
        <f>IF('True_Odds_Calculator_2-way'!B370="","",'True_Odds_Calculator_2-way'!B370)</f>
        <v>2.0099999999999998</v>
      </c>
      <c r="C369" s="4">
        <f t="shared" si="55"/>
        <v>0.53475935828876997</v>
      </c>
      <c r="D369">
        <f t="shared" si="56"/>
        <v>0.49751243781094534</v>
      </c>
      <c r="E369">
        <f t="shared" si="57"/>
        <v>3.22717960997152E-2</v>
      </c>
      <c r="F369">
        <f t="shared" si="58"/>
        <v>-0.23377763588474743</v>
      </c>
      <c r="G369">
        <v>0</v>
      </c>
      <c r="H369">
        <f t="shared" si="59"/>
        <v>0.26604943198446268</v>
      </c>
      <c r="I369">
        <f t="shared" si="60"/>
        <v>-1.0667918442539084</v>
      </c>
      <c r="J369">
        <f t="shared" si="61"/>
        <v>1.0667918442539084</v>
      </c>
      <c r="K369">
        <f t="shared" si="62"/>
        <v>0.51864290324350448</v>
      </c>
      <c r="L369">
        <f t="shared" si="63"/>
        <v>0.48135709675649557</v>
      </c>
      <c r="M369">
        <f t="shared" si="64"/>
        <v>1.9281089045009006</v>
      </c>
      <c r="N369">
        <f t="shared" si="65"/>
        <v>2.0774597626964471</v>
      </c>
    </row>
    <row r="370" spans="1:14" x14ac:dyDescent="0.25">
      <c r="A370" s="4">
        <f>IF('True_Odds_Calculator_2-way'!A371="","",'True_Odds_Calculator_2-way'!A371)</f>
        <v>1.73</v>
      </c>
      <c r="B370" s="4">
        <f>IF('True_Odds_Calculator_2-way'!B371="","",'True_Odds_Calculator_2-way'!B371)</f>
        <v>2.2200000000000002</v>
      </c>
      <c r="C370" s="4">
        <f t="shared" si="55"/>
        <v>0.5780346820809249</v>
      </c>
      <c r="D370">
        <f t="shared" si="56"/>
        <v>0.4504504504504504</v>
      </c>
      <c r="E370">
        <f t="shared" si="57"/>
        <v>2.8485132531375301E-2</v>
      </c>
      <c r="F370">
        <f t="shared" si="58"/>
        <v>-0.2318908503879602</v>
      </c>
      <c r="G370">
        <v>0</v>
      </c>
      <c r="H370">
        <f t="shared" si="59"/>
        <v>0.2603759829193355</v>
      </c>
      <c r="I370">
        <f t="shared" si="60"/>
        <v>-1.0596407579073905</v>
      </c>
      <c r="J370">
        <f t="shared" si="61"/>
        <v>1.0596407579073905</v>
      </c>
      <c r="K370">
        <f t="shared" si="62"/>
        <v>0.56384477756668971</v>
      </c>
      <c r="L370">
        <f t="shared" si="63"/>
        <v>0.43615522243331045</v>
      </c>
      <c r="M370">
        <f t="shared" si="64"/>
        <v>1.7735377532723946</v>
      </c>
      <c r="N370">
        <f t="shared" si="65"/>
        <v>2.2927617246470167</v>
      </c>
    </row>
    <row r="371" spans="1:14" x14ac:dyDescent="0.25">
      <c r="A371" s="4">
        <f>IF('True_Odds_Calculator_2-way'!A372="","",'True_Odds_Calculator_2-way'!A372)</f>
        <v>1.74</v>
      </c>
      <c r="B371" s="4">
        <f>IF('True_Odds_Calculator_2-way'!B372="","",'True_Odds_Calculator_2-way'!B372)</f>
        <v>2.17</v>
      </c>
      <c r="C371" s="4">
        <f t="shared" si="55"/>
        <v>0.57471264367816088</v>
      </c>
      <c r="D371">
        <f t="shared" si="56"/>
        <v>0.46082949308755761</v>
      </c>
      <c r="E371">
        <f t="shared" si="57"/>
        <v>3.5542136765718491E-2</v>
      </c>
      <c r="F371">
        <f t="shared" si="58"/>
        <v>-0.22930239949149844</v>
      </c>
      <c r="G371">
        <v>0</v>
      </c>
      <c r="H371">
        <f t="shared" si="59"/>
        <v>0.26484453625721699</v>
      </c>
      <c r="I371">
        <f t="shared" si="60"/>
        <v>-1.0747098003652684</v>
      </c>
      <c r="J371">
        <f t="shared" si="61"/>
        <v>1.0747098003652684</v>
      </c>
      <c r="K371">
        <f t="shared" si="62"/>
        <v>0.55701454614825729</v>
      </c>
      <c r="L371">
        <f t="shared" si="63"/>
        <v>0.44298545385174265</v>
      </c>
      <c r="M371">
        <f t="shared" si="64"/>
        <v>1.7952852522702987</v>
      </c>
      <c r="N371">
        <f t="shared" si="65"/>
        <v>2.2574104664273644</v>
      </c>
    </row>
    <row r="372" spans="1:14" x14ac:dyDescent="0.25">
      <c r="A372" s="4">
        <f>IF('True_Odds_Calculator_2-way'!A373="","",'True_Odds_Calculator_2-way'!A373)</f>
        <v>2.09</v>
      </c>
      <c r="B372" s="4">
        <f>IF('True_Odds_Calculator_2-way'!B373="","",'True_Odds_Calculator_2-way'!B373)</f>
        <v>1.82</v>
      </c>
      <c r="C372" s="4">
        <f t="shared" si="55"/>
        <v>0.47846889952153115</v>
      </c>
      <c r="D372">
        <f t="shared" si="56"/>
        <v>0.54945054945054939</v>
      </c>
      <c r="E372">
        <f t="shared" si="57"/>
        <v>2.7919448972080652E-2</v>
      </c>
      <c r="F372">
        <f t="shared" si="58"/>
        <v>-0.23497555076502441</v>
      </c>
      <c r="G372">
        <v>0</v>
      </c>
      <c r="H372">
        <f t="shared" si="59"/>
        <v>0.26289499973710501</v>
      </c>
      <c r="I372">
        <f t="shared" si="60"/>
        <v>-1.0577421839157299</v>
      </c>
      <c r="J372">
        <f t="shared" si="61"/>
        <v>1.0577421839157299</v>
      </c>
      <c r="K372">
        <f t="shared" si="62"/>
        <v>0.46448134808844194</v>
      </c>
      <c r="L372">
        <f t="shared" si="63"/>
        <v>0.53551865191155801</v>
      </c>
      <c r="M372">
        <f t="shared" si="64"/>
        <v>2.1529389804681456</v>
      </c>
      <c r="N372">
        <f t="shared" si="65"/>
        <v>1.8673485908108987</v>
      </c>
    </row>
    <row r="373" spans="1:14" x14ac:dyDescent="0.25">
      <c r="A373" s="4">
        <f>IF('True_Odds_Calculator_2-way'!A374="","",'True_Odds_Calculator_2-way'!A374)</f>
        <v>2.11</v>
      </c>
      <c r="B373" s="4">
        <f>IF('True_Odds_Calculator_2-way'!B374="","",'True_Odds_Calculator_2-way'!B374)</f>
        <v>1.81</v>
      </c>
      <c r="C373" s="4">
        <f t="shared" si="55"/>
        <v>0.47393364928909953</v>
      </c>
      <c r="D373">
        <f t="shared" si="56"/>
        <v>0.5524861878453039</v>
      </c>
      <c r="E373">
        <f t="shared" si="57"/>
        <v>2.6419837134403323E-2</v>
      </c>
      <c r="F373">
        <f t="shared" si="58"/>
        <v>-0.23542195805294452</v>
      </c>
      <c r="G373">
        <v>0</v>
      </c>
      <c r="H373">
        <f t="shared" si="59"/>
        <v>0.26184179518734785</v>
      </c>
      <c r="I373">
        <f t="shared" si="60"/>
        <v>-1.0546199952805544</v>
      </c>
      <c r="J373">
        <f t="shared" si="61"/>
        <v>1.0546199952805544</v>
      </c>
      <c r="K373">
        <f t="shared" si="62"/>
        <v>0.46069612585582176</v>
      </c>
      <c r="L373">
        <f t="shared" si="63"/>
        <v>0.53930387414417835</v>
      </c>
      <c r="M373">
        <f t="shared" si="64"/>
        <v>2.1706281947614148</v>
      </c>
      <c r="N373">
        <f t="shared" si="65"/>
        <v>1.8542421961772491</v>
      </c>
    </row>
    <row r="374" spans="1:14" x14ac:dyDescent="0.25">
      <c r="A374" s="4">
        <f>IF('True_Odds_Calculator_2-way'!A375="","",'True_Odds_Calculator_2-way'!A375)</f>
        <v>2.5299999999999998</v>
      </c>
      <c r="B374" s="4">
        <f>IF('True_Odds_Calculator_2-way'!B375="","",'True_Odds_Calculator_2-way'!B375)</f>
        <v>1.55</v>
      </c>
      <c r="C374" s="4">
        <f t="shared" si="55"/>
        <v>0.39525691699604748</v>
      </c>
      <c r="D374">
        <f t="shared" si="56"/>
        <v>0.64516129032258063</v>
      </c>
      <c r="E374">
        <f t="shared" si="57"/>
        <v>4.0418207318628108E-2</v>
      </c>
      <c r="F374">
        <f t="shared" si="58"/>
        <v>-0.21458625525946706</v>
      </c>
      <c r="G374">
        <v>0</v>
      </c>
      <c r="H374">
        <f t="shared" si="59"/>
        <v>0.25500446257809511</v>
      </c>
      <c r="I374">
        <f t="shared" si="60"/>
        <v>-1.0901165669462143</v>
      </c>
      <c r="J374">
        <f t="shared" si="61"/>
        <v>1.0901165669462143</v>
      </c>
      <c r="K374">
        <f t="shared" si="62"/>
        <v>0.37482968478085649</v>
      </c>
      <c r="L374">
        <f t="shared" si="63"/>
        <v>0.62517031521914335</v>
      </c>
      <c r="M374">
        <f t="shared" si="64"/>
        <v>2.6678783474277079</v>
      </c>
      <c r="N374">
        <f t="shared" si="65"/>
        <v>1.5995641118204185</v>
      </c>
    </row>
    <row r="375" spans="1:14" x14ac:dyDescent="0.25">
      <c r="A375" s="4">
        <f>IF('True_Odds_Calculator_2-way'!A376="","",'True_Odds_Calculator_2-way'!A376)</f>
        <v>2.36</v>
      </c>
      <c r="B375" s="4">
        <f>IF('True_Odds_Calculator_2-way'!B376="","",'True_Odds_Calculator_2-way'!B376)</f>
        <v>1.65</v>
      </c>
      <c r="C375" s="4">
        <f t="shared" si="55"/>
        <v>0.42372881355932207</v>
      </c>
      <c r="D375">
        <f t="shared" si="56"/>
        <v>0.60606060606060608</v>
      </c>
      <c r="E375">
        <f t="shared" si="57"/>
        <v>2.9789419619928204E-2</v>
      </c>
      <c r="F375">
        <f t="shared" si="58"/>
        <v>-0.22701592193117603</v>
      </c>
      <c r="G375">
        <v>0</v>
      </c>
      <c r="H375">
        <f t="shared" si="59"/>
        <v>0.25680534155110429</v>
      </c>
      <c r="I375">
        <f t="shared" si="60"/>
        <v>-1.063589074528793</v>
      </c>
      <c r="J375">
        <f t="shared" si="61"/>
        <v>1.063589074528793</v>
      </c>
      <c r="K375">
        <f t="shared" si="62"/>
        <v>0.4087503406809192</v>
      </c>
      <c r="L375">
        <f t="shared" si="63"/>
        <v>0.59124965931908058</v>
      </c>
      <c r="M375">
        <f t="shared" si="64"/>
        <v>2.4464811413591585</v>
      </c>
      <c r="N375">
        <f t="shared" si="65"/>
        <v>1.6913328984437157</v>
      </c>
    </row>
    <row r="376" spans="1:14" x14ac:dyDescent="0.25">
      <c r="A376" s="4">
        <f>IF('True_Odds_Calculator_2-way'!A377="","",'True_Odds_Calculator_2-way'!A377)</f>
        <v>2.19</v>
      </c>
      <c r="B376" s="4">
        <f>IF('True_Odds_Calculator_2-way'!B377="","",'True_Odds_Calculator_2-way'!B377)</f>
        <v>1.73</v>
      </c>
      <c r="C376" s="4">
        <f t="shared" si="55"/>
        <v>0.45662100456621008</v>
      </c>
      <c r="D376">
        <f t="shared" si="56"/>
        <v>0.5780346820809249</v>
      </c>
      <c r="E376">
        <f t="shared" si="57"/>
        <v>3.4655686647135031E-2</v>
      </c>
      <c r="F376">
        <f t="shared" si="58"/>
        <v>-0.22928709055876673</v>
      </c>
      <c r="G376">
        <v>0</v>
      </c>
      <c r="H376">
        <f t="shared" si="59"/>
        <v>0.26394277720590181</v>
      </c>
      <c r="I376">
        <f t="shared" si="60"/>
        <v>-1.0729144372515058</v>
      </c>
      <c r="J376">
        <f t="shared" si="61"/>
        <v>1.0729144372515058</v>
      </c>
      <c r="K376">
        <f t="shared" si="62"/>
        <v>0.43921906878344058</v>
      </c>
      <c r="L376">
        <f t="shared" si="63"/>
        <v>0.56078093121655925</v>
      </c>
      <c r="M376">
        <f t="shared" si="64"/>
        <v>2.2767681803292916</v>
      </c>
      <c r="N376">
        <f t="shared" si="65"/>
        <v>1.7832275391935992</v>
      </c>
    </row>
    <row r="377" spans="1:14" x14ac:dyDescent="0.25">
      <c r="A377" s="4">
        <f>IF('True_Odds_Calculator_2-way'!A378="","",'True_Odds_Calculator_2-way'!A378)</f>
        <v>1.78</v>
      </c>
      <c r="B377" s="4">
        <f>IF('True_Odds_Calculator_2-way'!B378="","",'True_Odds_Calculator_2-way'!B378)</f>
        <v>2.13</v>
      </c>
      <c r="C377" s="4">
        <f t="shared" si="55"/>
        <v>0.5617977528089888</v>
      </c>
      <c r="D377">
        <f t="shared" si="56"/>
        <v>0.46948356807511737</v>
      </c>
      <c r="E377">
        <f t="shared" si="57"/>
        <v>3.128132088410629E-2</v>
      </c>
      <c r="F377">
        <f t="shared" si="58"/>
        <v>-0.23247349264124062</v>
      </c>
      <c r="G377">
        <v>0</v>
      </c>
      <c r="H377">
        <f t="shared" si="59"/>
        <v>0.26375481352534685</v>
      </c>
      <c r="I377">
        <f t="shared" si="60"/>
        <v>-1.0651566348113084</v>
      </c>
      <c r="J377">
        <f t="shared" si="61"/>
        <v>1.0651566348113084</v>
      </c>
      <c r="K377">
        <f t="shared" si="62"/>
        <v>0.54620269164946567</v>
      </c>
      <c r="L377">
        <f t="shared" si="63"/>
        <v>0.45379730835053417</v>
      </c>
      <c r="M377">
        <f t="shared" si="64"/>
        <v>1.8308221751528204</v>
      </c>
      <c r="N377">
        <f t="shared" si="65"/>
        <v>2.2036269973367788</v>
      </c>
    </row>
    <row r="378" spans="1:14" x14ac:dyDescent="0.25">
      <c r="A378" s="4">
        <f>IF('True_Odds_Calculator_2-way'!A379="","",'True_Odds_Calculator_2-way'!A379)</f>
        <v>2.2799999999999998</v>
      </c>
      <c r="B378" s="4">
        <f>IF('True_Odds_Calculator_2-way'!B379="","",'True_Odds_Calculator_2-way'!B379)</f>
        <v>1.68</v>
      </c>
      <c r="C378" s="4">
        <f t="shared" si="55"/>
        <v>0.43859649122807021</v>
      </c>
      <c r="D378">
        <f t="shared" si="56"/>
        <v>0.59523809523809523</v>
      </c>
      <c r="E378">
        <f t="shared" si="57"/>
        <v>3.383458646616555E-2</v>
      </c>
      <c r="F378">
        <f t="shared" si="58"/>
        <v>-0.2272347535505429</v>
      </c>
      <c r="G378">
        <v>0</v>
      </c>
      <c r="H378">
        <f t="shared" si="59"/>
        <v>0.26106934001670845</v>
      </c>
      <c r="I378">
        <f t="shared" si="60"/>
        <v>-1.0718661571406805</v>
      </c>
      <c r="J378">
        <f t="shared" si="61"/>
        <v>1.0718661571406805</v>
      </c>
      <c r="K378">
        <f t="shared" si="62"/>
        <v>0.42158717195874679</v>
      </c>
      <c r="L378">
        <f t="shared" si="63"/>
        <v>0.57841282804125305</v>
      </c>
      <c r="M378">
        <f t="shared" si="64"/>
        <v>2.3719886811400706</v>
      </c>
      <c r="N378">
        <f t="shared" si="65"/>
        <v>1.728868986855663</v>
      </c>
    </row>
    <row r="379" spans="1:14" x14ac:dyDescent="0.25">
      <c r="A379" s="4">
        <f>IF('True_Odds_Calculator_2-way'!A380="","",'True_Odds_Calculator_2-way'!A380)</f>
        <v>1.79</v>
      </c>
      <c r="B379" s="4">
        <f>IF('True_Odds_Calculator_2-way'!B380="","",'True_Odds_Calculator_2-way'!B380)</f>
        <v>2.08</v>
      </c>
      <c r="C379" s="4">
        <f t="shared" si="55"/>
        <v>0.55865921787709494</v>
      </c>
      <c r="D379">
        <f t="shared" si="56"/>
        <v>0.48076923076923073</v>
      </c>
      <c r="E379">
        <f t="shared" si="57"/>
        <v>3.9428448646325664E-2</v>
      </c>
      <c r="F379">
        <f t="shared" si="58"/>
        <v>-0.22915771379458527</v>
      </c>
      <c r="G379">
        <v>0</v>
      </c>
      <c r="H379">
        <f t="shared" si="59"/>
        <v>0.26858616244091099</v>
      </c>
      <c r="I379">
        <f t="shared" si="60"/>
        <v>-1.0826163374360513</v>
      </c>
      <c r="J379">
        <f t="shared" si="61"/>
        <v>1.0826163374360513</v>
      </c>
      <c r="K379">
        <f t="shared" si="62"/>
        <v>0.53900600310193403</v>
      </c>
      <c r="L379">
        <f t="shared" si="63"/>
        <v>0.46099399689806597</v>
      </c>
      <c r="M379">
        <f t="shared" si="64"/>
        <v>1.8552669065744805</v>
      </c>
      <c r="N379">
        <f t="shared" si="65"/>
        <v>2.1692256444309357</v>
      </c>
    </row>
    <row r="380" spans="1:14" x14ac:dyDescent="0.25">
      <c r="A380" s="4">
        <f>IF('True_Odds_Calculator_2-way'!A381="","",'True_Odds_Calculator_2-way'!A381)</f>
        <v>1.79</v>
      </c>
      <c r="B380" s="4">
        <f>IF('True_Odds_Calculator_2-way'!B381="","",'True_Odds_Calculator_2-way'!B381)</f>
        <v>2.12</v>
      </c>
      <c r="C380" s="4">
        <f t="shared" si="55"/>
        <v>0.55865921787709494</v>
      </c>
      <c r="D380">
        <f t="shared" si="56"/>
        <v>0.47169811320754712</v>
      </c>
      <c r="E380">
        <f t="shared" si="57"/>
        <v>3.0357331084642114E-2</v>
      </c>
      <c r="F380">
        <f t="shared" si="58"/>
        <v>-0.23316116791398755</v>
      </c>
      <c r="G380">
        <v>0</v>
      </c>
      <c r="H380">
        <f t="shared" si="59"/>
        <v>0.26351849899862967</v>
      </c>
      <c r="I380">
        <f t="shared" si="60"/>
        <v>-1.0631081389064057</v>
      </c>
      <c r="J380">
        <f t="shared" si="61"/>
        <v>1.0631081389064057</v>
      </c>
      <c r="K380">
        <f t="shared" si="62"/>
        <v>0.54352096574427933</v>
      </c>
      <c r="L380">
        <f t="shared" si="63"/>
        <v>0.4564790342557204</v>
      </c>
      <c r="M380">
        <f t="shared" si="64"/>
        <v>1.8398554297360612</v>
      </c>
      <c r="N380">
        <f t="shared" si="65"/>
        <v>2.1906811155751749</v>
      </c>
    </row>
    <row r="381" spans="1:14" x14ac:dyDescent="0.25">
      <c r="A381" s="4">
        <f>IF('True_Odds_Calculator_2-way'!A382="","",'True_Odds_Calculator_2-way'!A382)</f>
        <v>2.63</v>
      </c>
      <c r="B381" s="4">
        <f>IF('True_Odds_Calculator_2-way'!B382="","",'True_Odds_Calculator_2-way'!B382)</f>
        <v>1.53</v>
      </c>
      <c r="C381" s="4">
        <f t="shared" si="55"/>
        <v>0.38022813688212931</v>
      </c>
      <c r="D381">
        <f t="shared" si="56"/>
        <v>0.65359477124183007</v>
      </c>
      <c r="E381">
        <f t="shared" si="57"/>
        <v>3.3822908123959383E-2</v>
      </c>
      <c r="F381">
        <f t="shared" si="58"/>
        <v>-0.21469221402122318</v>
      </c>
      <c r="G381">
        <v>0</v>
      </c>
      <c r="H381">
        <f t="shared" si="59"/>
        <v>0.24851512214518257</v>
      </c>
      <c r="I381">
        <f t="shared" si="60"/>
        <v>-1.0758909712904976</v>
      </c>
      <c r="J381">
        <f t="shared" si="61"/>
        <v>1.0758909712904976</v>
      </c>
      <c r="K381">
        <f t="shared" si="62"/>
        <v>0.36314746372532802</v>
      </c>
      <c r="L381">
        <f t="shared" si="63"/>
        <v>0.63685253627467198</v>
      </c>
      <c r="M381">
        <f t="shared" si="64"/>
        <v>2.753702283203511</v>
      </c>
      <c r="N381">
        <f t="shared" si="65"/>
        <v>1.5702222147839637</v>
      </c>
    </row>
    <row r="382" spans="1:14" x14ac:dyDescent="0.25">
      <c r="A382" s="4">
        <f>IF('True_Odds_Calculator_2-way'!A383="","",'True_Odds_Calculator_2-way'!A383)</f>
        <v>1.86</v>
      </c>
      <c r="B382" s="4">
        <f>IF('True_Odds_Calculator_2-way'!B383="","",'True_Odds_Calculator_2-way'!B383)</f>
        <v>2.04</v>
      </c>
      <c r="C382" s="4">
        <f t="shared" si="55"/>
        <v>0.5376344086021505</v>
      </c>
      <c r="D382">
        <f t="shared" si="56"/>
        <v>0.49019607843137253</v>
      </c>
      <c r="E382">
        <f t="shared" si="57"/>
        <v>2.7830487033523088E-2</v>
      </c>
      <c r="F382">
        <f t="shared" si="58"/>
        <v>-0.23571579169302126</v>
      </c>
      <c r="G382">
        <v>0</v>
      </c>
      <c r="H382">
        <f t="shared" si="59"/>
        <v>0.26354627872654435</v>
      </c>
      <c r="I382">
        <f t="shared" si="60"/>
        <v>-1.0573873360945338</v>
      </c>
      <c r="J382">
        <f t="shared" si="61"/>
        <v>1.0573873360945338</v>
      </c>
      <c r="K382">
        <f t="shared" si="62"/>
        <v>0.52373759220582705</v>
      </c>
      <c r="L382">
        <f t="shared" si="63"/>
        <v>0.47626240779417284</v>
      </c>
      <c r="M382">
        <f t="shared" si="64"/>
        <v>1.9093531090412992</v>
      </c>
      <c r="N382">
        <f t="shared" si="65"/>
        <v>2.0996828295383159</v>
      </c>
    </row>
    <row r="383" spans="1:14" x14ac:dyDescent="0.25">
      <c r="A383" s="4">
        <f>IF('True_Odds_Calculator_2-way'!A384="","",'True_Odds_Calculator_2-way'!A384)</f>
        <v>1.69</v>
      </c>
      <c r="B383" s="4">
        <f>IF('True_Odds_Calculator_2-way'!B384="","",'True_Odds_Calculator_2-way'!B384)</f>
        <v>2.2599999999999998</v>
      </c>
      <c r="C383" s="4">
        <f t="shared" si="55"/>
        <v>0.59171597633136097</v>
      </c>
      <c r="D383">
        <f t="shared" si="56"/>
        <v>0.44247787610619471</v>
      </c>
      <c r="E383">
        <f t="shared" si="57"/>
        <v>3.4193852437555794E-2</v>
      </c>
      <c r="F383">
        <f t="shared" si="58"/>
        <v>-0.22762737602764815</v>
      </c>
      <c r="G383">
        <v>0</v>
      </c>
      <c r="H383">
        <f t="shared" si="59"/>
        <v>0.261821228465204</v>
      </c>
      <c r="I383">
        <f t="shared" si="60"/>
        <v>-1.0724824201463119</v>
      </c>
      <c r="J383">
        <f t="shared" si="61"/>
        <v>1.0724824201463119</v>
      </c>
      <c r="K383">
        <f t="shared" si="62"/>
        <v>0.57470839285052078</v>
      </c>
      <c r="L383">
        <f t="shared" si="63"/>
        <v>0.42529160714947917</v>
      </c>
      <c r="M383">
        <f t="shared" si="64"/>
        <v>1.7400128699009547</v>
      </c>
      <c r="N383">
        <f t="shared" si="65"/>
        <v>2.351327849384353</v>
      </c>
    </row>
    <row r="384" spans="1:14" x14ac:dyDescent="0.25">
      <c r="A384" s="4">
        <f>IF('True_Odds_Calculator_2-way'!A385="","",'True_Odds_Calculator_2-way'!A385)</f>
        <v>1.85</v>
      </c>
      <c r="B384" s="4">
        <f>IF('True_Odds_Calculator_2-way'!B385="","",'True_Odds_Calculator_2-way'!B385)</f>
        <v>1.95</v>
      </c>
      <c r="C384" s="4">
        <f t="shared" si="55"/>
        <v>0.54054054054054046</v>
      </c>
      <c r="D384">
        <f t="shared" si="56"/>
        <v>0.51282051282051289</v>
      </c>
      <c r="E384">
        <f t="shared" si="57"/>
        <v>5.3361053361053346E-2</v>
      </c>
      <c r="F384">
        <f t="shared" si="58"/>
        <v>-0.22383922383922383</v>
      </c>
      <c r="G384">
        <v>0</v>
      </c>
      <c r="H384">
        <f t="shared" si="59"/>
        <v>0.27720027720027718</v>
      </c>
      <c r="I384">
        <f t="shared" si="60"/>
        <v>-1.1128297681493144</v>
      </c>
      <c r="J384">
        <f t="shared" si="61"/>
        <v>1.1128297681493144</v>
      </c>
      <c r="K384">
        <f t="shared" si="62"/>
        <v>0.51389962219428575</v>
      </c>
      <c r="L384">
        <f t="shared" si="63"/>
        <v>0.48610037780571441</v>
      </c>
      <c r="M384">
        <f t="shared" si="64"/>
        <v>1.9459053029269173</v>
      </c>
      <c r="N384">
        <f t="shared" si="65"/>
        <v>2.0571882797418479</v>
      </c>
    </row>
    <row r="385" spans="1:14" x14ac:dyDescent="0.25">
      <c r="A385" s="4">
        <f>IF('True_Odds_Calculator_2-way'!A386="","",'True_Odds_Calculator_2-way'!A386)</f>
        <v>2.09</v>
      </c>
      <c r="B385" s="4">
        <f>IF('True_Odds_Calculator_2-way'!B386="","",'True_Odds_Calculator_2-way'!B386)</f>
        <v>1.77</v>
      </c>
      <c r="C385" s="4">
        <f t="shared" si="55"/>
        <v>0.47846889952153115</v>
      </c>
      <c r="D385">
        <f t="shared" si="56"/>
        <v>0.56497175141242939</v>
      </c>
      <c r="E385">
        <f t="shared" si="57"/>
        <v>4.3440650933960434E-2</v>
      </c>
      <c r="F385">
        <f t="shared" si="58"/>
        <v>-0.22688076122509671</v>
      </c>
      <c r="G385">
        <v>0</v>
      </c>
      <c r="H385">
        <f t="shared" si="59"/>
        <v>0.27032141215905714</v>
      </c>
      <c r="I385">
        <f t="shared" si="60"/>
        <v>-1.09154435611996</v>
      </c>
      <c r="J385">
        <f t="shared" si="61"/>
        <v>1.09154435611996</v>
      </c>
      <c r="K385">
        <f t="shared" si="62"/>
        <v>0.4566661815358829</v>
      </c>
      <c r="L385">
        <f t="shared" si="63"/>
        <v>0.54333381846411721</v>
      </c>
      <c r="M385">
        <f t="shared" si="64"/>
        <v>2.189783348170756</v>
      </c>
      <c r="N385">
        <f t="shared" si="65"/>
        <v>1.8404891542123691</v>
      </c>
    </row>
    <row r="386" spans="1:14" x14ac:dyDescent="0.25">
      <c r="A386" s="4">
        <f>IF('True_Odds_Calculator_2-way'!A387="","",'True_Odds_Calculator_2-way'!A387)</f>
        <v>1.64</v>
      </c>
      <c r="B386" s="4">
        <f>IF('True_Odds_Calculator_2-way'!B387="","",'True_Odds_Calculator_2-way'!B387)</f>
        <v>2.2999999999999998</v>
      </c>
      <c r="C386" s="4">
        <f t="shared" si="55"/>
        <v>0.6097560975609756</v>
      </c>
      <c r="D386">
        <f t="shared" si="56"/>
        <v>0.43478260869565222</v>
      </c>
      <c r="E386">
        <f t="shared" si="57"/>
        <v>4.4538706256627814E-2</v>
      </c>
      <c r="F386">
        <f t="shared" si="58"/>
        <v>-0.22057264050901382</v>
      </c>
      <c r="G386">
        <v>0</v>
      </c>
      <c r="H386">
        <f t="shared" si="59"/>
        <v>0.26511134676564158</v>
      </c>
      <c r="I386">
        <f t="shared" si="60"/>
        <v>-1.0963225241337864</v>
      </c>
      <c r="J386">
        <f t="shared" si="61"/>
        <v>1.0963225241337864</v>
      </c>
      <c r="K386">
        <f t="shared" si="62"/>
        <v>0.58766615139498424</v>
      </c>
      <c r="L386">
        <f t="shared" si="63"/>
        <v>0.41233384860501571</v>
      </c>
      <c r="M386">
        <f t="shared" si="64"/>
        <v>1.7016464154456235</v>
      </c>
      <c r="N386">
        <f t="shared" si="65"/>
        <v>2.4252192813739226</v>
      </c>
    </row>
    <row r="387" spans="1:14" x14ac:dyDescent="0.25">
      <c r="A387" s="4">
        <f>IF('True_Odds_Calculator_2-way'!A388="","",'True_Odds_Calculator_2-way'!A388)</f>
        <v>2.04</v>
      </c>
      <c r="B387" s="4">
        <f>IF('True_Odds_Calculator_2-way'!B388="","",'True_Odds_Calculator_2-way'!B388)</f>
        <v>1.83</v>
      </c>
      <c r="C387" s="4">
        <f t="shared" ref="C387:C450" si="66">1/A387</f>
        <v>0.49019607843137253</v>
      </c>
      <c r="D387">
        <f t="shared" ref="D387:D450" si="67">1/B387</f>
        <v>0.54644808743169393</v>
      </c>
      <c r="E387">
        <f t="shared" ref="E387:E450" si="68">C387+D387-1</f>
        <v>3.6644165863066513E-2</v>
      </c>
      <c r="F387">
        <f t="shared" ref="F387:F450" si="69">C387+D387-(C387*D387)-1</f>
        <v>-0.23122254366227368</v>
      </c>
      <c r="G387">
        <v>0</v>
      </c>
      <c r="H387">
        <f t="shared" ref="H387:H450" si="70">C387*D387</f>
        <v>0.26786670952534014</v>
      </c>
      <c r="I387">
        <f t="shared" ref="I387:I450" si="71">((-4*F387*H387)^0.5)/(2*F387)</f>
        <v>-1.0763271222740438</v>
      </c>
      <c r="J387">
        <f t="shared" ref="J387:J450" si="72">(-((-4*F387*H387)^0.5))/(2*F387)</f>
        <v>1.0763271222740438</v>
      </c>
      <c r="K387">
        <f t="shared" ref="K387:K450" si="73">IF(A387="","",(C387/($J387+C387-($J387*C387))))</f>
        <v>0.47183605689026059</v>
      </c>
      <c r="L387">
        <f t="shared" ref="L387:L450" si="74">IF(B387="","",(D387/($J387+D387-($J387*D387))))</f>
        <v>0.52816394310973935</v>
      </c>
      <c r="M387">
        <f t="shared" ref="M387:M450" si="75">IF(A387="","",1/K387)</f>
        <v>2.1193802071650061</v>
      </c>
      <c r="N387">
        <f t="shared" ref="N387:N450" si="76">IF(B387="","",1/L387)</f>
        <v>1.8933515114874566</v>
      </c>
    </row>
    <row r="388" spans="1:14" x14ac:dyDescent="0.25">
      <c r="A388" s="4">
        <f>IF('True_Odds_Calculator_2-way'!A389="","",'True_Odds_Calculator_2-way'!A389)</f>
        <v>1.24</v>
      </c>
      <c r="B388" s="4">
        <f>IF('True_Odds_Calculator_2-way'!B389="","",'True_Odds_Calculator_2-way'!B389)</f>
        <v>4.28</v>
      </c>
      <c r="C388" s="4">
        <f t="shared" si="66"/>
        <v>0.80645161290322587</v>
      </c>
      <c r="D388">
        <f t="shared" si="67"/>
        <v>0.23364485981308411</v>
      </c>
      <c r="E388">
        <f t="shared" si="68"/>
        <v>4.0096472716310005E-2</v>
      </c>
      <c r="F388">
        <f t="shared" si="69"/>
        <v>-0.14832680132649978</v>
      </c>
      <c r="G388">
        <v>0</v>
      </c>
      <c r="H388">
        <f t="shared" si="70"/>
        <v>0.18842327404280979</v>
      </c>
      <c r="I388">
        <f t="shared" si="71"/>
        <v>-1.1270870433342908</v>
      </c>
      <c r="J388">
        <f t="shared" si="72"/>
        <v>1.1270870433342908</v>
      </c>
      <c r="K388">
        <f t="shared" si="73"/>
        <v>0.7870911445681732</v>
      </c>
      <c r="L388">
        <f t="shared" si="74"/>
        <v>0.21290885543182672</v>
      </c>
      <c r="M388">
        <f t="shared" si="75"/>
        <v>1.2705008904002297</v>
      </c>
      <c r="N388">
        <f t="shared" si="76"/>
        <v>4.6968455021364734</v>
      </c>
    </row>
    <row r="389" spans="1:14" x14ac:dyDescent="0.25">
      <c r="A389" s="4">
        <f>IF('True_Odds_Calculator_2-way'!A390="","",'True_Odds_Calculator_2-way'!A390)</f>
        <v>1.85</v>
      </c>
      <c r="B389" s="4">
        <f>IF('True_Odds_Calculator_2-way'!B390="","",'True_Odds_Calculator_2-way'!B390)</f>
        <v>2.06</v>
      </c>
      <c r="C389" s="4">
        <f t="shared" si="66"/>
        <v>0.54054054054054046</v>
      </c>
      <c r="D389">
        <f t="shared" si="67"/>
        <v>0.4854368932038835</v>
      </c>
      <c r="E389">
        <f t="shared" si="68"/>
        <v>2.5977433744424072E-2</v>
      </c>
      <c r="F389">
        <f t="shared" si="69"/>
        <v>-0.23642088690632379</v>
      </c>
      <c r="G389">
        <v>0</v>
      </c>
      <c r="H389">
        <f t="shared" si="70"/>
        <v>0.26239832065074781</v>
      </c>
      <c r="I389">
        <f t="shared" si="71"/>
        <v>-1.0535074339697479</v>
      </c>
      <c r="J389">
        <f t="shared" si="72"/>
        <v>1.0535074339697479</v>
      </c>
      <c r="K389">
        <f t="shared" si="73"/>
        <v>0.52757048568217679</v>
      </c>
      <c r="L389">
        <f t="shared" si="74"/>
        <v>0.47242951431782315</v>
      </c>
      <c r="M389">
        <f t="shared" si="75"/>
        <v>1.8954813188742858</v>
      </c>
      <c r="N389">
        <f t="shared" si="76"/>
        <v>2.1167178800079327</v>
      </c>
    </row>
    <row r="390" spans="1:14" x14ac:dyDescent="0.25">
      <c r="A390" s="4">
        <f>IF('True_Odds_Calculator_2-way'!A391="","",'True_Odds_Calculator_2-way'!A391)</f>
        <v>1.59</v>
      </c>
      <c r="B390" s="4">
        <f>IF('True_Odds_Calculator_2-way'!B391="","",'True_Odds_Calculator_2-way'!B391)</f>
        <v>2.4900000000000002</v>
      </c>
      <c r="C390" s="4">
        <f t="shared" si="66"/>
        <v>0.62893081761006286</v>
      </c>
      <c r="D390">
        <f t="shared" si="67"/>
        <v>0.40160642570281119</v>
      </c>
      <c r="E390">
        <f t="shared" si="68"/>
        <v>3.0537243312874107E-2</v>
      </c>
      <c r="F390">
        <f t="shared" si="69"/>
        <v>-0.22204541436184988</v>
      </c>
      <c r="G390">
        <v>0</v>
      </c>
      <c r="H390">
        <f t="shared" si="70"/>
        <v>0.25258265767472399</v>
      </c>
      <c r="I390">
        <f t="shared" si="71"/>
        <v>-1.0665491157310274</v>
      </c>
      <c r="J390">
        <f t="shared" si="72"/>
        <v>1.0665491157310274</v>
      </c>
      <c r="K390">
        <f t="shared" si="73"/>
        <v>0.61377408040094872</v>
      </c>
      <c r="L390">
        <f t="shared" si="74"/>
        <v>0.38622591959905123</v>
      </c>
      <c r="M390">
        <f t="shared" si="75"/>
        <v>1.6292639782813063</v>
      </c>
      <c r="N390">
        <f t="shared" si="76"/>
        <v>2.5891581824392307</v>
      </c>
    </row>
    <row r="391" spans="1:14" x14ac:dyDescent="0.25">
      <c r="A391" s="4">
        <f>IF('True_Odds_Calculator_2-way'!A392="","",'True_Odds_Calculator_2-way'!A392)</f>
        <v>1.98</v>
      </c>
      <c r="B391" s="4">
        <f>IF('True_Odds_Calculator_2-way'!B392="","",'True_Odds_Calculator_2-way'!B392)</f>
        <v>1.93</v>
      </c>
      <c r="C391" s="4">
        <f t="shared" si="66"/>
        <v>0.50505050505050508</v>
      </c>
      <c r="D391">
        <f t="shared" si="67"/>
        <v>0.5181347150259068</v>
      </c>
      <c r="E391">
        <f t="shared" si="68"/>
        <v>2.3185220076411994E-2</v>
      </c>
      <c r="F391">
        <f t="shared" si="69"/>
        <v>-0.23849897943162168</v>
      </c>
      <c r="G391">
        <v>0</v>
      </c>
      <c r="H391">
        <f t="shared" si="70"/>
        <v>0.26168419950803373</v>
      </c>
      <c r="I391">
        <f t="shared" si="71"/>
        <v>-1.0474793930096669</v>
      </c>
      <c r="J391">
        <f t="shared" si="72"/>
        <v>1.0474793930096669</v>
      </c>
      <c r="K391">
        <f t="shared" si="73"/>
        <v>0.49345437578019818</v>
      </c>
      <c r="L391">
        <f t="shared" si="74"/>
        <v>0.50654562421980165</v>
      </c>
      <c r="M391">
        <f t="shared" si="75"/>
        <v>2.0265298051494733</v>
      </c>
      <c r="N391">
        <f t="shared" si="76"/>
        <v>1.9741558354989901</v>
      </c>
    </row>
    <row r="392" spans="1:14" x14ac:dyDescent="0.25">
      <c r="A392" s="4">
        <f>IF('True_Odds_Calculator_2-way'!A393="","",'True_Odds_Calculator_2-way'!A393)</f>
        <v>1.61</v>
      </c>
      <c r="B392" s="4">
        <f>IF('True_Odds_Calculator_2-way'!B393="","",'True_Odds_Calculator_2-way'!B393)</f>
        <v>2.4500000000000002</v>
      </c>
      <c r="C392" s="4">
        <f t="shared" si="66"/>
        <v>0.6211180124223602</v>
      </c>
      <c r="D392">
        <f t="shared" si="67"/>
        <v>0.4081632653061224</v>
      </c>
      <c r="E392">
        <f t="shared" si="68"/>
        <v>2.9281277728482547E-2</v>
      </c>
      <c r="F392">
        <f t="shared" si="69"/>
        <v>-0.22423627836227666</v>
      </c>
      <c r="G392">
        <v>0</v>
      </c>
      <c r="H392">
        <f t="shared" si="70"/>
        <v>0.25351755609075921</v>
      </c>
      <c r="I392">
        <f t="shared" si="71"/>
        <v>-1.0632884133003033</v>
      </c>
      <c r="J392">
        <f t="shared" si="72"/>
        <v>1.0632884133003033</v>
      </c>
      <c r="K392">
        <f t="shared" si="73"/>
        <v>0.60657309337604948</v>
      </c>
      <c r="L392">
        <f t="shared" si="74"/>
        <v>0.39342690662395058</v>
      </c>
      <c r="M392">
        <f t="shared" si="75"/>
        <v>1.648605932113185</v>
      </c>
      <c r="N392">
        <f t="shared" si="76"/>
        <v>2.5417681992854404</v>
      </c>
    </row>
    <row r="393" spans="1:14" x14ac:dyDescent="0.25">
      <c r="A393" s="4">
        <f>IF('True_Odds_Calculator_2-way'!A394="","",'True_Odds_Calculator_2-way'!A394)</f>
        <v>1.95</v>
      </c>
      <c r="B393" s="4">
        <f>IF('True_Odds_Calculator_2-way'!B394="","",'True_Odds_Calculator_2-way'!B394)</f>
        <v>1.93</v>
      </c>
      <c r="C393" s="4">
        <f t="shared" si="66"/>
        <v>0.51282051282051289</v>
      </c>
      <c r="D393">
        <f t="shared" si="67"/>
        <v>0.5181347150259068</v>
      </c>
      <c r="E393">
        <f t="shared" si="68"/>
        <v>3.0955227846419575E-2</v>
      </c>
      <c r="F393">
        <f t="shared" si="69"/>
        <v>-0.23475488242327625</v>
      </c>
      <c r="G393">
        <v>0</v>
      </c>
      <c r="H393">
        <f t="shared" si="70"/>
        <v>0.26571011026969582</v>
      </c>
      <c r="I393">
        <f t="shared" si="71"/>
        <v>-1.0638899909514294</v>
      </c>
      <c r="J393">
        <f t="shared" si="72"/>
        <v>1.0638899909514294</v>
      </c>
      <c r="K393">
        <f t="shared" si="73"/>
        <v>0.49734035027939766</v>
      </c>
      <c r="L393">
        <f t="shared" si="74"/>
        <v>0.50265964972060251</v>
      </c>
      <c r="M393">
        <f t="shared" si="75"/>
        <v>2.0106954914038573</v>
      </c>
      <c r="N393">
        <f t="shared" si="76"/>
        <v>1.9894176915848294</v>
      </c>
    </row>
    <row r="394" spans="1:14" x14ac:dyDescent="0.25">
      <c r="A394" s="4">
        <f>IF('True_Odds_Calculator_2-way'!A395="","",'True_Odds_Calculator_2-way'!A395)</f>
        <v>1.95</v>
      </c>
      <c r="B394" s="4">
        <f>IF('True_Odds_Calculator_2-way'!B395="","",'True_Odds_Calculator_2-way'!B395)</f>
        <v>1.93</v>
      </c>
      <c r="C394" s="4">
        <f t="shared" si="66"/>
        <v>0.51282051282051289</v>
      </c>
      <c r="D394">
        <f t="shared" si="67"/>
        <v>0.5181347150259068</v>
      </c>
      <c r="E394">
        <f t="shared" si="68"/>
        <v>3.0955227846419575E-2</v>
      </c>
      <c r="F394">
        <f t="shared" si="69"/>
        <v>-0.23475488242327625</v>
      </c>
      <c r="G394">
        <v>0</v>
      </c>
      <c r="H394">
        <f t="shared" si="70"/>
        <v>0.26571011026969582</v>
      </c>
      <c r="I394">
        <f t="shared" si="71"/>
        <v>-1.0638899909514294</v>
      </c>
      <c r="J394">
        <f t="shared" si="72"/>
        <v>1.0638899909514294</v>
      </c>
      <c r="K394">
        <f t="shared" si="73"/>
        <v>0.49734035027939766</v>
      </c>
      <c r="L394">
        <f t="shared" si="74"/>
        <v>0.50265964972060251</v>
      </c>
      <c r="M394">
        <f t="shared" si="75"/>
        <v>2.0106954914038573</v>
      </c>
      <c r="N394">
        <f t="shared" si="76"/>
        <v>1.9894176915848294</v>
      </c>
    </row>
    <row r="395" spans="1:14" x14ac:dyDescent="0.25">
      <c r="A395" s="4">
        <f>IF('True_Odds_Calculator_2-way'!A396="","",'True_Odds_Calculator_2-way'!A396)</f>
        <v>1.78</v>
      </c>
      <c r="B395" s="4">
        <f>IF('True_Odds_Calculator_2-way'!B396="","",'True_Odds_Calculator_2-way'!B396)</f>
        <v>2.12</v>
      </c>
      <c r="C395" s="4">
        <f t="shared" si="66"/>
        <v>0.5617977528089888</v>
      </c>
      <c r="D395">
        <f t="shared" si="67"/>
        <v>0.47169811320754712</v>
      </c>
      <c r="E395">
        <f t="shared" si="68"/>
        <v>3.3495866016535869E-2</v>
      </c>
      <c r="F395">
        <f t="shared" si="69"/>
        <v>-0.23150307398770409</v>
      </c>
      <c r="G395">
        <v>0</v>
      </c>
      <c r="H395">
        <f t="shared" si="70"/>
        <v>0.26499894000423996</v>
      </c>
      <c r="I395">
        <f t="shared" si="71"/>
        <v>-1.0699012312772822</v>
      </c>
      <c r="J395">
        <f t="shared" si="72"/>
        <v>1.0699012312772822</v>
      </c>
      <c r="K395">
        <f t="shared" si="73"/>
        <v>0.54510083634166528</v>
      </c>
      <c r="L395">
        <f t="shared" si="74"/>
        <v>0.45489916365833472</v>
      </c>
      <c r="M395">
        <f t="shared" si="75"/>
        <v>1.83452296039628</v>
      </c>
      <c r="N395">
        <f t="shared" si="76"/>
        <v>2.1982893790305562</v>
      </c>
    </row>
    <row r="396" spans="1:14" x14ac:dyDescent="0.25">
      <c r="A396" s="4">
        <f>IF('True_Odds_Calculator_2-way'!A397="","",'True_Odds_Calculator_2-way'!A397)</f>
        <v>2.35</v>
      </c>
      <c r="B396" s="4">
        <f>IF('True_Odds_Calculator_2-way'!B397="","",'True_Odds_Calculator_2-way'!B397)</f>
        <v>1.66</v>
      </c>
      <c r="C396" s="4">
        <f t="shared" si="66"/>
        <v>0.42553191489361702</v>
      </c>
      <c r="D396">
        <f t="shared" si="67"/>
        <v>0.60240963855421692</v>
      </c>
      <c r="E396">
        <f t="shared" si="68"/>
        <v>2.7941553447834E-2</v>
      </c>
      <c r="F396">
        <f t="shared" si="69"/>
        <v>-0.22840297359651363</v>
      </c>
      <c r="G396">
        <v>0</v>
      </c>
      <c r="H396">
        <f t="shared" si="70"/>
        <v>0.25634452704434763</v>
      </c>
      <c r="I396">
        <f t="shared" si="71"/>
        <v>-1.0594028769395474</v>
      </c>
      <c r="J396">
        <f t="shared" si="72"/>
        <v>1.0594028769395474</v>
      </c>
      <c r="K396">
        <f t="shared" si="73"/>
        <v>0.41148980196106721</v>
      </c>
      <c r="L396">
        <f t="shared" si="74"/>
        <v>0.58851019803893267</v>
      </c>
      <c r="M396">
        <f t="shared" si="75"/>
        <v>2.4301938838683887</v>
      </c>
      <c r="N396">
        <f t="shared" si="76"/>
        <v>1.6992058987801013</v>
      </c>
    </row>
    <row r="397" spans="1:14" x14ac:dyDescent="0.25">
      <c r="A397" s="4">
        <f>IF('True_Odds_Calculator_2-way'!A398="","",'True_Odds_Calculator_2-way'!A398)</f>
        <v>2.2599999999999998</v>
      </c>
      <c r="B397" s="4">
        <f>IF('True_Odds_Calculator_2-way'!B398="","",'True_Odds_Calculator_2-way'!B398)</f>
        <v>1.69</v>
      </c>
      <c r="C397" s="4">
        <f t="shared" si="66"/>
        <v>0.44247787610619471</v>
      </c>
      <c r="D397">
        <f t="shared" si="67"/>
        <v>0.59171597633136097</v>
      </c>
      <c r="E397">
        <f t="shared" si="68"/>
        <v>3.4193852437555794E-2</v>
      </c>
      <c r="F397">
        <f t="shared" si="69"/>
        <v>-0.22762737602764815</v>
      </c>
      <c r="G397">
        <v>0</v>
      </c>
      <c r="H397">
        <f t="shared" si="70"/>
        <v>0.261821228465204</v>
      </c>
      <c r="I397">
        <f t="shared" si="71"/>
        <v>-1.0724824201463119</v>
      </c>
      <c r="J397">
        <f t="shared" si="72"/>
        <v>1.0724824201463119</v>
      </c>
      <c r="K397">
        <f t="shared" si="73"/>
        <v>0.42529160714947917</v>
      </c>
      <c r="L397">
        <f t="shared" si="74"/>
        <v>0.57470839285052078</v>
      </c>
      <c r="M397">
        <f t="shared" si="75"/>
        <v>2.351327849384353</v>
      </c>
      <c r="N397">
        <f t="shared" si="76"/>
        <v>1.7400128699009547</v>
      </c>
    </row>
    <row r="398" spans="1:14" x14ac:dyDescent="0.25">
      <c r="A398" s="4">
        <f>IF('True_Odds_Calculator_2-way'!A399="","",'True_Odds_Calculator_2-way'!A399)</f>
        <v>2.2999999999999998</v>
      </c>
      <c r="B398" s="4">
        <f>IF('True_Odds_Calculator_2-way'!B399="","",'True_Odds_Calculator_2-way'!B399)</f>
        <v>1.67</v>
      </c>
      <c r="C398" s="4">
        <f t="shared" si="66"/>
        <v>0.43478260869565222</v>
      </c>
      <c r="D398">
        <f t="shared" si="67"/>
        <v>0.5988023952095809</v>
      </c>
      <c r="E398">
        <f t="shared" si="68"/>
        <v>3.3585003905233002E-2</v>
      </c>
      <c r="F398">
        <f t="shared" si="69"/>
        <v>-0.22676386357719358</v>
      </c>
      <c r="G398">
        <v>0</v>
      </c>
      <c r="H398">
        <f t="shared" si="70"/>
        <v>0.26034886748242653</v>
      </c>
      <c r="I398">
        <f t="shared" si="71"/>
        <v>-1.0714969088698136</v>
      </c>
      <c r="J398">
        <f t="shared" si="72"/>
        <v>1.0714969088698136</v>
      </c>
      <c r="K398">
        <f t="shared" si="73"/>
        <v>0.41789493273906014</v>
      </c>
      <c r="L398">
        <f t="shared" si="74"/>
        <v>0.58210506726094002</v>
      </c>
      <c r="M398">
        <f t="shared" si="75"/>
        <v>2.3929459815307572</v>
      </c>
      <c r="N398">
        <f t="shared" si="76"/>
        <v>1.7179029289427752</v>
      </c>
    </row>
    <row r="399" spans="1:14" x14ac:dyDescent="0.25">
      <c r="A399" s="4">
        <f>IF('True_Odds_Calculator_2-way'!A400="","",'True_Odds_Calculator_2-way'!A400)</f>
        <v>2.0499999999999998</v>
      </c>
      <c r="B399" s="4">
        <f>IF('True_Odds_Calculator_2-way'!B400="","",'True_Odds_Calculator_2-way'!B400)</f>
        <v>1.85</v>
      </c>
      <c r="C399" s="4">
        <f t="shared" si="66"/>
        <v>0.48780487804878053</v>
      </c>
      <c r="D399">
        <f t="shared" si="67"/>
        <v>0.54054054054054046</v>
      </c>
      <c r="E399">
        <f t="shared" si="68"/>
        <v>2.8345418589321048E-2</v>
      </c>
      <c r="F399">
        <f t="shared" si="69"/>
        <v>-0.2353328938694792</v>
      </c>
      <c r="G399">
        <v>0</v>
      </c>
      <c r="H399">
        <f t="shared" si="70"/>
        <v>0.26367831245880025</v>
      </c>
      <c r="I399">
        <f t="shared" si="71"/>
        <v>-1.0585122480499263</v>
      </c>
      <c r="J399">
        <f t="shared" si="72"/>
        <v>1.0585122480499263</v>
      </c>
      <c r="K399">
        <f t="shared" si="73"/>
        <v>0.47361090692279612</v>
      </c>
      <c r="L399">
        <f t="shared" si="74"/>
        <v>0.52638909307720383</v>
      </c>
      <c r="M399">
        <f t="shared" si="75"/>
        <v>2.1114378604524222</v>
      </c>
      <c r="N399">
        <f t="shared" si="76"/>
        <v>1.8997354108424378</v>
      </c>
    </row>
    <row r="400" spans="1:14" x14ac:dyDescent="0.25">
      <c r="A400" s="4">
        <f>IF('True_Odds_Calculator_2-way'!A401="","",'True_Odds_Calculator_2-way'!A401)</f>
        <v>2.09</v>
      </c>
      <c r="B400" s="4">
        <f>IF('True_Odds_Calculator_2-way'!B401="","",'True_Odds_Calculator_2-way'!B401)</f>
        <v>1.8</v>
      </c>
      <c r="C400" s="4">
        <f t="shared" si="66"/>
        <v>0.47846889952153115</v>
      </c>
      <c r="D400">
        <f t="shared" si="67"/>
        <v>0.55555555555555558</v>
      </c>
      <c r="E400">
        <f t="shared" si="68"/>
        <v>3.4024455077086735E-2</v>
      </c>
      <c r="F400">
        <f t="shared" si="69"/>
        <v>-0.23179160021265277</v>
      </c>
      <c r="G400">
        <v>0</v>
      </c>
      <c r="H400">
        <f t="shared" si="70"/>
        <v>0.26581605528973956</v>
      </c>
      <c r="I400">
        <f t="shared" si="71"/>
        <v>-1.0708823421952987</v>
      </c>
      <c r="J400">
        <f t="shared" si="72"/>
        <v>1.0708823421952987</v>
      </c>
      <c r="K400">
        <f t="shared" si="73"/>
        <v>0.46141173239413841</v>
      </c>
      <c r="L400">
        <f t="shared" si="74"/>
        <v>0.53858826760586154</v>
      </c>
      <c r="M400">
        <f t="shared" si="75"/>
        <v>2.1672617529928755</v>
      </c>
      <c r="N400">
        <f t="shared" si="76"/>
        <v>1.8567058737562385</v>
      </c>
    </row>
    <row r="401" spans="1:14" x14ac:dyDescent="0.25">
      <c r="A401" s="4">
        <f>IF('True_Odds_Calculator_2-way'!A402="","",'True_Odds_Calculator_2-way'!A402)</f>
        <v>2.59</v>
      </c>
      <c r="B401" s="4">
        <f>IF('True_Odds_Calculator_2-way'!B402="","",'True_Odds_Calculator_2-way'!B402)</f>
        <v>1.54</v>
      </c>
      <c r="C401" s="4">
        <f t="shared" si="66"/>
        <v>0.38610038610038611</v>
      </c>
      <c r="D401">
        <f t="shared" si="67"/>
        <v>0.64935064935064934</v>
      </c>
      <c r="E401">
        <f t="shared" si="68"/>
        <v>3.5451035451035562E-2</v>
      </c>
      <c r="F401">
        <f t="shared" si="69"/>
        <v>-0.21526350097778657</v>
      </c>
      <c r="G401">
        <v>0</v>
      </c>
      <c r="H401">
        <f t="shared" si="70"/>
        <v>0.25071453642882213</v>
      </c>
      <c r="I401">
        <f t="shared" si="71"/>
        <v>-1.0792065137302937</v>
      </c>
      <c r="J401">
        <f t="shared" si="72"/>
        <v>1.0792065137302937</v>
      </c>
      <c r="K401">
        <f t="shared" si="73"/>
        <v>0.36819686922745715</v>
      </c>
      <c r="L401">
        <f t="shared" si="74"/>
        <v>0.6318031307725428</v>
      </c>
      <c r="M401">
        <f t="shared" si="75"/>
        <v>2.7159383568311668</v>
      </c>
      <c r="N401">
        <f t="shared" si="76"/>
        <v>1.5827715174143586</v>
      </c>
    </row>
    <row r="402" spans="1:14" x14ac:dyDescent="0.25">
      <c r="A402" s="4">
        <f>IF('True_Odds_Calculator_2-way'!A403="","",'True_Odds_Calculator_2-way'!A403)</f>
        <v>1.81</v>
      </c>
      <c r="B402" s="4">
        <f>IF('True_Odds_Calculator_2-way'!B403="","",'True_Odds_Calculator_2-way'!B403)</f>
        <v>2.08</v>
      </c>
      <c r="C402" s="4">
        <f t="shared" si="66"/>
        <v>0.5524861878453039</v>
      </c>
      <c r="D402">
        <f t="shared" si="67"/>
        <v>0.48076923076923073</v>
      </c>
      <c r="E402">
        <f t="shared" si="68"/>
        <v>3.3255418614534626E-2</v>
      </c>
      <c r="F402">
        <f t="shared" si="69"/>
        <v>-0.23236294092647691</v>
      </c>
      <c r="G402">
        <v>0</v>
      </c>
      <c r="H402">
        <f t="shared" si="70"/>
        <v>0.26561835954101148</v>
      </c>
      <c r="I402">
        <f t="shared" si="71"/>
        <v>-1.0691671651659735</v>
      </c>
      <c r="J402">
        <f t="shared" si="72"/>
        <v>1.0691671651659735</v>
      </c>
      <c r="K402">
        <f t="shared" si="73"/>
        <v>0.5358983848622455</v>
      </c>
      <c r="L402">
        <f t="shared" si="74"/>
        <v>0.4641016151377545</v>
      </c>
      <c r="M402">
        <f t="shared" si="75"/>
        <v>1.8660254037844384</v>
      </c>
      <c r="N402">
        <f t="shared" si="76"/>
        <v>2.1547005383792519</v>
      </c>
    </row>
    <row r="403" spans="1:14" x14ac:dyDescent="0.25">
      <c r="A403" s="4">
        <f>IF('True_Odds_Calculator_2-way'!A404="","",'True_Odds_Calculator_2-way'!A404)</f>
        <v>2.41</v>
      </c>
      <c r="B403" s="4">
        <f>IF('True_Odds_Calculator_2-way'!B404="","",'True_Odds_Calculator_2-way'!B404)</f>
        <v>1.61</v>
      </c>
      <c r="C403" s="4">
        <f t="shared" si="66"/>
        <v>0.41493775933609955</v>
      </c>
      <c r="D403">
        <f t="shared" si="67"/>
        <v>0.6211180124223602</v>
      </c>
      <c r="E403">
        <f t="shared" si="68"/>
        <v>3.6055771758459754E-2</v>
      </c>
      <c r="F403">
        <f t="shared" si="69"/>
        <v>-0.22166954459936605</v>
      </c>
      <c r="G403">
        <v>0</v>
      </c>
      <c r="H403">
        <f t="shared" si="70"/>
        <v>0.25772531635782581</v>
      </c>
      <c r="I403">
        <f t="shared" si="71"/>
        <v>-1.0782650440285155</v>
      </c>
      <c r="J403">
        <f t="shared" si="72"/>
        <v>1.0782650440285155</v>
      </c>
      <c r="K403">
        <f t="shared" si="73"/>
        <v>0.39676970546115803</v>
      </c>
      <c r="L403">
        <f t="shared" si="74"/>
        <v>0.60323029453884203</v>
      </c>
      <c r="M403">
        <f t="shared" si="75"/>
        <v>2.5203537120802069</v>
      </c>
      <c r="N403">
        <f t="shared" si="76"/>
        <v>1.6577416768573945</v>
      </c>
    </row>
    <row r="404" spans="1:14" x14ac:dyDescent="0.25">
      <c r="A404" s="4">
        <f>IF('True_Odds_Calculator_2-way'!A405="","",'True_Odds_Calculator_2-way'!A405)</f>
        <v>2.2999999999999998</v>
      </c>
      <c r="B404" s="4">
        <f>IF('True_Odds_Calculator_2-way'!B405="","",'True_Odds_Calculator_2-way'!B405)</f>
        <v>1.67</v>
      </c>
      <c r="C404" s="4">
        <f t="shared" si="66"/>
        <v>0.43478260869565222</v>
      </c>
      <c r="D404">
        <f t="shared" si="67"/>
        <v>0.5988023952095809</v>
      </c>
      <c r="E404">
        <f t="shared" si="68"/>
        <v>3.3585003905233002E-2</v>
      </c>
      <c r="F404">
        <f t="shared" si="69"/>
        <v>-0.22676386357719358</v>
      </c>
      <c r="G404">
        <v>0</v>
      </c>
      <c r="H404">
        <f t="shared" si="70"/>
        <v>0.26034886748242653</v>
      </c>
      <c r="I404">
        <f t="shared" si="71"/>
        <v>-1.0714969088698136</v>
      </c>
      <c r="J404">
        <f t="shared" si="72"/>
        <v>1.0714969088698136</v>
      </c>
      <c r="K404">
        <f t="shared" si="73"/>
        <v>0.41789493273906014</v>
      </c>
      <c r="L404">
        <f t="shared" si="74"/>
        <v>0.58210506726094002</v>
      </c>
      <c r="M404">
        <f t="shared" si="75"/>
        <v>2.3929459815307572</v>
      </c>
      <c r="N404">
        <f t="shared" si="76"/>
        <v>1.7179029289427752</v>
      </c>
    </row>
    <row r="405" spans="1:14" x14ac:dyDescent="0.25">
      <c r="A405" s="4">
        <f>IF('True_Odds_Calculator_2-way'!A406="","",'True_Odds_Calculator_2-way'!A406)</f>
        <v>2.62</v>
      </c>
      <c r="B405" s="4">
        <f>IF('True_Odds_Calculator_2-way'!B406="","",'True_Odds_Calculator_2-way'!B406)</f>
        <v>1.53</v>
      </c>
      <c r="C405" s="4">
        <f t="shared" si="66"/>
        <v>0.38167938931297707</v>
      </c>
      <c r="D405">
        <f t="shared" si="67"/>
        <v>0.65359477124183007</v>
      </c>
      <c r="E405">
        <f t="shared" si="68"/>
        <v>3.5274160554807032E-2</v>
      </c>
      <c r="F405">
        <f t="shared" si="69"/>
        <v>-0.21418949259092956</v>
      </c>
      <c r="G405">
        <v>0</v>
      </c>
      <c r="H405">
        <f t="shared" si="70"/>
        <v>0.24946365314573665</v>
      </c>
      <c r="I405">
        <f t="shared" si="71"/>
        <v>-1.0792065137302933</v>
      </c>
      <c r="J405">
        <f t="shared" si="72"/>
        <v>1.0792065137302933</v>
      </c>
      <c r="K405">
        <f t="shared" si="73"/>
        <v>0.36385936943929359</v>
      </c>
      <c r="L405">
        <f t="shared" si="74"/>
        <v>0.63614063056070647</v>
      </c>
      <c r="M405">
        <f t="shared" si="75"/>
        <v>2.7483145522430754</v>
      </c>
      <c r="N405">
        <f t="shared" si="76"/>
        <v>1.5719794522770554</v>
      </c>
    </row>
    <row r="406" spans="1:14" x14ac:dyDescent="0.25">
      <c r="A406" s="4">
        <f>IF('True_Odds_Calculator_2-way'!A407="","",'True_Odds_Calculator_2-way'!A407)</f>
        <v>2.12</v>
      </c>
      <c r="B406" s="4">
        <f>IF('True_Odds_Calculator_2-way'!B407="","",'True_Odds_Calculator_2-way'!B407)</f>
        <v>1.78</v>
      </c>
      <c r="C406" s="4">
        <f t="shared" si="66"/>
        <v>0.47169811320754712</v>
      </c>
      <c r="D406">
        <f t="shared" si="67"/>
        <v>0.5617977528089888</v>
      </c>
      <c r="E406">
        <f t="shared" si="68"/>
        <v>3.3495866016535869E-2</v>
      </c>
      <c r="F406">
        <f t="shared" si="69"/>
        <v>-0.23150307398770409</v>
      </c>
      <c r="G406">
        <v>0</v>
      </c>
      <c r="H406">
        <f t="shared" si="70"/>
        <v>0.26499894000423996</v>
      </c>
      <c r="I406">
        <f t="shared" si="71"/>
        <v>-1.0699012312772822</v>
      </c>
      <c r="J406">
        <f t="shared" si="72"/>
        <v>1.0699012312772822</v>
      </c>
      <c r="K406">
        <f t="shared" si="73"/>
        <v>0.45489916365833472</v>
      </c>
      <c r="L406">
        <f t="shared" si="74"/>
        <v>0.54510083634166528</v>
      </c>
      <c r="M406">
        <f t="shared" si="75"/>
        <v>2.1982893790305562</v>
      </c>
      <c r="N406">
        <f t="shared" si="76"/>
        <v>1.83452296039628</v>
      </c>
    </row>
    <row r="407" spans="1:14" x14ac:dyDescent="0.25">
      <c r="A407" s="4">
        <f>IF('True_Odds_Calculator_2-way'!A408="","",'True_Odds_Calculator_2-way'!A408)</f>
        <v>2.52</v>
      </c>
      <c r="B407" s="4">
        <f>IF('True_Odds_Calculator_2-way'!B408="","",'True_Odds_Calculator_2-way'!B408)</f>
        <v>1.57</v>
      </c>
      <c r="C407" s="4">
        <f t="shared" si="66"/>
        <v>0.3968253968253968</v>
      </c>
      <c r="D407">
        <f t="shared" si="67"/>
        <v>0.63694267515923564</v>
      </c>
      <c r="E407">
        <f t="shared" si="68"/>
        <v>3.3768071984632497E-2</v>
      </c>
      <c r="F407">
        <f t="shared" si="69"/>
        <v>-0.21898695784046107</v>
      </c>
      <c r="G407">
        <v>0</v>
      </c>
      <c r="H407">
        <f t="shared" si="70"/>
        <v>0.25275502982509351</v>
      </c>
      <c r="I407">
        <f t="shared" si="71"/>
        <v>-1.0743376064838499</v>
      </c>
      <c r="J407">
        <f t="shared" si="72"/>
        <v>1.0743376064838499</v>
      </c>
      <c r="K407">
        <f t="shared" si="73"/>
        <v>0.37979589711327127</v>
      </c>
      <c r="L407">
        <f t="shared" si="74"/>
        <v>0.62020410288672867</v>
      </c>
      <c r="M407">
        <f t="shared" si="75"/>
        <v>2.6329931618554516</v>
      </c>
      <c r="N407">
        <f t="shared" si="76"/>
        <v>1.6123724356957947</v>
      </c>
    </row>
    <row r="408" spans="1:14" x14ac:dyDescent="0.25">
      <c r="A408" s="4">
        <f>IF('True_Odds_Calculator_2-way'!A409="","",'True_Odds_Calculator_2-way'!A409)</f>
        <v>2.2599999999999998</v>
      </c>
      <c r="B408" s="4">
        <f>IF('True_Odds_Calculator_2-way'!B409="","",'True_Odds_Calculator_2-way'!B409)</f>
        <v>1.66</v>
      </c>
      <c r="C408" s="4">
        <f t="shared" si="66"/>
        <v>0.44247787610619471</v>
      </c>
      <c r="D408">
        <f t="shared" si="67"/>
        <v>0.60240963855421692</v>
      </c>
      <c r="E408">
        <f t="shared" si="68"/>
        <v>4.4887514660411743E-2</v>
      </c>
      <c r="F408">
        <f t="shared" si="69"/>
        <v>-0.22166542275295864</v>
      </c>
      <c r="G408">
        <v>0</v>
      </c>
      <c r="H408">
        <f t="shared" si="70"/>
        <v>0.26655293741337033</v>
      </c>
      <c r="I408">
        <f t="shared" si="71"/>
        <v>-1.0965861582662819</v>
      </c>
      <c r="J408">
        <f t="shared" si="72"/>
        <v>1.0965861582662819</v>
      </c>
      <c r="K408">
        <f t="shared" si="73"/>
        <v>0.41986841535706632</v>
      </c>
      <c r="L408">
        <f t="shared" si="74"/>
        <v>0.58013158464293357</v>
      </c>
      <c r="M408">
        <f t="shared" si="75"/>
        <v>2.3816985594155153</v>
      </c>
      <c r="N408">
        <f t="shared" si="76"/>
        <v>1.7237468644557461</v>
      </c>
    </row>
    <row r="409" spans="1:14" x14ac:dyDescent="0.25">
      <c r="A409" s="4">
        <f>IF('True_Odds_Calculator_2-way'!A410="","",'True_Odds_Calculator_2-way'!A410)</f>
        <v>1.88</v>
      </c>
      <c r="B409" s="4">
        <f>IF('True_Odds_Calculator_2-way'!B410="","",'True_Odds_Calculator_2-way'!B410)</f>
        <v>1.98</v>
      </c>
      <c r="C409" s="4">
        <f t="shared" si="66"/>
        <v>0.53191489361702127</v>
      </c>
      <c r="D409">
        <f t="shared" si="67"/>
        <v>0.50505050505050508</v>
      </c>
      <c r="E409">
        <f t="shared" si="68"/>
        <v>3.6965398667526461E-2</v>
      </c>
      <c r="F409">
        <f t="shared" si="69"/>
        <v>-0.23167848699763582</v>
      </c>
      <c r="G409">
        <v>0</v>
      </c>
      <c r="H409">
        <f t="shared" si="70"/>
        <v>0.26864388566516229</v>
      </c>
      <c r="I409">
        <f t="shared" si="71"/>
        <v>-1.0768262306348704</v>
      </c>
      <c r="J409">
        <f t="shared" si="72"/>
        <v>1.0768262306348704</v>
      </c>
      <c r="K409">
        <f t="shared" si="73"/>
        <v>0.51345058700488033</v>
      </c>
      <c r="L409">
        <f t="shared" si="74"/>
        <v>0.4865494129951195</v>
      </c>
      <c r="M409">
        <f t="shared" si="75"/>
        <v>1.947607082958686</v>
      </c>
      <c r="N409">
        <f t="shared" si="76"/>
        <v>2.0552897060221729</v>
      </c>
    </row>
    <row r="410" spans="1:14" x14ac:dyDescent="0.25">
      <c r="A410" s="4">
        <f>IF('True_Odds_Calculator_2-way'!A411="","",'True_Odds_Calculator_2-way'!A411)</f>
        <v>2.0299999999999998</v>
      </c>
      <c r="B410" s="4">
        <f>IF('True_Odds_Calculator_2-way'!B411="","",'True_Odds_Calculator_2-way'!B411)</f>
        <v>1.83</v>
      </c>
      <c r="C410" s="4">
        <f t="shared" si="66"/>
        <v>0.49261083743842371</v>
      </c>
      <c r="D410">
        <f t="shared" si="67"/>
        <v>0.54644808743169393</v>
      </c>
      <c r="E410">
        <f t="shared" si="68"/>
        <v>3.9058924870117639E-2</v>
      </c>
      <c r="F410">
        <f t="shared" si="69"/>
        <v>-0.23012732509623413</v>
      </c>
      <c r="G410">
        <v>0</v>
      </c>
      <c r="H410">
        <f t="shared" si="70"/>
        <v>0.26918624996635171</v>
      </c>
      <c r="I410">
        <f t="shared" si="71"/>
        <v>-1.0815393906387938</v>
      </c>
      <c r="J410">
        <f t="shared" si="72"/>
        <v>1.0815393906387938</v>
      </c>
      <c r="K410">
        <f t="shared" si="73"/>
        <v>0.47304012528552486</v>
      </c>
      <c r="L410">
        <f t="shared" si="74"/>
        <v>0.52695987471447536</v>
      </c>
      <c r="M410">
        <f t="shared" si="75"/>
        <v>2.113985572357957</v>
      </c>
      <c r="N410">
        <f t="shared" si="76"/>
        <v>1.8976776942301987</v>
      </c>
    </row>
    <row r="411" spans="1:14" x14ac:dyDescent="0.25">
      <c r="A411" s="4">
        <f>IF('True_Odds_Calculator_2-way'!A412="","",'True_Odds_Calculator_2-way'!A412)</f>
        <v>1.79</v>
      </c>
      <c r="B411" s="4">
        <f>IF('True_Odds_Calculator_2-way'!B412="","",'True_Odds_Calculator_2-way'!B412)</f>
        <v>2.0699999999999998</v>
      </c>
      <c r="C411" s="4">
        <f t="shared" si="66"/>
        <v>0.55865921787709494</v>
      </c>
      <c r="D411">
        <f t="shared" si="67"/>
        <v>0.48309178743961356</v>
      </c>
      <c r="E411">
        <f t="shared" si="68"/>
        <v>4.17510053167085E-2</v>
      </c>
      <c r="F411">
        <f t="shared" si="69"/>
        <v>-0.22813267481715382</v>
      </c>
      <c r="G411">
        <v>0</v>
      </c>
      <c r="H411">
        <f t="shared" si="70"/>
        <v>0.26988368013386232</v>
      </c>
      <c r="I411">
        <f t="shared" si="71"/>
        <v>-1.0876635272089796</v>
      </c>
      <c r="J411">
        <f t="shared" si="72"/>
        <v>1.0876635272089796</v>
      </c>
      <c r="K411">
        <f t="shared" si="73"/>
        <v>0.53785007303660493</v>
      </c>
      <c r="L411">
        <f t="shared" si="74"/>
        <v>0.46214992696339507</v>
      </c>
      <c r="M411">
        <f t="shared" si="75"/>
        <v>1.8592541864950944</v>
      </c>
      <c r="N411">
        <f t="shared" si="76"/>
        <v>2.1637999741136076</v>
      </c>
    </row>
    <row r="412" spans="1:14" x14ac:dyDescent="0.25">
      <c r="A412" s="4">
        <f>IF('True_Odds_Calculator_2-way'!A413="","",'True_Odds_Calculator_2-way'!A413)</f>
        <v>2.0099999999999998</v>
      </c>
      <c r="B412" s="4">
        <f>IF('True_Odds_Calculator_2-way'!B413="","",'True_Odds_Calculator_2-way'!B413)</f>
        <v>1.85</v>
      </c>
      <c r="C412" s="4">
        <f t="shared" si="66"/>
        <v>0.49751243781094534</v>
      </c>
      <c r="D412">
        <f t="shared" si="67"/>
        <v>0.54054054054054046</v>
      </c>
      <c r="E412">
        <f t="shared" si="68"/>
        <v>3.80529783514858E-2</v>
      </c>
      <c r="F412">
        <f t="shared" si="69"/>
        <v>-0.23087266370848458</v>
      </c>
      <c r="G412">
        <v>0</v>
      </c>
      <c r="H412">
        <f t="shared" si="70"/>
        <v>0.26892564205997044</v>
      </c>
      <c r="I412">
        <f t="shared" si="71"/>
        <v>-1.0792693660942112</v>
      </c>
      <c r="J412">
        <f t="shared" si="72"/>
        <v>1.0792693660942112</v>
      </c>
      <c r="K412">
        <f t="shared" si="73"/>
        <v>0.47845469244925098</v>
      </c>
      <c r="L412">
        <f t="shared" si="74"/>
        <v>0.52154530755074879</v>
      </c>
      <c r="M412">
        <f t="shared" si="75"/>
        <v>2.0900620597551534</v>
      </c>
      <c r="N412">
        <f t="shared" si="76"/>
        <v>1.91737896118008</v>
      </c>
    </row>
    <row r="413" spans="1:14" x14ac:dyDescent="0.25">
      <c r="A413" s="4">
        <f>IF('True_Odds_Calculator_2-way'!A414="","",'True_Odds_Calculator_2-way'!A414)</f>
        <v>1.85</v>
      </c>
      <c r="B413" s="4">
        <f>IF('True_Odds_Calculator_2-way'!B414="","",'True_Odds_Calculator_2-way'!B414)</f>
        <v>2.0099999999999998</v>
      </c>
      <c r="C413" s="4">
        <f t="shared" si="66"/>
        <v>0.54054054054054046</v>
      </c>
      <c r="D413">
        <f t="shared" si="67"/>
        <v>0.49751243781094534</v>
      </c>
      <c r="E413">
        <f t="shared" si="68"/>
        <v>3.80529783514858E-2</v>
      </c>
      <c r="F413">
        <f t="shared" si="69"/>
        <v>-0.23087266370848458</v>
      </c>
      <c r="G413">
        <v>0</v>
      </c>
      <c r="H413">
        <f t="shared" si="70"/>
        <v>0.26892564205997044</v>
      </c>
      <c r="I413">
        <f t="shared" si="71"/>
        <v>-1.0792693660942112</v>
      </c>
      <c r="J413">
        <f t="shared" si="72"/>
        <v>1.0792693660942112</v>
      </c>
      <c r="K413">
        <f t="shared" si="73"/>
        <v>0.52154530755074879</v>
      </c>
      <c r="L413">
        <f t="shared" si="74"/>
        <v>0.47845469244925098</v>
      </c>
      <c r="M413">
        <f t="shared" si="75"/>
        <v>1.91737896118008</v>
      </c>
      <c r="N413">
        <f t="shared" si="76"/>
        <v>2.0900620597551534</v>
      </c>
    </row>
    <row r="414" spans="1:14" x14ac:dyDescent="0.25">
      <c r="A414" s="4">
        <f>IF('True_Odds_Calculator_2-way'!A415="","",'True_Odds_Calculator_2-way'!A415)</f>
        <v>2.0299999999999998</v>
      </c>
      <c r="B414" s="4">
        <f>IF('True_Odds_Calculator_2-way'!B415="","",'True_Odds_Calculator_2-way'!B415)</f>
        <v>1.83</v>
      </c>
      <c r="C414" s="4">
        <f t="shared" si="66"/>
        <v>0.49261083743842371</v>
      </c>
      <c r="D414">
        <f t="shared" si="67"/>
        <v>0.54644808743169393</v>
      </c>
      <c r="E414">
        <f t="shared" si="68"/>
        <v>3.9058924870117639E-2</v>
      </c>
      <c r="F414">
        <f t="shared" si="69"/>
        <v>-0.23012732509623413</v>
      </c>
      <c r="G414">
        <v>0</v>
      </c>
      <c r="H414">
        <f t="shared" si="70"/>
        <v>0.26918624996635171</v>
      </c>
      <c r="I414">
        <f t="shared" si="71"/>
        <v>-1.0815393906387938</v>
      </c>
      <c r="J414">
        <f t="shared" si="72"/>
        <v>1.0815393906387938</v>
      </c>
      <c r="K414">
        <f t="shared" si="73"/>
        <v>0.47304012528552486</v>
      </c>
      <c r="L414">
        <f t="shared" si="74"/>
        <v>0.52695987471447536</v>
      </c>
      <c r="M414">
        <f t="shared" si="75"/>
        <v>2.113985572357957</v>
      </c>
      <c r="N414">
        <f t="shared" si="76"/>
        <v>1.8976776942301987</v>
      </c>
    </row>
    <row r="415" spans="1:14" x14ac:dyDescent="0.25">
      <c r="A415" s="4">
        <f>IF('True_Odds_Calculator_2-way'!A416="","",'True_Odds_Calculator_2-way'!A416)</f>
        <v>2.17</v>
      </c>
      <c r="B415" s="4">
        <f>IF('True_Odds_Calculator_2-way'!B416="","",'True_Odds_Calculator_2-way'!B416)</f>
        <v>1.72</v>
      </c>
      <c r="C415" s="4">
        <f t="shared" si="66"/>
        <v>0.46082949308755761</v>
      </c>
      <c r="D415">
        <f t="shared" si="67"/>
        <v>0.58139534883720934</v>
      </c>
      <c r="E415">
        <f t="shared" si="68"/>
        <v>4.2224841924766832E-2</v>
      </c>
      <c r="F415">
        <f t="shared" si="69"/>
        <v>-0.2256992819633481</v>
      </c>
      <c r="G415">
        <v>0</v>
      </c>
      <c r="H415">
        <f t="shared" si="70"/>
        <v>0.26792412388811493</v>
      </c>
      <c r="I415">
        <f t="shared" si="71"/>
        <v>-1.0895340841010224</v>
      </c>
      <c r="J415">
        <f t="shared" si="72"/>
        <v>1.0895340841010224</v>
      </c>
      <c r="K415">
        <f t="shared" si="73"/>
        <v>0.43960780543711397</v>
      </c>
      <c r="L415">
        <f t="shared" si="74"/>
        <v>0.56039219456288614</v>
      </c>
      <c r="M415">
        <f t="shared" si="75"/>
        <v>2.2747548783981961</v>
      </c>
      <c r="N415">
        <f t="shared" si="76"/>
        <v>1.784464540552736</v>
      </c>
    </row>
    <row r="416" spans="1:14" x14ac:dyDescent="0.25">
      <c r="A416" s="4">
        <f>IF('True_Odds_Calculator_2-way'!A417="","",'True_Odds_Calculator_2-way'!A417)</f>
        <v>1.8</v>
      </c>
      <c r="B416" s="4">
        <f>IF('True_Odds_Calculator_2-way'!B417="","",'True_Odds_Calculator_2-way'!B417)</f>
        <v>2.0499999999999998</v>
      </c>
      <c r="C416" s="4">
        <f t="shared" si="66"/>
        <v>0.55555555555555558</v>
      </c>
      <c r="D416">
        <f t="shared" si="67"/>
        <v>0.48780487804878053</v>
      </c>
      <c r="E416">
        <f t="shared" si="68"/>
        <v>4.3360433604336057E-2</v>
      </c>
      <c r="F416">
        <f t="shared" si="69"/>
        <v>-0.22764227642276424</v>
      </c>
      <c r="G416">
        <v>0</v>
      </c>
      <c r="H416">
        <f t="shared" si="70"/>
        <v>0.2710027100271003</v>
      </c>
      <c r="I416">
        <f t="shared" si="71"/>
        <v>-1.091089451179962</v>
      </c>
      <c r="J416">
        <f t="shared" si="72"/>
        <v>1.091089451179962</v>
      </c>
      <c r="K416">
        <f t="shared" si="73"/>
        <v>0.533939444035328</v>
      </c>
      <c r="L416">
        <f t="shared" si="74"/>
        <v>0.466060555964672</v>
      </c>
      <c r="M416">
        <f t="shared" si="75"/>
        <v>1.8728715609439694</v>
      </c>
      <c r="N416">
        <f t="shared" si="76"/>
        <v>2.1456439237389602</v>
      </c>
    </row>
    <row r="417" spans="1:14" x14ac:dyDescent="0.25">
      <c r="A417" s="4">
        <f>IF('True_Odds_Calculator_2-way'!A418="","",'True_Odds_Calculator_2-way'!A418)</f>
        <v>1.81</v>
      </c>
      <c r="B417" s="4">
        <f>IF('True_Odds_Calculator_2-way'!B418="","",'True_Odds_Calculator_2-way'!B418)</f>
        <v>2.0299999999999998</v>
      </c>
      <c r="C417" s="4">
        <f t="shared" si="66"/>
        <v>0.5524861878453039</v>
      </c>
      <c r="D417">
        <f t="shared" si="67"/>
        <v>0.49261083743842371</v>
      </c>
      <c r="E417">
        <f t="shared" si="68"/>
        <v>4.5097025283727721E-2</v>
      </c>
      <c r="F417">
        <f t="shared" si="69"/>
        <v>-0.22706365838390963</v>
      </c>
      <c r="G417">
        <v>0</v>
      </c>
      <c r="H417">
        <f t="shared" si="70"/>
        <v>0.2721606836676374</v>
      </c>
      <c r="I417">
        <f t="shared" si="71"/>
        <v>-1.0948103090714374</v>
      </c>
      <c r="J417">
        <f t="shared" si="72"/>
        <v>1.0948103090714374</v>
      </c>
      <c r="K417">
        <f t="shared" si="73"/>
        <v>0.52999890518954651</v>
      </c>
      <c r="L417">
        <f t="shared" si="74"/>
        <v>0.47000109481045338</v>
      </c>
      <c r="M417">
        <f t="shared" si="75"/>
        <v>1.8867963503478642</v>
      </c>
      <c r="N417">
        <f t="shared" si="76"/>
        <v>2.1276546183435801</v>
      </c>
    </row>
    <row r="418" spans="1:14" x14ac:dyDescent="0.25">
      <c r="A418" s="4">
        <f>IF('True_Odds_Calculator_2-way'!A419="","",'True_Odds_Calculator_2-way'!A419)</f>
        <v>2.2599999999999998</v>
      </c>
      <c r="B418" s="4">
        <f>IF('True_Odds_Calculator_2-way'!B419="","",'True_Odds_Calculator_2-way'!B419)</f>
        <v>1.66</v>
      </c>
      <c r="C418" s="4">
        <f t="shared" si="66"/>
        <v>0.44247787610619471</v>
      </c>
      <c r="D418">
        <f t="shared" si="67"/>
        <v>0.60240963855421692</v>
      </c>
      <c r="E418">
        <f t="shared" si="68"/>
        <v>4.4887514660411743E-2</v>
      </c>
      <c r="F418">
        <f t="shared" si="69"/>
        <v>-0.22166542275295864</v>
      </c>
      <c r="G418">
        <v>0</v>
      </c>
      <c r="H418">
        <f t="shared" si="70"/>
        <v>0.26655293741337033</v>
      </c>
      <c r="I418">
        <f t="shared" si="71"/>
        <v>-1.0965861582662819</v>
      </c>
      <c r="J418">
        <f t="shared" si="72"/>
        <v>1.0965861582662819</v>
      </c>
      <c r="K418">
        <f t="shared" si="73"/>
        <v>0.41986841535706632</v>
      </c>
      <c r="L418">
        <f t="shared" si="74"/>
        <v>0.58013158464293357</v>
      </c>
      <c r="M418">
        <f t="shared" si="75"/>
        <v>2.3816985594155153</v>
      </c>
      <c r="N418">
        <f t="shared" si="76"/>
        <v>1.7237468644557461</v>
      </c>
    </row>
    <row r="419" spans="1:14" x14ac:dyDescent="0.25">
      <c r="A419" s="4">
        <f>IF('True_Odds_Calculator_2-way'!A420="","",'True_Odds_Calculator_2-way'!A420)</f>
        <v>2</v>
      </c>
      <c r="B419" s="4">
        <f>IF('True_Odds_Calculator_2-way'!B420="","",'True_Odds_Calculator_2-way'!B420)</f>
        <v>1.85</v>
      </c>
      <c r="C419" s="4">
        <f t="shared" si="66"/>
        <v>0.5</v>
      </c>
      <c r="D419">
        <f t="shared" si="67"/>
        <v>0.54054054054054046</v>
      </c>
      <c r="E419">
        <f t="shared" si="68"/>
        <v>4.0540540540540349E-2</v>
      </c>
      <c r="F419">
        <f t="shared" si="69"/>
        <v>-0.22972972972972983</v>
      </c>
      <c r="G419">
        <v>0</v>
      </c>
      <c r="H419">
        <f t="shared" si="70"/>
        <v>0.27027027027027023</v>
      </c>
      <c r="I419">
        <f t="shared" si="71"/>
        <v>-1.0846522890932806</v>
      </c>
      <c r="J419">
        <f t="shared" si="72"/>
        <v>1.0846522890932806</v>
      </c>
      <c r="K419">
        <f t="shared" si="73"/>
        <v>0.47969630486192494</v>
      </c>
      <c r="L419">
        <f t="shared" si="74"/>
        <v>0.52030369513807517</v>
      </c>
      <c r="M419">
        <f t="shared" si="75"/>
        <v>2.0846522890932806</v>
      </c>
      <c r="N419">
        <f t="shared" si="76"/>
        <v>1.9219544457292885</v>
      </c>
    </row>
    <row r="420" spans="1:14" x14ac:dyDescent="0.25">
      <c r="A420" s="4">
        <f>IF('True_Odds_Calculator_2-way'!A421="","",'True_Odds_Calculator_2-way'!A421)</f>
        <v>2.29</v>
      </c>
      <c r="B420" s="4">
        <f>IF('True_Odds_Calculator_2-way'!B421="","",'True_Odds_Calculator_2-way'!B421)</f>
        <v>1.65</v>
      </c>
      <c r="C420" s="4">
        <f t="shared" si="66"/>
        <v>0.4366812227074236</v>
      </c>
      <c r="D420">
        <f t="shared" si="67"/>
        <v>0.60606060606060608</v>
      </c>
      <c r="E420">
        <f t="shared" si="68"/>
        <v>4.2741828768029677E-2</v>
      </c>
      <c r="F420">
        <f t="shared" si="69"/>
        <v>-0.22191345772131799</v>
      </c>
      <c r="G420">
        <v>0</v>
      </c>
      <c r="H420">
        <f t="shared" si="70"/>
        <v>0.26465528648934766</v>
      </c>
      <c r="I420">
        <f t="shared" si="71"/>
        <v>-1.0920649448492679</v>
      </c>
      <c r="J420">
        <f t="shared" si="72"/>
        <v>1.0920649448492679</v>
      </c>
      <c r="K420">
        <f t="shared" si="73"/>
        <v>0.41515071290017352</v>
      </c>
      <c r="L420">
        <f t="shared" si="74"/>
        <v>0.58484928709982642</v>
      </c>
      <c r="M420">
        <f t="shared" si="75"/>
        <v>2.408763778855556</v>
      </c>
      <c r="N420">
        <f t="shared" si="76"/>
        <v>1.709842214152024</v>
      </c>
    </row>
    <row r="421" spans="1:14" x14ac:dyDescent="0.25">
      <c r="A421" s="4">
        <f>IF('True_Odds_Calculator_2-way'!A422="","",'True_Odds_Calculator_2-way'!A422)</f>
        <v>2.34</v>
      </c>
      <c r="B421" s="4">
        <f>IF('True_Odds_Calculator_2-way'!B422="","",'True_Odds_Calculator_2-way'!B422)</f>
        <v>1.63</v>
      </c>
      <c r="C421" s="4">
        <f t="shared" si="66"/>
        <v>0.42735042735042739</v>
      </c>
      <c r="D421">
        <f t="shared" si="67"/>
        <v>0.61349693251533743</v>
      </c>
      <c r="E421">
        <f t="shared" si="68"/>
        <v>4.0847359865764821E-2</v>
      </c>
      <c r="F421">
        <f t="shared" si="69"/>
        <v>-0.22133081642284091</v>
      </c>
      <c r="G421">
        <v>0</v>
      </c>
      <c r="H421">
        <f t="shared" si="70"/>
        <v>0.26217817628860579</v>
      </c>
      <c r="I421">
        <f t="shared" si="71"/>
        <v>-1.0883719140805654</v>
      </c>
      <c r="J421">
        <f t="shared" si="72"/>
        <v>1.0883719140805654</v>
      </c>
      <c r="K421">
        <f t="shared" si="73"/>
        <v>0.40676559136170881</v>
      </c>
      <c r="L421">
        <f t="shared" si="74"/>
        <v>0.59323440863829113</v>
      </c>
      <c r="M421">
        <f t="shared" si="75"/>
        <v>2.4584183648679576</v>
      </c>
      <c r="N421">
        <f t="shared" si="76"/>
        <v>1.6856743058707564</v>
      </c>
    </row>
    <row r="422" spans="1:14" x14ac:dyDescent="0.25">
      <c r="A422" s="4">
        <f>IF('True_Odds_Calculator_2-way'!A423="","",'True_Odds_Calculator_2-way'!A423)</f>
        <v>2.13</v>
      </c>
      <c r="B422" s="4">
        <f>IF('True_Odds_Calculator_2-way'!B423="","",'True_Odds_Calculator_2-way'!B423)</f>
        <v>1.73</v>
      </c>
      <c r="C422" s="4">
        <f t="shared" si="66"/>
        <v>0.46948356807511737</v>
      </c>
      <c r="D422">
        <f t="shared" si="67"/>
        <v>0.5780346820809249</v>
      </c>
      <c r="E422">
        <f t="shared" si="68"/>
        <v>4.7518250156042274E-2</v>
      </c>
      <c r="F422">
        <f t="shared" si="69"/>
        <v>-0.22385953485847643</v>
      </c>
      <c r="G422">
        <v>0</v>
      </c>
      <c r="H422">
        <f t="shared" si="70"/>
        <v>0.27137778501451876</v>
      </c>
      <c r="I422">
        <f t="shared" si="71"/>
        <v>-1.1010304962695641</v>
      </c>
      <c r="J422">
        <f t="shared" si="72"/>
        <v>1.1010304962695641</v>
      </c>
      <c r="K422">
        <f t="shared" si="73"/>
        <v>0.44560014093190792</v>
      </c>
      <c r="L422">
        <f t="shared" si="74"/>
        <v>0.55439985906809197</v>
      </c>
      <c r="M422">
        <f t="shared" si="75"/>
        <v>2.244164460784607</v>
      </c>
      <c r="N422">
        <f t="shared" si="76"/>
        <v>1.8037522622767821</v>
      </c>
    </row>
    <row r="423" spans="1:14" x14ac:dyDescent="0.25">
      <c r="A423" s="4">
        <f>IF('True_Odds_Calculator_2-way'!A424="","",'True_Odds_Calculator_2-way'!A424)</f>
        <v>2.19</v>
      </c>
      <c r="B423" s="4">
        <f>IF('True_Odds_Calculator_2-way'!B424="","",'True_Odds_Calculator_2-way'!B424)</f>
        <v>1.71</v>
      </c>
      <c r="C423" s="4">
        <f t="shared" si="66"/>
        <v>0.45662100456621008</v>
      </c>
      <c r="D423">
        <f t="shared" si="67"/>
        <v>0.58479532163742687</v>
      </c>
      <c r="E423">
        <f t="shared" si="68"/>
        <v>4.1416326203636888E-2</v>
      </c>
      <c r="F423">
        <f t="shared" si="69"/>
        <v>-0.22561350102806488</v>
      </c>
      <c r="G423">
        <v>0</v>
      </c>
      <c r="H423">
        <f t="shared" si="70"/>
        <v>0.26702982723170177</v>
      </c>
      <c r="I423">
        <f t="shared" si="71"/>
        <v>-1.0879209623669537</v>
      </c>
      <c r="J423">
        <f t="shared" si="72"/>
        <v>1.0879209623669537</v>
      </c>
      <c r="K423">
        <f t="shared" si="73"/>
        <v>0.43580087729966505</v>
      </c>
      <c r="L423">
        <f t="shared" si="74"/>
        <v>0.5641991227003349</v>
      </c>
      <c r="M423">
        <f t="shared" si="75"/>
        <v>2.2946259452166746</v>
      </c>
      <c r="N423">
        <f t="shared" si="76"/>
        <v>1.7724238832805375</v>
      </c>
    </row>
    <row r="424" spans="1:14" x14ac:dyDescent="0.25">
      <c r="A424" s="4">
        <f>IF('True_Odds_Calculator_2-way'!A425="","",'True_Odds_Calculator_2-way'!A425)</f>
        <v>1.9</v>
      </c>
      <c r="B424" s="4">
        <f>IF('True_Odds_Calculator_2-way'!B425="","",'True_Odds_Calculator_2-way'!B425)</f>
        <v>1.95</v>
      </c>
      <c r="C424" s="4">
        <f t="shared" si="66"/>
        <v>0.52631578947368418</v>
      </c>
      <c r="D424">
        <f t="shared" si="67"/>
        <v>0.51282051282051289</v>
      </c>
      <c r="E424">
        <f t="shared" si="68"/>
        <v>3.9136302294197067E-2</v>
      </c>
      <c r="F424">
        <f t="shared" si="69"/>
        <v>-0.23076923076923073</v>
      </c>
      <c r="G424">
        <v>0</v>
      </c>
      <c r="H424">
        <f t="shared" si="70"/>
        <v>0.26990553306342779</v>
      </c>
      <c r="I424">
        <f t="shared" si="71"/>
        <v>-1.0814761408717504</v>
      </c>
      <c r="J424">
        <f t="shared" si="72"/>
        <v>1.0814761408717504</v>
      </c>
      <c r="K424">
        <f t="shared" si="73"/>
        <v>0.50675799109307063</v>
      </c>
      <c r="L424">
        <f t="shared" si="74"/>
        <v>0.49324200890692937</v>
      </c>
      <c r="M424">
        <f t="shared" si="75"/>
        <v>1.9733285267845753</v>
      </c>
      <c r="N424">
        <f t="shared" si="76"/>
        <v>2.0274023338281628</v>
      </c>
    </row>
    <row r="425" spans="1:14" x14ac:dyDescent="0.25">
      <c r="A425" s="4">
        <f>IF('True_Odds_Calculator_2-way'!A426="","",'True_Odds_Calculator_2-way'!A426)</f>
        <v>2.1</v>
      </c>
      <c r="B425" s="4">
        <f>IF('True_Odds_Calculator_2-way'!B426="","",'True_Odds_Calculator_2-way'!B426)</f>
        <v>1.76</v>
      </c>
      <c r="C425" s="4">
        <f t="shared" si="66"/>
        <v>0.47619047619047616</v>
      </c>
      <c r="D425">
        <f t="shared" si="67"/>
        <v>0.56818181818181823</v>
      </c>
      <c r="E425">
        <f t="shared" si="68"/>
        <v>4.4372294372294396E-2</v>
      </c>
      <c r="F425">
        <f t="shared" si="69"/>
        <v>-0.22619047619047616</v>
      </c>
      <c r="G425">
        <v>0</v>
      </c>
      <c r="H425">
        <f t="shared" si="70"/>
        <v>0.27056277056277056</v>
      </c>
      <c r="I425">
        <f t="shared" si="71"/>
        <v>-1.0936965981495177</v>
      </c>
      <c r="J425">
        <f t="shared" si="72"/>
        <v>1.0936965981495177</v>
      </c>
      <c r="K425">
        <f t="shared" si="73"/>
        <v>0.45391281192057903</v>
      </c>
      <c r="L425">
        <f t="shared" si="74"/>
        <v>0.54608718807942114</v>
      </c>
      <c r="M425">
        <f t="shared" si="75"/>
        <v>2.2030662579644695</v>
      </c>
      <c r="N425">
        <f t="shared" si="76"/>
        <v>1.8312094145936331</v>
      </c>
    </row>
    <row r="426" spans="1:14" x14ac:dyDescent="0.25">
      <c r="A426" s="4">
        <f>IF('True_Odds_Calculator_2-way'!A427="","",'True_Odds_Calculator_2-way'!A427)</f>
        <v>2.5299999999999998</v>
      </c>
      <c r="B426" s="4">
        <f>IF('True_Odds_Calculator_2-way'!B427="","",'True_Odds_Calculator_2-way'!B427)</f>
        <v>1.54</v>
      </c>
      <c r="C426" s="4">
        <f t="shared" si="66"/>
        <v>0.39525691699604748</v>
      </c>
      <c r="D426">
        <f t="shared" si="67"/>
        <v>0.64935064935064934</v>
      </c>
      <c r="E426">
        <f t="shared" si="68"/>
        <v>4.4607566346696714E-2</v>
      </c>
      <c r="F426">
        <f t="shared" si="69"/>
        <v>-0.21205276936502249</v>
      </c>
      <c r="G426">
        <v>0</v>
      </c>
      <c r="H426">
        <f t="shared" si="70"/>
        <v>0.25666033571171915</v>
      </c>
      <c r="I426">
        <f t="shared" si="71"/>
        <v>-1.100163936640749</v>
      </c>
      <c r="J426">
        <f t="shared" si="72"/>
        <v>1.100163936640749</v>
      </c>
      <c r="K426">
        <f t="shared" si="73"/>
        <v>0.37268226712382535</v>
      </c>
      <c r="L426">
        <f t="shared" si="74"/>
        <v>0.62731773287617476</v>
      </c>
      <c r="M426">
        <f t="shared" si="75"/>
        <v>2.6832508230603458</v>
      </c>
      <c r="N426">
        <f t="shared" si="76"/>
        <v>1.5940885257860045</v>
      </c>
    </row>
    <row r="427" spans="1:14" x14ac:dyDescent="0.25">
      <c r="A427" s="4">
        <f>IF('True_Odds_Calculator_2-way'!A428="","",'True_Odds_Calculator_2-way'!A428)</f>
        <v>2.2000000000000002</v>
      </c>
      <c r="B427" s="4">
        <f>IF('True_Odds_Calculator_2-way'!B428="","",'True_Odds_Calculator_2-way'!B428)</f>
        <v>1.7</v>
      </c>
      <c r="C427" s="4">
        <f t="shared" si="66"/>
        <v>0.45454545454545453</v>
      </c>
      <c r="D427">
        <f t="shared" si="67"/>
        <v>0.58823529411764708</v>
      </c>
      <c r="E427">
        <f t="shared" si="68"/>
        <v>4.2780748663101553E-2</v>
      </c>
      <c r="F427">
        <f t="shared" si="69"/>
        <v>-0.22459893048128343</v>
      </c>
      <c r="G427">
        <v>0</v>
      </c>
      <c r="H427">
        <f t="shared" si="70"/>
        <v>0.26737967914438504</v>
      </c>
      <c r="I427">
        <f t="shared" si="71"/>
        <v>-1.091089451179962</v>
      </c>
      <c r="J427">
        <f t="shared" si="72"/>
        <v>1.091089451179962</v>
      </c>
      <c r="K427">
        <f t="shared" si="73"/>
        <v>0.43303027798233595</v>
      </c>
      <c r="L427">
        <f t="shared" si="74"/>
        <v>0.56696972201766405</v>
      </c>
      <c r="M427">
        <f t="shared" si="75"/>
        <v>2.3093073414159546</v>
      </c>
      <c r="N427">
        <f t="shared" si="76"/>
        <v>1.7637626158259732</v>
      </c>
    </row>
    <row r="428" spans="1:14" x14ac:dyDescent="0.25">
      <c r="A428" s="4">
        <f>IF('True_Odds_Calculator_2-way'!A429="","",'True_Odds_Calculator_2-way'!A429)</f>
        <v>2.0699999999999998</v>
      </c>
      <c r="B428" s="4">
        <f>IF('True_Odds_Calculator_2-way'!B429="","",'True_Odds_Calculator_2-way'!B429)</f>
        <v>1.8</v>
      </c>
      <c r="C428" s="4">
        <f t="shared" si="66"/>
        <v>0.48309178743961356</v>
      </c>
      <c r="D428">
        <f t="shared" si="67"/>
        <v>0.55555555555555558</v>
      </c>
      <c r="E428">
        <f t="shared" si="68"/>
        <v>3.8647342995169254E-2</v>
      </c>
      <c r="F428">
        <f t="shared" si="69"/>
        <v>-0.22973698336017168</v>
      </c>
      <c r="G428">
        <v>0</v>
      </c>
      <c r="H428">
        <f t="shared" si="70"/>
        <v>0.26838432635534087</v>
      </c>
      <c r="I428">
        <f t="shared" si="71"/>
        <v>-1.0808442529177926</v>
      </c>
      <c r="J428">
        <f t="shared" si="72"/>
        <v>1.0808442529177926</v>
      </c>
      <c r="K428">
        <f t="shared" si="73"/>
        <v>0.46371363147270434</v>
      </c>
      <c r="L428">
        <f t="shared" si="74"/>
        <v>0.53628636852729539</v>
      </c>
      <c r="M428">
        <f t="shared" si="75"/>
        <v>2.1565033506220384</v>
      </c>
      <c r="N428">
        <f t="shared" si="76"/>
        <v>1.8646754023342345</v>
      </c>
    </row>
    <row r="429" spans="1:14" x14ac:dyDescent="0.25">
      <c r="A429" s="4">
        <f>IF('True_Odds_Calculator_2-way'!A430="","",'True_Odds_Calculator_2-way'!A430)</f>
        <v>2.2400000000000002</v>
      </c>
      <c r="B429" s="4">
        <f>IF('True_Odds_Calculator_2-way'!B430="","",'True_Odds_Calculator_2-way'!B430)</f>
        <v>1.68</v>
      </c>
      <c r="C429" s="4">
        <f t="shared" si="66"/>
        <v>0.4464285714285714</v>
      </c>
      <c r="D429">
        <f t="shared" si="67"/>
        <v>0.59523809523809523</v>
      </c>
      <c r="E429">
        <f t="shared" si="68"/>
        <v>4.1666666666666519E-2</v>
      </c>
      <c r="F429">
        <f t="shared" si="69"/>
        <v>-0.22406462585034026</v>
      </c>
      <c r="G429">
        <v>0</v>
      </c>
      <c r="H429">
        <f t="shared" si="70"/>
        <v>0.26573129251700678</v>
      </c>
      <c r="I429">
        <f t="shared" si="71"/>
        <v>-1.0890171046725801</v>
      </c>
      <c r="J429">
        <f t="shared" si="72"/>
        <v>1.0890171046725801</v>
      </c>
      <c r="K429">
        <f t="shared" si="73"/>
        <v>0.42546289760699951</v>
      </c>
      <c r="L429">
        <f t="shared" si="74"/>
        <v>0.5745371023930006</v>
      </c>
      <c r="M429">
        <f t="shared" si="75"/>
        <v>2.3503812097939996</v>
      </c>
      <c r="N429">
        <f t="shared" si="76"/>
        <v>1.7405316311773544</v>
      </c>
    </row>
    <row r="430" spans="1:14" x14ac:dyDescent="0.25">
      <c r="A430" s="4">
        <f>IF('True_Odds_Calculator_2-way'!A431="","",'True_Odds_Calculator_2-way'!A431)</f>
        <v>2.52</v>
      </c>
      <c r="B430" s="4">
        <f>IF('True_Odds_Calculator_2-way'!B431="","",'True_Odds_Calculator_2-way'!B431)</f>
        <v>1.55</v>
      </c>
      <c r="C430" s="4">
        <f t="shared" si="66"/>
        <v>0.3968253968253968</v>
      </c>
      <c r="D430">
        <f t="shared" si="67"/>
        <v>0.64516129032258063</v>
      </c>
      <c r="E430">
        <f t="shared" si="68"/>
        <v>4.1986687147977486E-2</v>
      </c>
      <c r="F430">
        <f t="shared" si="69"/>
        <v>-0.21402969790066562</v>
      </c>
      <c r="G430">
        <v>0</v>
      </c>
      <c r="H430">
        <f t="shared" si="70"/>
        <v>0.2560163850486431</v>
      </c>
      <c r="I430">
        <f t="shared" si="71"/>
        <v>-1.0936965981495177</v>
      </c>
      <c r="J430">
        <f t="shared" si="72"/>
        <v>1.0936965981495177</v>
      </c>
      <c r="K430">
        <f t="shared" si="73"/>
        <v>0.37559830520927512</v>
      </c>
      <c r="L430">
        <f t="shared" si="74"/>
        <v>0.62440169479072494</v>
      </c>
      <c r="M430">
        <f t="shared" si="75"/>
        <v>2.662418829187267</v>
      </c>
      <c r="N430">
        <f t="shared" si="76"/>
        <v>1.6015331289822348</v>
      </c>
    </row>
    <row r="431" spans="1:14" x14ac:dyDescent="0.25">
      <c r="A431" s="4">
        <f>IF('True_Odds_Calculator_2-way'!A432="","",'True_Odds_Calculator_2-way'!A432)</f>
        <v>2.06</v>
      </c>
      <c r="B431" s="4">
        <f>IF('True_Odds_Calculator_2-way'!B432="","",'True_Odds_Calculator_2-way'!B432)</f>
        <v>1.81</v>
      </c>
      <c r="C431" s="4">
        <f t="shared" si="66"/>
        <v>0.4854368932038835</v>
      </c>
      <c r="D431">
        <f t="shared" si="67"/>
        <v>0.5524861878453039</v>
      </c>
      <c r="E431">
        <f t="shared" si="68"/>
        <v>3.7923081049187513E-2</v>
      </c>
      <c r="F431">
        <f t="shared" si="69"/>
        <v>-0.23027409751649397</v>
      </c>
      <c r="G431">
        <v>0</v>
      </c>
      <c r="H431">
        <f t="shared" si="70"/>
        <v>0.26819717856568148</v>
      </c>
      <c r="I431">
        <f t="shared" si="71"/>
        <v>-1.079206513730294</v>
      </c>
      <c r="J431">
        <f t="shared" si="72"/>
        <v>1.079206513730294</v>
      </c>
      <c r="K431">
        <f t="shared" si="73"/>
        <v>0.46642685075531992</v>
      </c>
      <c r="L431">
        <f t="shared" si="74"/>
        <v>0.5335731492446798</v>
      </c>
      <c r="M431">
        <f t="shared" si="75"/>
        <v>2.1439589045541121</v>
      </c>
      <c r="N431">
        <f t="shared" si="76"/>
        <v>1.8741572761215382</v>
      </c>
    </row>
    <row r="432" spans="1:14" x14ac:dyDescent="0.25">
      <c r="A432" s="4">
        <f>IF('True_Odds_Calculator_2-way'!A433="","",'True_Odds_Calculator_2-way'!A433)</f>
        <v>2.0699999999999998</v>
      </c>
      <c r="B432" s="4">
        <f>IF('True_Odds_Calculator_2-way'!B433="","",'True_Odds_Calculator_2-way'!B433)</f>
        <v>1.75</v>
      </c>
      <c r="C432" s="4">
        <f t="shared" si="66"/>
        <v>0.48309178743961356</v>
      </c>
      <c r="D432">
        <f t="shared" si="67"/>
        <v>0.5714285714285714</v>
      </c>
      <c r="E432">
        <f t="shared" si="68"/>
        <v>5.452035886818507E-2</v>
      </c>
      <c r="F432">
        <f t="shared" si="69"/>
        <v>-0.22153209109730843</v>
      </c>
      <c r="G432">
        <v>0</v>
      </c>
      <c r="H432">
        <f t="shared" si="70"/>
        <v>0.27605244996549344</v>
      </c>
      <c r="I432">
        <f t="shared" si="71"/>
        <v>-1.1162911443718952</v>
      </c>
      <c r="J432">
        <f t="shared" si="72"/>
        <v>1.1162911443718952</v>
      </c>
      <c r="K432">
        <f t="shared" si="73"/>
        <v>0.45569888549514331</v>
      </c>
      <c r="L432">
        <f t="shared" si="74"/>
        <v>0.54430111450485674</v>
      </c>
      <c r="M432">
        <f t="shared" si="75"/>
        <v>2.194431524477928</v>
      </c>
      <c r="N432">
        <f t="shared" si="76"/>
        <v>1.8372183582789212</v>
      </c>
    </row>
    <row r="433" spans="1:14" x14ac:dyDescent="0.25">
      <c r="A433" s="4">
        <f>IF('True_Odds_Calculator_2-way'!A434="","",'True_Odds_Calculator_2-way'!A434)</f>
        <v>3.33</v>
      </c>
      <c r="B433" s="4">
        <f>IF('True_Odds_Calculator_2-way'!B434="","",'True_Odds_Calculator_2-way'!B434)</f>
        <v>1.43</v>
      </c>
      <c r="C433" s="4">
        <f t="shared" si="66"/>
        <v>0.3003003003003003</v>
      </c>
      <c r="D433">
        <f t="shared" si="67"/>
        <v>0.69930069930069938</v>
      </c>
      <c r="E433">
        <f t="shared" si="68"/>
        <v>-3.9900039900031548E-4</v>
      </c>
      <c r="F433">
        <f t="shared" si="69"/>
        <v>-0.21039921039921028</v>
      </c>
      <c r="G433">
        <v>0</v>
      </c>
      <c r="H433">
        <f t="shared" si="70"/>
        <v>0.21000021000021002</v>
      </c>
      <c r="I433">
        <f t="shared" si="71"/>
        <v>-0.99905135161012026</v>
      </c>
      <c r="J433">
        <f t="shared" si="72"/>
        <v>0.99905135161012026</v>
      </c>
      <c r="K433">
        <f t="shared" si="73"/>
        <v>0.30049976272535739</v>
      </c>
      <c r="L433">
        <f t="shared" si="74"/>
        <v>0.69950023727464261</v>
      </c>
      <c r="M433">
        <f t="shared" si="75"/>
        <v>3.3277896492515797</v>
      </c>
      <c r="N433">
        <f t="shared" si="76"/>
        <v>1.4295920811923515</v>
      </c>
    </row>
    <row r="434" spans="1:14" x14ac:dyDescent="0.25">
      <c r="A434" s="4">
        <f>IF('True_Odds_Calculator_2-way'!A435="","",'True_Odds_Calculator_2-way'!A435)</f>
        <v>1.88</v>
      </c>
      <c r="B434" s="4">
        <f>IF('True_Odds_Calculator_2-way'!B435="","",'True_Odds_Calculator_2-way'!B435)</f>
        <v>1.93</v>
      </c>
      <c r="C434" s="4">
        <f t="shared" si="66"/>
        <v>0.53191489361702127</v>
      </c>
      <c r="D434">
        <f t="shared" si="67"/>
        <v>0.5181347150259068</v>
      </c>
      <c r="E434">
        <f t="shared" si="68"/>
        <v>5.0049608642928067E-2</v>
      </c>
      <c r="F434">
        <f t="shared" si="69"/>
        <v>-0.22555396317936283</v>
      </c>
      <c r="G434">
        <v>0</v>
      </c>
      <c r="H434">
        <f t="shared" si="70"/>
        <v>0.27560357182229084</v>
      </c>
      <c r="I434">
        <f t="shared" si="71"/>
        <v>-1.1053942207134546</v>
      </c>
      <c r="J434">
        <f t="shared" si="72"/>
        <v>1.1053942207134546</v>
      </c>
      <c r="K434">
        <f t="shared" si="73"/>
        <v>0.50690739536217377</v>
      </c>
      <c r="L434">
        <f t="shared" si="74"/>
        <v>0.49309260463782639</v>
      </c>
      <c r="M434">
        <f t="shared" si="75"/>
        <v>1.97274691422784</v>
      </c>
      <c r="N434">
        <f t="shared" si="76"/>
        <v>2.0280166252635121</v>
      </c>
    </row>
    <row r="435" spans="1:14" x14ac:dyDescent="0.25">
      <c r="A435" s="4">
        <f>IF('True_Odds_Calculator_2-way'!A436="","",'True_Odds_Calculator_2-way'!A436)</f>
        <v>1.88</v>
      </c>
      <c r="B435" s="4">
        <f>IF('True_Odds_Calculator_2-way'!B436="","",'True_Odds_Calculator_2-way'!B436)</f>
        <v>1.94</v>
      </c>
      <c r="C435" s="4">
        <f t="shared" si="66"/>
        <v>0.53191489361702127</v>
      </c>
      <c r="D435">
        <f t="shared" si="67"/>
        <v>0.51546391752577325</v>
      </c>
      <c r="E435">
        <f t="shared" si="68"/>
        <v>4.7378811142794408E-2</v>
      </c>
      <c r="F435">
        <f t="shared" si="69"/>
        <v>-0.22680412371134029</v>
      </c>
      <c r="G435">
        <v>0</v>
      </c>
      <c r="H435">
        <f t="shared" si="70"/>
        <v>0.2741829348541347</v>
      </c>
      <c r="I435">
        <f t="shared" si="71"/>
        <v>-1.0994987428338558</v>
      </c>
      <c r="J435">
        <f t="shared" si="72"/>
        <v>1.0994987428338558</v>
      </c>
      <c r="K435">
        <f t="shared" si="73"/>
        <v>0.50824399879723636</v>
      </c>
      <c r="L435">
        <f t="shared" si="74"/>
        <v>0.49175600120276386</v>
      </c>
      <c r="M435">
        <f t="shared" si="75"/>
        <v>1.9675588936937933</v>
      </c>
      <c r="N435">
        <f t="shared" si="76"/>
        <v>2.0335288182638238</v>
      </c>
    </row>
    <row r="436" spans="1:14" x14ac:dyDescent="0.25">
      <c r="A436" s="4">
        <f>IF('True_Odds_Calculator_2-way'!A437="","",'True_Odds_Calculator_2-way'!A437)</f>
        <v>2.21</v>
      </c>
      <c r="B436" s="4">
        <f>IF('True_Odds_Calculator_2-way'!B437="","",'True_Odds_Calculator_2-way'!B437)</f>
        <v>1.67</v>
      </c>
      <c r="C436" s="4">
        <f t="shared" si="66"/>
        <v>0.45248868778280543</v>
      </c>
      <c r="D436">
        <f t="shared" si="67"/>
        <v>0.5988023952095809</v>
      </c>
      <c r="E436">
        <f t="shared" si="68"/>
        <v>5.1291082992386272E-2</v>
      </c>
      <c r="F436">
        <f t="shared" si="69"/>
        <v>-0.2196602270571979</v>
      </c>
      <c r="G436">
        <v>0</v>
      </c>
      <c r="H436">
        <f t="shared" si="70"/>
        <v>0.27095131004958412</v>
      </c>
      <c r="I436">
        <f t="shared" si="71"/>
        <v>-1.1106313123300473</v>
      </c>
      <c r="J436">
        <f t="shared" si="72"/>
        <v>1.1106313123300473</v>
      </c>
      <c r="K436">
        <f t="shared" si="73"/>
        <v>0.42664593501105469</v>
      </c>
      <c r="L436">
        <f t="shared" si="74"/>
        <v>0.57335406498894548</v>
      </c>
      <c r="M436">
        <f t="shared" si="75"/>
        <v>2.343863887919357</v>
      </c>
      <c r="N436">
        <f t="shared" si="76"/>
        <v>1.7441229792611315</v>
      </c>
    </row>
    <row r="437" spans="1:14" x14ac:dyDescent="0.25">
      <c r="A437" s="4">
        <f>IF('True_Odds_Calculator_2-way'!A438="","",'True_Odds_Calculator_2-way'!A438)</f>
        <v>2.06</v>
      </c>
      <c r="B437" s="4">
        <f>IF('True_Odds_Calculator_2-way'!B438="","",'True_Odds_Calculator_2-way'!B438)</f>
        <v>1.76</v>
      </c>
      <c r="C437" s="4">
        <f t="shared" si="66"/>
        <v>0.4854368932038835</v>
      </c>
      <c r="D437">
        <f t="shared" si="67"/>
        <v>0.56818181818181823</v>
      </c>
      <c r="E437">
        <f t="shared" si="68"/>
        <v>5.3618711385701623E-2</v>
      </c>
      <c r="F437">
        <f t="shared" si="69"/>
        <v>-0.222197705207414</v>
      </c>
      <c r="G437">
        <v>0</v>
      </c>
      <c r="H437">
        <f t="shared" si="70"/>
        <v>0.27581641659311568</v>
      </c>
      <c r="I437">
        <f t="shared" si="71"/>
        <v>-1.1141412945539659</v>
      </c>
      <c r="J437">
        <f t="shared" si="72"/>
        <v>1.1141412945539659</v>
      </c>
      <c r="K437">
        <f t="shared" si="73"/>
        <v>0.45850742297558345</v>
      </c>
      <c r="L437">
        <f t="shared" si="74"/>
        <v>0.54149257702441678</v>
      </c>
      <c r="M437">
        <f t="shared" si="75"/>
        <v>2.1809897722272038</v>
      </c>
      <c r="N437">
        <f t="shared" si="76"/>
        <v>1.8467473838610133</v>
      </c>
    </row>
    <row r="438" spans="1:14" x14ac:dyDescent="0.25">
      <c r="A438" s="4">
        <f>IF('True_Odds_Calculator_2-way'!A439="","",'True_Odds_Calculator_2-way'!A439)</f>
        <v>1.98</v>
      </c>
      <c r="B438" s="4">
        <f>IF('True_Odds_Calculator_2-way'!B439="","",'True_Odds_Calculator_2-way'!B439)</f>
        <v>1.84</v>
      </c>
      <c r="C438" s="4">
        <f t="shared" si="66"/>
        <v>0.50505050505050508</v>
      </c>
      <c r="D438">
        <f t="shared" si="67"/>
        <v>0.54347826086956519</v>
      </c>
      <c r="E438">
        <f t="shared" si="68"/>
        <v>4.852876592007016E-2</v>
      </c>
      <c r="F438">
        <f t="shared" si="69"/>
        <v>-0.22595520421607396</v>
      </c>
      <c r="G438">
        <v>0</v>
      </c>
      <c r="H438">
        <f t="shared" si="70"/>
        <v>0.27448397013614406</v>
      </c>
      <c r="I438">
        <f t="shared" si="71"/>
        <v>-1.1021667854435133</v>
      </c>
      <c r="J438">
        <f t="shared" si="72"/>
        <v>1.1021667854435133</v>
      </c>
      <c r="K438">
        <f t="shared" si="73"/>
        <v>0.48074069840786032</v>
      </c>
      <c r="L438">
        <f t="shared" si="74"/>
        <v>0.51925930159213984</v>
      </c>
      <c r="M438">
        <f t="shared" si="75"/>
        <v>2.0801234497346428</v>
      </c>
      <c r="N438">
        <f t="shared" si="76"/>
        <v>1.9258200997725512</v>
      </c>
    </row>
    <row r="439" spans="1:14" x14ac:dyDescent="0.25">
      <c r="A439" s="4">
        <f>IF('True_Odds_Calculator_2-way'!A440="","",'True_Odds_Calculator_2-way'!A440)</f>
        <v>2.34</v>
      </c>
      <c r="B439" s="4">
        <f>IF('True_Odds_Calculator_2-way'!B440="","",'True_Odds_Calculator_2-way'!B440)</f>
        <v>1.6</v>
      </c>
      <c r="C439" s="4">
        <f t="shared" si="66"/>
        <v>0.42735042735042739</v>
      </c>
      <c r="D439">
        <f t="shared" si="67"/>
        <v>0.625</v>
      </c>
      <c r="E439">
        <f t="shared" si="68"/>
        <v>5.2350427350427386E-2</v>
      </c>
      <c r="F439">
        <f t="shared" si="69"/>
        <v>-0.21474358974358976</v>
      </c>
      <c r="G439">
        <v>0</v>
      </c>
      <c r="H439">
        <f t="shared" si="70"/>
        <v>0.26709401709401714</v>
      </c>
      <c r="I439">
        <f t="shared" si="71"/>
        <v>-1.1152493418636764</v>
      </c>
      <c r="J439">
        <f t="shared" si="72"/>
        <v>1.1152493418636764</v>
      </c>
      <c r="K439">
        <f t="shared" si="73"/>
        <v>0.40089252818702131</v>
      </c>
      <c r="L439">
        <f t="shared" si="74"/>
        <v>0.59910747181297874</v>
      </c>
      <c r="M439">
        <f t="shared" si="75"/>
        <v>2.4944341180973262</v>
      </c>
      <c r="N439">
        <f t="shared" si="76"/>
        <v>1.6691496051182058</v>
      </c>
    </row>
    <row r="440" spans="1:14" x14ac:dyDescent="0.25">
      <c r="A440" s="4">
        <f>IF('True_Odds_Calculator_2-way'!A441="","",'True_Odds_Calculator_2-way'!A441)</f>
        <v>1.51</v>
      </c>
      <c r="B440" s="4">
        <f>IF('True_Odds_Calculator_2-way'!B441="","",'True_Odds_Calculator_2-way'!B441)</f>
        <v>3.12</v>
      </c>
      <c r="C440" s="4">
        <f t="shared" si="66"/>
        <v>0.66225165562913912</v>
      </c>
      <c r="D440">
        <f t="shared" si="67"/>
        <v>0.32051282051282048</v>
      </c>
      <c r="E440">
        <f t="shared" si="68"/>
        <v>-1.7235523858040391E-2</v>
      </c>
      <c r="F440">
        <f t="shared" si="69"/>
        <v>-0.22949566989302084</v>
      </c>
      <c r="G440">
        <v>0</v>
      </c>
      <c r="H440">
        <f t="shared" si="70"/>
        <v>0.21226014603498047</v>
      </c>
      <c r="I440">
        <f t="shared" si="71"/>
        <v>-0.96171631014102543</v>
      </c>
      <c r="J440">
        <f t="shared" si="72"/>
        <v>0.96171631014102543</v>
      </c>
      <c r="K440">
        <f t="shared" si="73"/>
        <v>0.67092691023324424</v>
      </c>
      <c r="L440">
        <f t="shared" si="74"/>
        <v>0.32907308976675559</v>
      </c>
      <c r="M440">
        <f t="shared" si="75"/>
        <v>1.490475318171923</v>
      </c>
      <c r="N440">
        <f t="shared" si="76"/>
        <v>3.038838577498975</v>
      </c>
    </row>
    <row r="441" spans="1:14" x14ac:dyDescent="0.25">
      <c r="A441" s="4">
        <f>IF('True_Odds_Calculator_2-way'!A442="","",'True_Odds_Calculator_2-way'!A442)</f>
        <v>1.8</v>
      </c>
      <c r="B441" s="4">
        <f>IF('True_Odds_Calculator_2-way'!B442="","",'True_Odds_Calculator_2-way'!B442)</f>
        <v>2.0699999999999998</v>
      </c>
      <c r="C441" s="4">
        <f t="shared" si="66"/>
        <v>0.55555555555555558</v>
      </c>
      <c r="D441">
        <f t="shared" si="67"/>
        <v>0.48309178743961356</v>
      </c>
      <c r="E441">
        <f t="shared" si="68"/>
        <v>3.8647342995169254E-2</v>
      </c>
      <c r="F441">
        <f t="shared" si="69"/>
        <v>-0.22973698336017168</v>
      </c>
      <c r="G441">
        <v>0</v>
      </c>
      <c r="H441">
        <f t="shared" si="70"/>
        <v>0.26838432635534087</v>
      </c>
      <c r="I441">
        <f t="shared" si="71"/>
        <v>-1.0808442529177926</v>
      </c>
      <c r="J441">
        <f t="shared" si="72"/>
        <v>1.0808442529177926</v>
      </c>
      <c r="K441">
        <f t="shared" si="73"/>
        <v>0.53628636852729539</v>
      </c>
      <c r="L441">
        <f t="shared" si="74"/>
        <v>0.46371363147270434</v>
      </c>
      <c r="M441">
        <f t="shared" si="75"/>
        <v>1.8646754023342345</v>
      </c>
      <c r="N441">
        <f t="shared" si="76"/>
        <v>2.1565033506220384</v>
      </c>
    </row>
    <row r="442" spans="1:14" x14ac:dyDescent="0.25">
      <c r="A442" s="4">
        <f>IF('True_Odds_Calculator_2-way'!A443="","",'True_Odds_Calculator_2-way'!A443)</f>
        <v>2.5499999999999998</v>
      </c>
      <c r="B442" s="4">
        <f>IF('True_Odds_Calculator_2-way'!B443="","",'True_Odds_Calculator_2-way'!B443)</f>
        <v>1.57</v>
      </c>
      <c r="C442" s="4">
        <f t="shared" si="66"/>
        <v>0.39215686274509809</v>
      </c>
      <c r="D442">
        <f t="shared" si="67"/>
        <v>0.63694267515923564</v>
      </c>
      <c r="E442">
        <f t="shared" si="68"/>
        <v>2.9099537904333728E-2</v>
      </c>
      <c r="F442">
        <f t="shared" si="69"/>
        <v>-0.22068190333458226</v>
      </c>
      <c r="G442">
        <v>0</v>
      </c>
      <c r="H442">
        <f t="shared" si="70"/>
        <v>0.24978144123891596</v>
      </c>
      <c r="I442">
        <f t="shared" si="71"/>
        <v>-1.0638899909514294</v>
      </c>
      <c r="J442">
        <f t="shared" si="72"/>
        <v>1.0638899909514294</v>
      </c>
      <c r="K442">
        <f t="shared" si="73"/>
        <v>0.37749674184243676</v>
      </c>
      <c r="L442">
        <f t="shared" si="74"/>
        <v>0.62250325815756336</v>
      </c>
      <c r="M442">
        <f t="shared" si="75"/>
        <v>2.6490294859747152</v>
      </c>
      <c r="N442">
        <f t="shared" si="76"/>
        <v>1.6064172948423148</v>
      </c>
    </row>
    <row r="443" spans="1:14" x14ac:dyDescent="0.25">
      <c r="A443" s="4">
        <f>IF('True_Odds_Calculator_2-way'!A444="","",'True_Odds_Calculator_2-way'!A444)</f>
        <v>2.1800000000000002</v>
      </c>
      <c r="B443" s="4">
        <f>IF('True_Odds_Calculator_2-way'!B444="","",'True_Odds_Calculator_2-way'!B444)</f>
        <v>1.75</v>
      </c>
      <c r="C443" s="4">
        <f t="shared" si="66"/>
        <v>0.4587155963302752</v>
      </c>
      <c r="D443">
        <f t="shared" si="67"/>
        <v>0.5714285714285714</v>
      </c>
      <c r="E443">
        <f t="shared" si="68"/>
        <v>3.0144167758846541E-2</v>
      </c>
      <c r="F443">
        <f t="shared" si="69"/>
        <v>-0.23197903014416776</v>
      </c>
      <c r="G443">
        <v>0</v>
      </c>
      <c r="H443">
        <f t="shared" si="70"/>
        <v>0.26212319790301436</v>
      </c>
      <c r="I443">
        <f t="shared" si="71"/>
        <v>-1.0629880069054676</v>
      </c>
      <c r="J443">
        <f t="shared" si="72"/>
        <v>1.0629880069054676</v>
      </c>
      <c r="K443">
        <f t="shared" si="73"/>
        <v>0.44359159560776512</v>
      </c>
      <c r="L443">
        <f t="shared" si="74"/>
        <v>0.55640840439223493</v>
      </c>
      <c r="M443">
        <f t="shared" si="75"/>
        <v>2.2543258481484516</v>
      </c>
      <c r="N443">
        <f t="shared" si="76"/>
        <v>1.797241005179101</v>
      </c>
    </row>
    <row r="444" spans="1:14" x14ac:dyDescent="0.25">
      <c r="A444" s="4">
        <f>IF('True_Odds_Calculator_2-way'!A445="","",'True_Odds_Calculator_2-way'!A445)</f>
        <v>2.21</v>
      </c>
      <c r="B444" s="4">
        <f>IF('True_Odds_Calculator_2-way'!B445="","",'True_Odds_Calculator_2-way'!B445)</f>
        <v>1.69</v>
      </c>
      <c r="C444" s="4">
        <f t="shared" si="66"/>
        <v>0.45248868778280543</v>
      </c>
      <c r="D444">
        <f t="shared" si="67"/>
        <v>0.59171597633136097</v>
      </c>
      <c r="E444">
        <f t="shared" si="68"/>
        <v>4.4204664114166459E-2</v>
      </c>
      <c r="F444">
        <f t="shared" si="69"/>
        <v>-0.22354012155613256</v>
      </c>
      <c r="G444">
        <v>0</v>
      </c>
      <c r="H444">
        <f t="shared" si="70"/>
        <v>0.26774478567029908</v>
      </c>
      <c r="I444">
        <f t="shared" si="71"/>
        <v>-1.0944168462342658</v>
      </c>
      <c r="J444">
        <f t="shared" si="72"/>
        <v>1.0944168462342658</v>
      </c>
      <c r="K444">
        <f t="shared" si="73"/>
        <v>0.430247355617285</v>
      </c>
      <c r="L444">
        <f t="shared" si="74"/>
        <v>0.56975264438271478</v>
      </c>
      <c r="M444">
        <f t="shared" si="75"/>
        <v>2.3242443839434617</v>
      </c>
      <c r="N444">
        <f t="shared" si="76"/>
        <v>1.7551476239016437</v>
      </c>
    </row>
    <row r="445" spans="1:14" x14ac:dyDescent="0.25">
      <c r="A445" s="4">
        <f>IF('True_Odds_Calculator_2-way'!A446="","",'True_Odds_Calculator_2-way'!A446)</f>
        <v>2.4700000000000002</v>
      </c>
      <c r="B445" s="4">
        <f>IF('True_Odds_Calculator_2-way'!B446="","",'True_Odds_Calculator_2-way'!B446)</f>
        <v>1.56</v>
      </c>
      <c r="C445" s="4">
        <f t="shared" si="66"/>
        <v>0.40485829959514169</v>
      </c>
      <c r="D445">
        <f t="shared" si="67"/>
        <v>0.64102564102564097</v>
      </c>
      <c r="E445">
        <f t="shared" si="68"/>
        <v>4.5883940620782715E-2</v>
      </c>
      <c r="F445">
        <f t="shared" si="69"/>
        <v>-0.21364061040174398</v>
      </c>
      <c r="G445">
        <v>0</v>
      </c>
      <c r="H445">
        <f t="shared" si="70"/>
        <v>0.25952455102252669</v>
      </c>
      <c r="I445">
        <f t="shared" si="71"/>
        <v>-1.1021667854435135</v>
      </c>
      <c r="J445">
        <f t="shared" si="72"/>
        <v>1.1021667854435135</v>
      </c>
      <c r="K445">
        <f t="shared" si="73"/>
        <v>0.3816524151396708</v>
      </c>
      <c r="L445">
        <f t="shared" si="74"/>
        <v>0.61834758486032915</v>
      </c>
      <c r="M445">
        <f t="shared" si="75"/>
        <v>2.6201851746019651</v>
      </c>
      <c r="N445">
        <f t="shared" si="76"/>
        <v>1.6172133998483678</v>
      </c>
    </row>
    <row r="446" spans="1:14" x14ac:dyDescent="0.25">
      <c r="A446" s="4">
        <f>IF('True_Odds_Calculator_2-way'!A447="","",'True_Odds_Calculator_2-way'!A447)</f>
        <v>2.64</v>
      </c>
      <c r="B446" s="4">
        <f>IF('True_Odds_Calculator_2-way'!B447="","",'True_Odds_Calculator_2-way'!B447)</f>
        <v>1.51</v>
      </c>
      <c r="C446" s="4">
        <f t="shared" si="66"/>
        <v>0.37878787878787878</v>
      </c>
      <c r="D446">
        <f t="shared" si="67"/>
        <v>0.66225165562913912</v>
      </c>
      <c r="E446">
        <f t="shared" si="68"/>
        <v>4.1039534417017798E-2</v>
      </c>
      <c r="F446">
        <f t="shared" si="69"/>
        <v>-0.20981336544250462</v>
      </c>
      <c r="G446">
        <v>0</v>
      </c>
      <c r="H446">
        <f t="shared" si="70"/>
        <v>0.25085289985952242</v>
      </c>
      <c r="I446">
        <f t="shared" si="71"/>
        <v>-1.0934350421017383</v>
      </c>
      <c r="J446">
        <f t="shared" si="72"/>
        <v>1.0934350421017383</v>
      </c>
      <c r="K446">
        <f t="shared" si="73"/>
        <v>0.35800802585300368</v>
      </c>
      <c r="L446">
        <f t="shared" si="74"/>
        <v>0.64199197414699649</v>
      </c>
      <c r="M446">
        <f t="shared" si="75"/>
        <v>2.7932334690468505</v>
      </c>
      <c r="N446">
        <f t="shared" si="76"/>
        <v>1.5576518714718863</v>
      </c>
    </row>
    <row r="447" spans="1:14" x14ac:dyDescent="0.25">
      <c r="A447" s="4">
        <f>IF('True_Odds_Calculator_2-way'!A448="","",'True_Odds_Calculator_2-way'!A448)</f>
        <v>2.91</v>
      </c>
      <c r="B447" s="4">
        <f>IF('True_Odds_Calculator_2-way'!B448="","",'True_Odds_Calculator_2-way'!B448)</f>
        <v>1.42</v>
      </c>
      <c r="C447" s="4">
        <f t="shared" si="66"/>
        <v>0.3436426116838488</v>
      </c>
      <c r="D447">
        <f t="shared" si="67"/>
        <v>0.70422535211267612</v>
      </c>
      <c r="E447">
        <f t="shared" si="68"/>
        <v>4.7867963796524915E-2</v>
      </c>
      <c r="F447">
        <f t="shared" si="69"/>
        <v>-0.19413387541745308</v>
      </c>
      <c r="G447">
        <v>0</v>
      </c>
      <c r="H447">
        <f t="shared" si="70"/>
        <v>0.24200183921397805</v>
      </c>
      <c r="I447">
        <f t="shared" si="71"/>
        <v>-1.1164998554411909</v>
      </c>
      <c r="J447">
        <f t="shared" si="72"/>
        <v>1.1164998554411909</v>
      </c>
      <c r="K447">
        <f t="shared" si="73"/>
        <v>0.31923233827847181</v>
      </c>
      <c r="L447">
        <f t="shared" si="74"/>
        <v>0.68076766172152825</v>
      </c>
      <c r="M447">
        <f t="shared" si="75"/>
        <v>3.1325147238926747</v>
      </c>
      <c r="N447">
        <f t="shared" si="76"/>
        <v>1.4689299392852997</v>
      </c>
    </row>
    <row r="448" spans="1:14" x14ac:dyDescent="0.25">
      <c r="A448" s="4">
        <f>IF('True_Odds_Calculator_2-way'!A449="","",'True_Odds_Calculator_2-way'!A449)</f>
        <v>2.2599999999999998</v>
      </c>
      <c r="B448" s="4">
        <f>IF('True_Odds_Calculator_2-way'!B449="","",'True_Odds_Calculator_2-way'!B449)</f>
        <v>1.66</v>
      </c>
      <c r="C448" s="4">
        <f t="shared" si="66"/>
        <v>0.44247787610619471</v>
      </c>
      <c r="D448">
        <f t="shared" si="67"/>
        <v>0.60240963855421692</v>
      </c>
      <c r="E448">
        <f t="shared" si="68"/>
        <v>4.4887514660411743E-2</v>
      </c>
      <c r="F448">
        <f t="shared" si="69"/>
        <v>-0.22166542275295864</v>
      </c>
      <c r="G448">
        <v>0</v>
      </c>
      <c r="H448">
        <f t="shared" si="70"/>
        <v>0.26655293741337033</v>
      </c>
      <c r="I448">
        <f t="shared" si="71"/>
        <v>-1.0965861582662819</v>
      </c>
      <c r="J448">
        <f t="shared" si="72"/>
        <v>1.0965861582662819</v>
      </c>
      <c r="K448">
        <f t="shared" si="73"/>
        <v>0.41986841535706632</v>
      </c>
      <c r="L448">
        <f t="shared" si="74"/>
        <v>0.58013158464293357</v>
      </c>
      <c r="M448">
        <f t="shared" si="75"/>
        <v>2.3816985594155153</v>
      </c>
      <c r="N448">
        <f t="shared" si="76"/>
        <v>1.7237468644557461</v>
      </c>
    </row>
    <row r="449" spans="1:14" x14ac:dyDescent="0.25">
      <c r="A449" s="4">
        <f>IF('True_Odds_Calculator_2-way'!A450="","",'True_Odds_Calculator_2-way'!A450)</f>
        <v>1.85</v>
      </c>
      <c r="B449" s="4">
        <f>IF('True_Odds_Calculator_2-way'!B450="","",'True_Odds_Calculator_2-way'!B450)</f>
        <v>2</v>
      </c>
      <c r="C449" s="4">
        <f t="shared" si="66"/>
        <v>0.54054054054054046</v>
      </c>
      <c r="D449">
        <f t="shared" si="67"/>
        <v>0.5</v>
      </c>
      <c r="E449">
        <f t="shared" si="68"/>
        <v>4.0540540540540349E-2</v>
      </c>
      <c r="F449">
        <f t="shared" si="69"/>
        <v>-0.22972972972972983</v>
      </c>
      <c r="G449">
        <v>0</v>
      </c>
      <c r="H449">
        <f t="shared" si="70"/>
        <v>0.27027027027027023</v>
      </c>
      <c r="I449">
        <f t="shared" si="71"/>
        <v>-1.0846522890932806</v>
      </c>
      <c r="J449">
        <f t="shared" si="72"/>
        <v>1.0846522890932806</v>
      </c>
      <c r="K449">
        <f t="shared" si="73"/>
        <v>0.52030369513807517</v>
      </c>
      <c r="L449">
        <f t="shared" si="74"/>
        <v>0.47969630486192494</v>
      </c>
      <c r="M449">
        <f t="shared" si="75"/>
        <v>1.9219544457292885</v>
      </c>
      <c r="N449">
        <f t="shared" si="76"/>
        <v>2.0846522890932806</v>
      </c>
    </row>
    <row r="450" spans="1:14" x14ac:dyDescent="0.25">
      <c r="A450" s="4">
        <f>IF('True_Odds_Calculator_2-way'!A451="","",'True_Odds_Calculator_2-way'!A451)</f>
        <v>2.2200000000000002</v>
      </c>
      <c r="B450" s="4">
        <f>IF('True_Odds_Calculator_2-way'!B451="","",'True_Odds_Calculator_2-way'!B451)</f>
        <v>1.68</v>
      </c>
      <c r="C450" s="4">
        <f t="shared" si="66"/>
        <v>0.4504504504504504</v>
      </c>
      <c r="D450">
        <f t="shared" si="67"/>
        <v>0.59523809523809523</v>
      </c>
      <c r="E450">
        <f t="shared" si="68"/>
        <v>4.5688545688545634E-2</v>
      </c>
      <c r="F450">
        <f t="shared" si="69"/>
        <v>-0.22243672243672252</v>
      </c>
      <c r="G450">
        <v>0</v>
      </c>
      <c r="H450">
        <f t="shared" si="70"/>
        <v>0.2681252681252681</v>
      </c>
      <c r="I450">
        <f t="shared" si="71"/>
        <v>-1.0979071877276467</v>
      </c>
      <c r="J450">
        <f t="shared" si="72"/>
        <v>1.0979071877276467</v>
      </c>
      <c r="K450">
        <f t="shared" si="73"/>
        <v>0.42745148692380741</v>
      </c>
      <c r="L450">
        <f t="shared" si="74"/>
        <v>0.57254851307619281</v>
      </c>
      <c r="M450">
        <f t="shared" si="75"/>
        <v>2.3394467690277296</v>
      </c>
      <c r="N450">
        <f t="shared" si="76"/>
        <v>1.7465768876547993</v>
      </c>
    </row>
    <row r="451" spans="1:14" x14ac:dyDescent="0.25">
      <c r="A451" s="4">
        <f>IF('True_Odds_Calculator_2-way'!A452="","",'True_Odds_Calculator_2-way'!A452)</f>
        <v>2.4900000000000002</v>
      </c>
      <c r="B451" s="4">
        <f>IF('True_Odds_Calculator_2-way'!B452="","",'True_Odds_Calculator_2-way'!B452)</f>
        <v>1.56</v>
      </c>
      <c r="C451" s="4">
        <f t="shared" ref="C451:C514" si="77">1/A451</f>
        <v>0.40160642570281119</v>
      </c>
      <c r="D451">
        <f t="shared" ref="D451:D514" si="78">1/B451</f>
        <v>0.64102564102564097</v>
      </c>
      <c r="E451">
        <f t="shared" ref="E451:E514" si="79">C451+D451-1</f>
        <v>4.26320667284521E-2</v>
      </c>
      <c r="F451">
        <f t="shared" ref="F451:F514" si="80">C451+D451-(C451*D451)-1</f>
        <v>-0.21480794974770889</v>
      </c>
      <c r="G451">
        <v>0</v>
      </c>
      <c r="H451">
        <f t="shared" ref="H451:H514" si="81">C451*D451</f>
        <v>0.25744001647616099</v>
      </c>
      <c r="I451">
        <f t="shared" ref="I451:I514" si="82">((-4*F451*H451)^0.5)/(2*F451)</f>
        <v>-1.0947447024610961</v>
      </c>
      <c r="J451">
        <f t="shared" ref="J451:J514" si="83">(-((-4*F451*H451)^0.5))/(2*F451)</f>
        <v>1.0947447024610961</v>
      </c>
      <c r="K451">
        <f t="shared" ref="K451:K514" si="84">IF(A451="","",(C451/($J451+C451-($J451*C451))))</f>
        <v>0.38005911799305264</v>
      </c>
      <c r="L451">
        <f t="shared" ref="L451:L514" si="85">IF(B451="","",(D451/($J451+D451-($J451*D451))))</f>
        <v>0.61994088200694741</v>
      </c>
      <c r="M451">
        <f t="shared" ref="M451:M514" si="86">IF(A451="","",1/K451)</f>
        <v>2.6311696066670334</v>
      </c>
      <c r="N451">
        <f t="shared" ref="N451:N514" si="87">IF(B451="","",1/L451)</f>
        <v>1.6130570333782139</v>
      </c>
    </row>
    <row r="452" spans="1:14" x14ac:dyDescent="0.25">
      <c r="A452" s="4">
        <f>IF('True_Odds_Calculator_2-way'!A453="","",'True_Odds_Calculator_2-way'!A453)</f>
        <v>2.08</v>
      </c>
      <c r="B452" s="4">
        <f>IF('True_Odds_Calculator_2-way'!B453="","",'True_Odds_Calculator_2-way'!B453)</f>
        <v>1.78</v>
      </c>
      <c r="C452" s="4">
        <f t="shared" si="77"/>
        <v>0.48076923076923073</v>
      </c>
      <c r="D452">
        <f t="shared" si="78"/>
        <v>0.5617977528089888</v>
      </c>
      <c r="E452">
        <f t="shared" si="79"/>
        <v>4.2566983578219642E-2</v>
      </c>
      <c r="F452">
        <f t="shared" si="80"/>
        <v>-0.22752808988764039</v>
      </c>
      <c r="G452">
        <v>0</v>
      </c>
      <c r="H452">
        <f t="shared" si="81"/>
        <v>0.27009507346585998</v>
      </c>
      <c r="I452">
        <f t="shared" si="82"/>
        <v>-1.0895340841010226</v>
      </c>
      <c r="J452">
        <f t="shared" si="83"/>
        <v>1.0895340841010226</v>
      </c>
      <c r="K452">
        <f t="shared" si="84"/>
        <v>0.45941170815567078</v>
      </c>
      <c r="L452">
        <f t="shared" si="85"/>
        <v>0.54058829184432911</v>
      </c>
      <c r="M452">
        <f t="shared" si="86"/>
        <v>2.1766968108291049</v>
      </c>
      <c r="N452">
        <f t="shared" si="87"/>
        <v>1.8498365855987975</v>
      </c>
    </row>
    <row r="453" spans="1:14" x14ac:dyDescent="0.25">
      <c r="A453" s="4">
        <f>IF('True_Odds_Calculator_2-way'!A454="","",'True_Odds_Calculator_2-way'!A454)</f>
        <v>2.2999999999999998</v>
      </c>
      <c r="B453" s="4">
        <f>IF('True_Odds_Calculator_2-way'!B454="","",'True_Odds_Calculator_2-way'!B454)</f>
        <v>1.62</v>
      </c>
      <c r="C453" s="4">
        <f t="shared" si="77"/>
        <v>0.43478260869565222</v>
      </c>
      <c r="D453">
        <f t="shared" si="78"/>
        <v>0.61728395061728392</v>
      </c>
      <c r="E453">
        <f t="shared" si="79"/>
        <v>5.2066559312936134E-2</v>
      </c>
      <c r="F453">
        <f t="shared" si="80"/>
        <v>-0.2163177670424048</v>
      </c>
      <c r="G453">
        <v>0</v>
      </c>
      <c r="H453">
        <f t="shared" si="81"/>
        <v>0.26838432635534087</v>
      </c>
      <c r="I453">
        <f t="shared" si="82"/>
        <v>-1.1138647983852823</v>
      </c>
      <c r="J453">
        <f t="shared" si="83"/>
        <v>1.1138647983852823</v>
      </c>
      <c r="K453">
        <f t="shared" si="84"/>
        <v>0.40849268749784945</v>
      </c>
      <c r="L453">
        <f t="shared" si="85"/>
        <v>0.5915073125021505</v>
      </c>
      <c r="M453">
        <f t="shared" si="86"/>
        <v>2.4480242379008672</v>
      </c>
      <c r="N453">
        <f t="shared" si="87"/>
        <v>1.6905961749988752</v>
      </c>
    </row>
    <row r="454" spans="1:14" x14ac:dyDescent="0.25">
      <c r="A454" s="4">
        <f>IF('True_Odds_Calculator_2-way'!A455="","",'True_Odds_Calculator_2-way'!A455)</f>
        <v>2.35</v>
      </c>
      <c r="B454" s="4">
        <f>IF('True_Odds_Calculator_2-way'!B455="","",'True_Odds_Calculator_2-way'!B455)</f>
        <v>1.6</v>
      </c>
      <c r="C454" s="4">
        <f t="shared" si="77"/>
        <v>0.42553191489361702</v>
      </c>
      <c r="D454">
        <f t="shared" si="78"/>
        <v>0.625</v>
      </c>
      <c r="E454">
        <f t="shared" si="79"/>
        <v>5.0531914893616969E-2</v>
      </c>
      <c r="F454">
        <f t="shared" si="80"/>
        <v>-0.21542553191489366</v>
      </c>
      <c r="G454">
        <v>0</v>
      </c>
      <c r="H454">
        <f t="shared" si="81"/>
        <v>0.26595744680851063</v>
      </c>
      <c r="I454">
        <f t="shared" si="82"/>
        <v>-1.1111111111111109</v>
      </c>
      <c r="J454">
        <f t="shared" si="83"/>
        <v>1.1111111111111109</v>
      </c>
      <c r="K454">
        <f t="shared" si="84"/>
        <v>0.4</v>
      </c>
      <c r="L454">
        <f t="shared" si="85"/>
        <v>0.60000000000000009</v>
      </c>
      <c r="M454">
        <f t="shared" si="86"/>
        <v>2.5</v>
      </c>
      <c r="N454">
        <f t="shared" si="87"/>
        <v>1.6666666666666665</v>
      </c>
    </row>
    <row r="455" spans="1:14" x14ac:dyDescent="0.25">
      <c r="A455" s="4">
        <f>IF('True_Odds_Calculator_2-way'!A456="","",'True_Odds_Calculator_2-way'!A456)</f>
        <v>2.42</v>
      </c>
      <c r="B455" s="4">
        <f>IF('True_Odds_Calculator_2-way'!B456="","",'True_Odds_Calculator_2-way'!B456)</f>
        <v>1.56</v>
      </c>
      <c r="C455" s="4">
        <f t="shared" si="77"/>
        <v>0.41322314049586778</v>
      </c>
      <c r="D455">
        <f t="shared" si="78"/>
        <v>0.64102564102564097</v>
      </c>
      <c r="E455">
        <f t="shared" si="79"/>
        <v>5.4248781521508693E-2</v>
      </c>
      <c r="F455">
        <f t="shared" si="80"/>
        <v>-0.21063784700148347</v>
      </c>
      <c r="G455">
        <v>0</v>
      </c>
      <c r="H455">
        <f t="shared" si="81"/>
        <v>0.26488662852299216</v>
      </c>
      <c r="I455">
        <f t="shared" si="82"/>
        <v>-1.1214032600406412</v>
      </c>
      <c r="J455">
        <f t="shared" si="83"/>
        <v>1.1214032600406412</v>
      </c>
      <c r="K455">
        <f t="shared" si="84"/>
        <v>0.38574403765618398</v>
      </c>
      <c r="L455">
        <f t="shared" si="85"/>
        <v>0.61425596234381619</v>
      </c>
      <c r="M455">
        <f t="shared" si="86"/>
        <v>2.5923926292577102</v>
      </c>
      <c r="N455">
        <f t="shared" si="87"/>
        <v>1.6279858256227591</v>
      </c>
    </row>
    <row r="456" spans="1:14" x14ac:dyDescent="0.25">
      <c r="A456" s="4">
        <f>IF('True_Odds_Calculator_2-way'!A457="","",'True_Odds_Calculator_2-way'!A457)</f>
        <v>2.5499999999999998</v>
      </c>
      <c r="B456" s="4">
        <f>IF('True_Odds_Calculator_2-way'!B457="","",'True_Odds_Calculator_2-way'!B457)</f>
        <v>1.51</v>
      </c>
      <c r="C456" s="4">
        <f t="shared" si="77"/>
        <v>0.39215686274509809</v>
      </c>
      <c r="D456">
        <f t="shared" si="78"/>
        <v>0.66225165562913912</v>
      </c>
      <c r="E456">
        <f t="shared" si="79"/>
        <v>5.4408518374237325E-2</v>
      </c>
      <c r="F456">
        <f t="shared" si="80"/>
        <v>-0.20529801324503294</v>
      </c>
      <c r="G456">
        <v>0</v>
      </c>
      <c r="H456">
        <f t="shared" si="81"/>
        <v>0.25970653161927026</v>
      </c>
      <c r="I456">
        <f t="shared" si="82"/>
        <v>-1.1247320293685135</v>
      </c>
      <c r="J456">
        <f t="shared" si="83"/>
        <v>1.1247320293685135</v>
      </c>
      <c r="K456">
        <f t="shared" si="84"/>
        <v>0.36451987424597038</v>
      </c>
      <c r="L456">
        <f t="shared" si="85"/>
        <v>0.63548012575402946</v>
      </c>
      <c r="M456">
        <f t="shared" si="86"/>
        <v>2.7433346455211955</v>
      </c>
      <c r="N456">
        <f t="shared" si="87"/>
        <v>1.5736133349779415</v>
      </c>
    </row>
    <row r="457" spans="1:14" x14ac:dyDescent="0.25">
      <c r="A457" s="4">
        <f>IF('True_Odds_Calculator_2-way'!A458="","",'True_Odds_Calculator_2-way'!A458)</f>
        <v>1.76</v>
      </c>
      <c r="B457" s="4">
        <f>IF('True_Odds_Calculator_2-way'!B458="","",'True_Odds_Calculator_2-way'!B458)</f>
        <v>2.17</v>
      </c>
      <c r="C457" s="4">
        <f t="shared" si="77"/>
        <v>0.56818181818181823</v>
      </c>
      <c r="D457">
        <f t="shared" si="78"/>
        <v>0.46082949308755761</v>
      </c>
      <c r="E457">
        <f t="shared" si="79"/>
        <v>2.9011311269375728E-2</v>
      </c>
      <c r="F457">
        <f t="shared" si="80"/>
        <v>-0.2328236279849184</v>
      </c>
      <c r="G457">
        <v>0</v>
      </c>
      <c r="H457">
        <f t="shared" si="81"/>
        <v>0.26183493925429413</v>
      </c>
      <c r="I457">
        <f t="shared" si="82"/>
        <v>-1.0604746049596294</v>
      </c>
      <c r="J457">
        <f t="shared" si="83"/>
        <v>1.0604746049596294</v>
      </c>
      <c r="K457">
        <f t="shared" si="84"/>
        <v>0.55372190553633505</v>
      </c>
      <c r="L457">
        <f t="shared" si="85"/>
        <v>0.44627809446366512</v>
      </c>
      <c r="M457">
        <f t="shared" si="86"/>
        <v>1.8059606997693183</v>
      </c>
      <c r="N457">
        <f t="shared" si="87"/>
        <v>2.2407552878027661</v>
      </c>
    </row>
    <row r="458" spans="1:14" x14ac:dyDescent="0.25">
      <c r="A458" s="4">
        <f>IF('True_Odds_Calculator_2-way'!A459="","",'True_Odds_Calculator_2-way'!A459)</f>
        <v>2.0699999999999998</v>
      </c>
      <c r="B458" s="4">
        <f>IF('True_Odds_Calculator_2-way'!B459="","",'True_Odds_Calculator_2-way'!B459)</f>
        <v>1.85</v>
      </c>
      <c r="C458" s="4">
        <f t="shared" si="77"/>
        <v>0.48309178743961356</v>
      </c>
      <c r="D458">
        <f t="shared" si="78"/>
        <v>0.54054054054054046</v>
      </c>
      <c r="E458">
        <f t="shared" si="79"/>
        <v>2.3632327980154022E-2</v>
      </c>
      <c r="F458">
        <f t="shared" si="80"/>
        <v>-0.2374983679331506</v>
      </c>
      <c r="G458">
        <v>0</v>
      </c>
      <c r="H458">
        <f t="shared" si="81"/>
        <v>0.26113069591330457</v>
      </c>
      <c r="I458">
        <f t="shared" si="82"/>
        <v>-1.0485729457933801</v>
      </c>
      <c r="J458">
        <f t="shared" si="83"/>
        <v>1.0485729457933801</v>
      </c>
      <c r="K458">
        <f t="shared" si="84"/>
        <v>0.47125951908672531</v>
      </c>
      <c r="L458">
        <f t="shared" si="85"/>
        <v>0.52874048091327497</v>
      </c>
      <c r="M458">
        <f t="shared" si="86"/>
        <v>2.1219730519989164</v>
      </c>
      <c r="N458">
        <f t="shared" si="87"/>
        <v>1.8912870039243732</v>
      </c>
    </row>
    <row r="459" spans="1:14" x14ac:dyDescent="0.25">
      <c r="A459" s="4">
        <f>IF('True_Odds_Calculator_2-way'!A460="","",'True_Odds_Calculator_2-way'!A460)</f>
        <v>1.88</v>
      </c>
      <c r="B459" s="4">
        <f>IF('True_Odds_Calculator_2-way'!B460="","",'True_Odds_Calculator_2-way'!B460)</f>
        <v>2</v>
      </c>
      <c r="C459" s="4">
        <f t="shared" si="77"/>
        <v>0.53191489361702127</v>
      </c>
      <c r="D459">
        <f t="shared" si="78"/>
        <v>0.5</v>
      </c>
      <c r="E459">
        <f t="shared" si="79"/>
        <v>3.1914893617021267E-2</v>
      </c>
      <c r="F459">
        <f t="shared" si="80"/>
        <v>-0.23404255319148937</v>
      </c>
      <c r="G459">
        <v>0</v>
      </c>
      <c r="H459">
        <f t="shared" si="81"/>
        <v>0.26595744680851063</v>
      </c>
      <c r="I459">
        <f t="shared" si="82"/>
        <v>-1.0660035817780522</v>
      </c>
      <c r="J459">
        <f t="shared" si="83"/>
        <v>1.0660035817780522</v>
      </c>
      <c r="K459">
        <f t="shared" si="84"/>
        <v>0.51597373362761745</v>
      </c>
      <c r="L459">
        <f t="shared" si="85"/>
        <v>0.48402626637238261</v>
      </c>
      <c r="M459">
        <f t="shared" si="86"/>
        <v>1.9380831519646857</v>
      </c>
      <c r="N459">
        <f t="shared" si="87"/>
        <v>2.0660035817780522</v>
      </c>
    </row>
    <row r="460" spans="1:14" x14ac:dyDescent="0.25">
      <c r="A460" s="4">
        <f>IF('True_Odds_Calculator_2-way'!A461="","",'True_Odds_Calculator_2-way'!A461)</f>
        <v>2.09</v>
      </c>
      <c r="B460" s="4">
        <f>IF('True_Odds_Calculator_2-way'!B461="","",'True_Odds_Calculator_2-way'!B461)</f>
        <v>1.82</v>
      </c>
      <c r="C460" s="4">
        <f t="shared" si="77"/>
        <v>0.47846889952153115</v>
      </c>
      <c r="D460">
        <f t="shared" si="78"/>
        <v>0.54945054945054939</v>
      </c>
      <c r="E460">
        <f t="shared" si="79"/>
        <v>2.7919448972080652E-2</v>
      </c>
      <c r="F460">
        <f t="shared" si="80"/>
        <v>-0.23497555076502441</v>
      </c>
      <c r="G460">
        <v>0</v>
      </c>
      <c r="H460">
        <f t="shared" si="81"/>
        <v>0.26289499973710501</v>
      </c>
      <c r="I460">
        <f t="shared" si="82"/>
        <v>-1.0577421839157299</v>
      </c>
      <c r="J460">
        <f t="shared" si="83"/>
        <v>1.0577421839157299</v>
      </c>
      <c r="K460">
        <f t="shared" si="84"/>
        <v>0.46448134808844194</v>
      </c>
      <c r="L460">
        <f t="shared" si="85"/>
        <v>0.53551865191155801</v>
      </c>
      <c r="M460">
        <f t="shared" si="86"/>
        <v>2.1529389804681456</v>
      </c>
      <c r="N460">
        <f t="shared" si="87"/>
        <v>1.8673485908108987</v>
      </c>
    </row>
    <row r="461" spans="1:14" x14ac:dyDescent="0.25">
      <c r="A461" s="4">
        <f>IF('True_Odds_Calculator_2-way'!A462="","",'True_Odds_Calculator_2-way'!A462)</f>
        <v>2.36</v>
      </c>
      <c r="B461" s="4">
        <f>IF('True_Odds_Calculator_2-way'!B462="","",'True_Odds_Calculator_2-way'!B462)</f>
        <v>1.64</v>
      </c>
      <c r="C461" s="4">
        <f t="shared" si="77"/>
        <v>0.42372881355932207</v>
      </c>
      <c r="D461">
        <f t="shared" si="78"/>
        <v>0.6097560975609756</v>
      </c>
      <c r="E461">
        <f t="shared" si="79"/>
        <v>3.3484911120297722E-2</v>
      </c>
      <c r="F461">
        <f t="shared" si="80"/>
        <v>-0.22488631665977676</v>
      </c>
      <c r="G461">
        <v>0</v>
      </c>
      <c r="H461">
        <f t="shared" si="81"/>
        <v>0.25837122778007443</v>
      </c>
      <c r="I461">
        <f t="shared" si="82"/>
        <v>-1.0718661571406802</v>
      </c>
      <c r="J461">
        <f t="shared" si="83"/>
        <v>1.0718661571406802</v>
      </c>
      <c r="K461">
        <f t="shared" si="84"/>
        <v>0.40687819885451121</v>
      </c>
      <c r="L461">
        <f t="shared" si="85"/>
        <v>0.59312180114548885</v>
      </c>
      <c r="M461">
        <f t="shared" si="86"/>
        <v>2.4577379737113252</v>
      </c>
      <c r="N461">
        <f t="shared" si="87"/>
        <v>1.6859943405700353</v>
      </c>
    </row>
    <row r="462" spans="1:14" x14ac:dyDescent="0.25">
      <c r="A462" s="4">
        <f>IF('True_Odds_Calculator_2-way'!A463="","",'True_Odds_Calculator_2-way'!A463)</f>
        <v>2.33</v>
      </c>
      <c r="B462" s="4">
        <f>IF('True_Odds_Calculator_2-way'!B463="","",'True_Odds_Calculator_2-way'!B463)</f>
        <v>1.64</v>
      </c>
      <c r="C462" s="4">
        <f t="shared" si="77"/>
        <v>0.42918454935622319</v>
      </c>
      <c r="D462">
        <f t="shared" si="78"/>
        <v>0.6097560975609756</v>
      </c>
      <c r="E462">
        <f t="shared" si="79"/>
        <v>3.8940646917198674E-2</v>
      </c>
      <c r="F462">
        <f t="shared" si="80"/>
        <v>-0.2227572490317179</v>
      </c>
      <c r="G462">
        <v>0</v>
      </c>
      <c r="H462">
        <f t="shared" si="81"/>
        <v>0.26169789594891657</v>
      </c>
      <c r="I462">
        <f t="shared" si="82"/>
        <v>-1.0838874619051497</v>
      </c>
      <c r="J462">
        <f t="shared" si="83"/>
        <v>1.0838874619051497</v>
      </c>
      <c r="K462">
        <f t="shared" si="84"/>
        <v>0.4095724747444402</v>
      </c>
      <c r="L462">
        <f t="shared" si="85"/>
        <v>0.59042752525555997</v>
      </c>
      <c r="M462">
        <f t="shared" si="86"/>
        <v>2.4415703243338491</v>
      </c>
      <c r="N462">
        <f t="shared" si="87"/>
        <v>1.6936879756192957</v>
      </c>
    </row>
    <row r="463" spans="1:14" x14ac:dyDescent="0.25">
      <c r="A463" s="4">
        <f>IF('True_Odds_Calculator_2-way'!A464="","",'True_Odds_Calculator_2-way'!A464)</f>
        <v>2.34</v>
      </c>
      <c r="B463" s="4">
        <f>IF('True_Odds_Calculator_2-way'!B464="","",'True_Odds_Calculator_2-way'!B464)</f>
        <v>1.65</v>
      </c>
      <c r="C463" s="4">
        <f t="shared" si="77"/>
        <v>0.42735042735042739</v>
      </c>
      <c r="D463">
        <f t="shared" si="78"/>
        <v>0.60606060606060608</v>
      </c>
      <c r="E463">
        <f t="shared" si="79"/>
        <v>3.3411033411033575E-2</v>
      </c>
      <c r="F463">
        <f t="shared" si="80"/>
        <v>-0.22558922558922545</v>
      </c>
      <c r="G463">
        <v>0</v>
      </c>
      <c r="H463">
        <f t="shared" si="81"/>
        <v>0.25900025900025903</v>
      </c>
      <c r="I463">
        <f t="shared" si="82"/>
        <v>-1.0714969088698143</v>
      </c>
      <c r="J463">
        <f t="shared" si="83"/>
        <v>1.0714969088698143</v>
      </c>
      <c r="K463">
        <f t="shared" si="84"/>
        <v>0.41054175018204025</v>
      </c>
      <c r="L463">
        <f t="shared" si="85"/>
        <v>0.58945824981795969</v>
      </c>
      <c r="M463">
        <f t="shared" si="86"/>
        <v>2.4358058578855508</v>
      </c>
      <c r="N463">
        <f t="shared" si="87"/>
        <v>1.6964729907653791</v>
      </c>
    </row>
    <row r="464" spans="1:14" x14ac:dyDescent="0.25">
      <c r="A464" s="4">
        <f>IF('True_Odds_Calculator_2-way'!A465="","",'True_Odds_Calculator_2-way'!A465)</f>
        <v>2.29</v>
      </c>
      <c r="B464" s="4">
        <f>IF('True_Odds_Calculator_2-way'!B465="","",'True_Odds_Calculator_2-way'!B465)</f>
        <v>1.67</v>
      </c>
      <c r="C464" s="4">
        <f t="shared" si="77"/>
        <v>0.4366812227074236</v>
      </c>
      <c r="D464">
        <f t="shared" si="78"/>
        <v>0.5988023952095809</v>
      </c>
      <c r="E464">
        <f t="shared" si="79"/>
        <v>3.5483617917004384E-2</v>
      </c>
      <c r="F464">
        <f t="shared" si="80"/>
        <v>-0.22600214418324938</v>
      </c>
      <c r="G464">
        <v>0</v>
      </c>
      <c r="H464">
        <f t="shared" si="81"/>
        <v>0.2614857621002537</v>
      </c>
      <c r="I464">
        <f t="shared" si="82"/>
        <v>-1.0756419800880679</v>
      </c>
      <c r="J464">
        <f t="shared" si="83"/>
        <v>1.0756419800880679</v>
      </c>
      <c r="K464">
        <f t="shared" si="84"/>
        <v>0.41883445708083428</v>
      </c>
      <c r="L464">
        <f t="shared" si="85"/>
        <v>0.58116554291916578</v>
      </c>
      <c r="M464">
        <f t="shared" si="86"/>
        <v>2.3875781543136072</v>
      </c>
      <c r="N464">
        <f t="shared" si="87"/>
        <v>1.7206801266590057</v>
      </c>
    </row>
    <row r="465" spans="1:14" x14ac:dyDescent="0.25">
      <c r="A465" s="4">
        <f>IF('True_Odds_Calculator_2-way'!A466="","",'True_Odds_Calculator_2-way'!A466)</f>
        <v>1.68</v>
      </c>
      <c r="B465" s="4">
        <f>IF('True_Odds_Calculator_2-way'!B466="","",'True_Odds_Calculator_2-way'!B466)</f>
        <v>2.29</v>
      </c>
      <c r="C465" s="4">
        <f t="shared" si="77"/>
        <v>0.59523809523809523</v>
      </c>
      <c r="D465">
        <f t="shared" si="78"/>
        <v>0.4366812227074236</v>
      </c>
      <c r="E465">
        <f t="shared" si="79"/>
        <v>3.1919317945518833E-2</v>
      </c>
      <c r="F465">
        <f t="shared" si="80"/>
        <v>-0.22800998128509042</v>
      </c>
      <c r="G465">
        <v>0</v>
      </c>
      <c r="H465">
        <f t="shared" si="81"/>
        <v>0.25992929923060926</v>
      </c>
      <c r="I465">
        <f t="shared" si="82"/>
        <v>-1.0677035543974551</v>
      </c>
      <c r="J465">
        <f t="shared" si="83"/>
        <v>1.0677035543974551</v>
      </c>
      <c r="K465">
        <f t="shared" si="84"/>
        <v>0.57936138046320074</v>
      </c>
      <c r="L465">
        <f t="shared" si="85"/>
        <v>0.42063861953679943</v>
      </c>
      <c r="M465">
        <f t="shared" si="86"/>
        <v>1.7260384169902692</v>
      </c>
      <c r="N465">
        <f t="shared" si="87"/>
        <v>2.3773375851727168</v>
      </c>
    </row>
    <row r="466" spans="1:14" x14ac:dyDescent="0.25">
      <c r="A466" s="4">
        <f>IF('True_Odds_Calculator_2-way'!A467="","",'True_Odds_Calculator_2-way'!A467)</f>
        <v>1.5</v>
      </c>
      <c r="B466" s="4">
        <f>IF('True_Odds_Calculator_2-way'!B467="","",'True_Odds_Calculator_2-way'!B467)</f>
        <v>2.68</v>
      </c>
      <c r="C466" s="4">
        <f t="shared" si="77"/>
        <v>0.66666666666666663</v>
      </c>
      <c r="D466">
        <f t="shared" si="78"/>
        <v>0.37313432835820892</v>
      </c>
      <c r="E466">
        <f t="shared" si="79"/>
        <v>3.9800995024875441E-2</v>
      </c>
      <c r="F466">
        <f t="shared" si="80"/>
        <v>-0.20895522388059717</v>
      </c>
      <c r="G466">
        <v>0</v>
      </c>
      <c r="H466">
        <f t="shared" si="81"/>
        <v>0.24875621890547261</v>
      </c>
      <c r="I466">
        <f t="shared" si="82"/>
        <v>-1.0910894511799614</v>
      </c>
      <c r="J466">
        <f t="shared" si="83"/>
        <v>1.0910894511799614</v>
      </c>
      <c r="K466">
        <f t="shared" si="84"/>
        <v>0.64702106865155251</v>
      </c>
      <c r="L466">
        <f t="shared" si="85"/>
        <v>0.35297893134844749</v>
      </c>
      <c r="M466">
        <f t="shared" si="86"/>
        <v>1.545544725589981</v>
      </c>
      <c r="N466">
        <f t="shared" si="87"/>
        <v>2.8330302779823358</v>
      </c>
    </row>
    <row r="467" spans="1:14" x14ac:dyDescent="0.25">
      <c r="A467" s="4">
        <f>IF('True_Odds_Calculator_2-way'!A468="","",'True_Odds_Calculator_2-way'!A468)</f>
        <v>2.25</v>
      </c>
      <c r="B467" s="4">
        <f>IF('True_Odds_Calculator_2-way'!B468="","",'True_Odds_Calculator_2-way'!B468)</f>
        <v>1.69</v>
      </c>
      <c r="C467" s="4">
        <f t="shared" si="77"/>
        <v>0.44444444444444442</v>
      </c>
      <c r="D467">
        <f t="shared" si="78"/>
        <v>0.59171597633136097</v>
      </c>
      <c r="E467">
        <f t="shared" si="79"/>
        <v>3.6160420775805502E-2</v>
      </c>
      <c r="F467">
        <f t="shared" si="80"/>
        <v>-0.22682445759368819</v>
      </c>
      <c r="G467">
        <v>0</v>
      </c>
      <c r="H467">
        <f t="shared" si="81"/>
        <v>0.26298487836949375</v>
      </c>
      <c r="I467">
        <f t="shared" si="82"/>
        <v>-1.0767638041163314</v>
      </c>
      <c r="J467">
        <f t="shared" si="83"/>
        <v>1.0767638041163314</v>
      </c>
      <c r="K467">
        <f t="shared" si="84"/>
        <v>0.42626568044702751</v>
      </c>
      <c r="L467">
        <f t="shared" si="85"/>
        <v>0.57373431955297227</v>
      </c>
      <c r="M467">
        <f t="shared" si="86"/>
        <v>2.3459547551454145</v>
      </c>
      <c r="N467">
        <f t="shared" si="87"/>
        <v>1.7429670248402687</v>
      </c>
    </row>
    <row r="468" spans="1:14" x14ac:dyDescent="0.25">
      <c r="A468" s="4">
        <f>IF('True_Odds_Calculator_2-way'!A469="","",'True_Odds_Calculator_2-way'!A469)</f>
        <v>2.5099999999999998</v>
      </c>
      <c r="B468" s="4">
        <f>IF('True_Odds_Calculator_2-way'!B469="","",'True_Odds_Calculator_2-way'!B469)</f>
        <v>1.57</v>
      </c>
      <c r="C468" s="4">
        <f t="shared" si="77"/>
        <v>0.39840637450199207</v>
      </c>
      <c r="D468">
        <f t="shared" si="78"/>
        <v>0.63694267515923564</v>
      </c>
      <c r="E468">
        <f t="shared" si="79"/>
        <v>3.5349049661227649E-2</v>
      </c>
      <c r="F468">
        <f t="shared" si="80"/>
        <v>-0.21841297231456347</v>
      </c>
      <c r="G468">
        <v>0</v>
      </c>
      <c r="H468">
        <f t="shared" si="81"/>
        <v>0.25376202197579112</v>
      </c>
      <c r="I468">
        <f t="shared" si="82"/>
        <v>-1.0778891454484929</v>
      </c>
      <c r="J468">
        <f t="shared" si="83"/>
        <v>1.0778891454484929</v>
      </c>
      <c r="K468">
        <f t="shared" si="84"/>
        <v>0.3805736037101255</v>
      </c>
      <c r="L468">
        <f t="shared" si="85"/>
        <v>0.61942639628987439</v>
      </c>
      <c r="M468">
        <f t="shared" si="86"/>
        <v>2.6276126096272243</v>
      </c>
      <c r="N468">
        <f t="shared" si="87"/>
        <v>1.6143968129056414</v>
      </c>
    </row>
    <row r="469" spans="1:14" x14ac:dyDescent="0.25">
      <c r="A469" s="4">
        <f>IF('True_Odds_Calculator_2-way'!A470="","",'True_Odds_Calculator_2-way'!A470)</f>
        <v>2.31</v>
      </c>
      <c r="B469" s="4">
        <f>IF('True_Odds_Calculator_2-way'!B470="","",'True_Odds_Calculator_2-way'!B470)</f>
        <v>1.61</v>
      </c>
      <c r="C469" s="4">
        <f t="shared" si="77"/>
        <v>0.4329004329004329</v>
      </c>
      <c r="D469">
        <f t="shared" si="78"/>
        <v>0.6211180124223602</v>
      </c>
      <c r="E469">
        <f t="shared" si="79"/>
        <v>5.4018445322792985E-2</v>
      </c>
      <c r="F469">
        <f t="shared" si="80"/>
        <v>-0.21486381113710318</v>
      </c>
      <c r="G469">
        <v>0</v>
      </c>
      <c r="H469">
        <f t="shared" si="81"/>
        <v>0.26888225645989616</v>
      </c>
      <c r="I469">
        <f t="shared" si="82"/>
        <v>-1.1186634139959342</v>
      </c>
      <c r="J469">
        <f t="shared" si="83"/>
        <v>1.1186634139959342</v>
      </c>
      <c r="K469">
        <f t="shared" si="84"/>
        <v>0.40560562017735907</v>
      </c>
      <c r="L469">
        <f t="shared" si="85"/>
        <v>0.59439437982264109</v>
      </c>
      <c r="M469">
        <f t="shared" si="86"/>
        <v>2.4654490723346738</v>
      </c>
      <c r="N469">
        <f t="shared" si="87"/>
        <v>1.6823846825375197</v>
      </c>
    </row>
    <row r="470" spans="1:14" x14ac:dyDescent="0.25">
      <c r="A470" s="4">
        <f>IF('True_Odds_Calculator_2-way'!A471="","",'True_Odds_Calculator_2-way'!A471)</f>
        <v>2</v>
      </c>
      <c r="B470" s="4">
        <f>IF('True_Odds_Calculator_2-way'!B471="","",'True_Odds_Calculator_2-way'!B471)</f>
        <v>1.89</v>
      </c>
      <c r="C470" s="4">
        <f t="shared" si="77"/>
        <v>0.5</v>
      </c>
      <c r="D470">
        <f t="shared" si="78"/>
        <v>0.52910052910052918</v>
      </c>
      <c r="E470">
        <f t="shared" si="79"/>
        <v>2.9100529100529293E-2</v>
      </c>
      <c r="F470">
        <f t="shared" si="80"/>
        <v>-0.23544973544973535</v>
      </c>
      <c r="G470">
        <v>0</v>
      </c>
      <c r="H470">
        <f t="shared" si="81"/>
        <v>0.26455026455026459</v>
      </c>
      <c r="I470">
        <f t="shared" si="82"/>
        <v>-1.0599978800063603</v>
      </c>
      <c r="J470">
        <f t="shared" si="83"/>
        <v>1.0599978800063603</v>
      </c>
      <c r="K470">
        <f t="shared" si="84"/>
        <v>0.48543739277873066</v>
      </c>
      <c r="L470">
        <f t="shared" si="85"/>
        <v>0.51456260722126923</v>
      </c>
      <c r="M470">
        <f t="shared" si="86"/>
        <v>2.0599978800063603</v>
      </c>
      <c r="N470">
        <f t="shared" si="87"/>
        <v>1.9433981132056606</v>
      </c>
    </row>
    <row r="471" spans="1:14" x14ac:dyDescent="0.25">
      <c r="A471" s="4">
        <f>IF('True_Odds_Calculator_2-way'!A472="","",'True_Odds_Calculator_2-way'!A472)</f>
        <v>2.12</v>
      </c>
      <c r="B471" s="4">
        <f>IF('True_Odds_Calculator_2-way'!B472="","",'True_Odds_Calculator_2-way'!B472)</f>
        <v>1.78</v>
      </c>
      <c r="C471" s="4">
        <f t="shared" si="77"/>
        <v>0.47169811320754712</v>
      </c>
      <c r="D471">
        <f t="shared" si="78"/>
        <v>0.5617977528089888</v>
      </c>
      <c r="E471">
        <f t="shared" si="79"/>
        <v>3.3495866016535869E-2</v>
      </c>
      <c r="F471">
        <f t="shared" si="80"/>
        <v>-0.23150307398770409</v>
      </c>
      <c r="G471">
        <v>0</v>
      </c>
      <c r="H471">
        <f t="shared" si="81"/>
        <v>0.26499894000423996</v>
      </c>
      <c r="I471">
        <f t="shared" si="82"/>
        <v>-1.0699012312772822</v>
      </c>
      <c r="J471">
        <f t="shared" si="83"/>
        <v>1.0699012312772822</v>
      </c>
      <c r="K471">
        <f t="shared" si="84"/>
        <v>0.45489916365833472</v>
      </c>
      <c r="L471">
        <f t="shared" si="85"/>
        <v>0.54510083634166528</v>
      </c>
      <c r="M471">
        <f t="shared" si="86"/>
        <v>2.1982893790305562</v>
      </c>
      <c r="N471">
        <f t="shared" si="87"/>
        <v>1.83452296039628</v>
      </c>
    </row>
    <row r="472" spans="1:14" x14ac:dyDescent="0.25">
      <c r="A472" s="4">
        <f>IF('True_Odds_Calculator_2-way'!A473="","",'True_Odds_Calculator_2-way'!A473)</f>
        <v>2.46</v>
      </c>
      <c r="B472" s="4">
        <f>IF('True_Odds_Calculator_2-way'!B473="","",'True_Odds_Calculator_2-way'!B473)</f>
        <v>1.59</v>
      </c>
      <c r="C472" s="4">
        <f t="shared" si="77"/>
        <v>0.4065040650406504</v>
      </c>
      <c r="D472">
        <f t="shared" si="78"/>
        <v>0.62893081761006286</v>
      </c>
      <c r="E472">
        <f t="shared" si="79"/>
        <v>3.5434882650713373E-2</v>
      </c>
      <c r="F472">
        <f t="shared" si="80"/>
        <v>-0.22022805133711709</v>
      </c>
      <c r="G472">
        <v>0</v>
      </c>
      <c r="H472">
        <f t="shared" si="81"/>
        <v>0.25566293398783041</v>
      </c>
      <c r="I472">
        <f t="shared" si="82"/>
        <v>-1.0774510935845931</v>
      </c>
      <c r="J472">
        <f t="shared" si="83"/>
        <v>1.0774510935845931</v>
      </c>
      <c r="K472">
        <f t="shared" si="84"/>
        <v>0.38863950806180297</v>
      </c>
      <c r="L472">
        <f t="shared" si="85"/>
        <v>0.61136049193819697</v>
      </c>
      <c r="M472">
        <f t="shared" si="86"/>
        <v>2.5730785966335055</v>
      </c>
      <c r="N472">
        <f t="shared" si="87"/>
        <v>1.6356961452149104</v>
      </c>
    </row>
    <row r="473" spans="1:14" x14ac:dyDescent="0.25">
      <c r="A473" s="4">
        <f>IF('True_Odds_Calculator_2-way'!A474="","",'True_Odds_Calculator_2-way'!A474)</f>
        <v>2.33</v>
      </c>
      <c r="B473" s="4">
        <f>IF('True_Odds_Calculator_2-way'!B474="","",'True_Odds_Calculator_2-way'!B474)</f>
        <v>1.65</v>
      </c>
      <c r="C473" s="4">
        <f t="shared" si="77"/>
        <v>0.42918454935622319</v>
      </c>
      <c r="D473">
        <f t="shared" si="78"/>
        <v>0.60606060606060608</v>
      </c>
      <c r="E473">
        <f t="shared" si="79"/>
        <v>3.5245155416829377E-2</v>
      </c>
      <c r="F473">
        <f t="shared" si="80"/>
        <v>-0.22486669267785131</v>
      </c>
      <c r="G473">
        <v>0</v>
      </c>
      <c r="H473">
        <f t="shared" si="81"/>
        <v>0.26011184809468074</v>
      </c>
      <c r="I473">
        <f t="shared" si="82"/>
        <v>-1.0755175492958089</v>
      </c>
      <c r="J473">
        <f t="shared" si="83"/>
        <v>1.0755175492958089</v>
      </c>
      <c r="K473">
        <f t="shared" si="84"/>
        <v>0.41144841377386249</v>
      </c>
      <c r="L473">
        <f t="shared" si="85"/>
        <v>0.58855158622613757</v>
      </c>
      <c r="M473">
        <f t="shared" si="86"/>
        <v>2.4304383405634256</v>
      </c>
      <c r="N473">
        <f t="shared" si="87"/>
        <v>1.6990864070422753</v>
      </c>
    </row>
    <row r="474" spans="1:14" x14ac:dyDescent="0.25">
      <c r="A474" s="4">
        <f>IF('True_Odds_Calculator_2-way'!A475="","",'True_Odds_Calculator_2-way'!A475)</f>
        <v>2.25</v>
      </c>
      <c r="B474" s="4">
        <f>IF('True_Odds_Calculator_2-way'!B475="","",'True_Odds_Calculator_2-way'!B475)</f>
        <v>1.7</v>
      </c>
      <c r="C474" s="4">
        <f t="shared" si="77"/>
        <v>0.44444444444444442</v>
      </c>
      <c r="D474">
        <f t="shared" si="78"/>
        <v>0.58823529411764708</v>
      </c>
      <c r="E474">
        <f t="shared" si="79"/>
        <v>3.2679738562091387E-2</v>
      </c>
      <c r="F474">
        <f t="shared" si="80"/>
        <v>-0.2287581699346406</v>
      </c>
      <c r="G474">
        <v>0</v>
      </c>
      <c r="H474">
        <f t="shared" si="81"/>
        <v>0.26143790849673204</v>
      </c>
      <c r="I474">
        <f t="shared" si="82"/>
        <v>-1.0690449676496974</v>
      </c>
      <c r="J474">
        <f t="shared" si="83"/>
        <v>1.0690449676496974</v>
      </c>
      <c r="K474">
        <f t="shared" si="84"/>
        <v>0.42802608489724608</v>
      </c>
      <c r="L474">
        <f t="shared" si="85"/>
        <v>0.57197391510275408</v>
      </c>
      <c r="M474">
        <f t="shared" si="86"/>
        <v>2.3363062095621219</v>
      </c>
      <c r="N474">
        <f t="shared" si="87"/>
        <v>1.7483314773547878</v>
      </c>
    </row>
    <row r="475" spans="1:14" x14ac:dyDescent="0.25">
      <c r="A475" s="4">
        <f>IF('True_Odds_Calculator_2-way'!A476="","",'True_Odds_Calculator_2-way'!A476)</f>
        <v>2.41</v>
      </c>
      <c r="B475" s="4">
        <f>IF('True_Odds_Calculator_2-way'!B476="","",'True_Odds_Calculator_2-way'!B476)</f>
        <v>1.61</v>
      </c>
      <c r="C475" s="4">
        <f t="shared" si="77"/>
        <v>0.41493775933609955</v>
      </c>
      <c r="D475">
        <f t="shared" si="78"/>
        <v>0.6211180124223602</v>
      </c>
      <c r="E475">
        <f t="shared" si="79"/>
        <v>3.6055771758459754E-2</v>
      </c>
      <c r="F475">
        <f t="shared" si="80"/>
        <v>-0.22166954459936605</v>
      </c>
      <c r="G475">
        <v>0</v>
      </c>
      <c r="H475">
        <f t="shared" si="81"/>
        <v>0.25772531635782581</v>
      </c>
      <c r="I475">
        <f t="shared" si="82"/>
        <v>-1.0782650440285155</v>
      </c>
      <c r="J475">
        <f t="shared" si="83"/>
        <v>1.0782650440285155</v>
      </c>
      <c r="K475">
        <f t="shared" si="84"/>
        <v>0.39676970546115803</v>
      </c>
      <c r="L475">
        <f t="shared" si="85"/>
        <v>0.60323029453884203</v>
      </c>
      <c r="M475">
        <f t="shared" si="86"/>
        <v>2.5203537120802069</v>
      </c>
      <c r="N475">
        <f t="shared" si="87"/>
        <v>1.6577416768573945</v>
      </c>
    </row>
    <row r="476" spans="1:14" x14ac:dyDescent="0.25">
      <c r="A476" s="4">
        <f>IF('True_Odds_Calculator_2-way'!A477="","",'True_Odds_Calculator_2-way'!A477)</f>
        <v>2.2200000000000002</v>
      </c>
      <c r="B476" s="4">
        <f>IF('True_Odds_Calculator_2-way'!B477="","",'True_Odds_Calculator_2-way'!B477)</f>
        <v>1.71</v>
      </c>
      <c r="C476" s="4">
        <f t="shared" si="77"/>
        <v>0.4504504504504504</v>
      </c>
      <c r="D476">
        <f t="shared" si="78"/>
        <v>0.58479532163742687</v>
      </c>
      <c r="E476">
        <f t="shared" si="79"/>
        <v>3.5245772087877381E-2</v>
      </c>
      <c r="F476">
        <f t="shared" si="80"/>
        <v>-0.2281755439650176</v>
      </c>
      <c r="G476">
        <v>0</v>
      </c>
      <c r="H476">
        <f t="shared" si="81"/>
        <v>0.26342131605289498</v>
      </c>
      <c r="I476">
        <f t="shared" si="82"/>
        <v>-1.0744616281415775</v>
      </c>
      <c r="J476">
        <f t="shared" si="83"/>
        <v>1.0744616281415775</v>
      </c>
      <c r="K476">
        <f t="shared" si="84"/>
        <v>0.43274247509065539</v>
      </c>
      <c r="L476">
        <f t="shared" si="85"/>
        <v>0.56725752490934445</v>
      </c>
      <c r="M476">
        <f t="shared" si="86"/>
        <v>2.310843186332725</v>
      </c>
      <c r="N476">
        <f t="shared" si="87"/>
        <v>1.7628677559805201</v>
      </c>
    </row>
    <row r="477" spans="1:14" x14ac:dyDescent="0.25">
      <c r="A477" s="4">
        <f>IF('True_Odds_Calculator_2-way'!A478="","",'True_Odds_Calculator_2-way'!A478)</f>
        <v>2.0099999999999998</v>
      </c>
      <c r="B477" s="4">
        <f>IF('True_Odds_Calculator_2-way'!B478="","",'True_Odds_Calculator_2-way'!B478)</f>
        <v>1.85</v>
      </c>
      <c r="C477" s="4">
        <f t="shared" si="77"/>
        <v>0.49751243781094534</v>
      </c>
      <c r="D477">
        <f t="shared" si="78"/>
        <v>0.54054054054054046</v>
      </c>
      <c r="E477">
        <f t="shared" si="79"/>
        <v>3.80529783514858E-2</v>
      </c>
      <c r="F477">
        <f t="shared" si="80"/>
        <v>-0.23087266370848458</v>
      </c>
      <c r="G477">
        <v>0</v>
      </c>
      <c r="H477">
        <f t="shared" si="81"/>
        <v>0.26892564205997044</v>
      </c>
      <c r="I477">
        <f t="shared" si="82"/>
        <v>-1.0792693660942112</v>
      </c>
      <c r="J477">
        <f t="shared" si="83"/>
        <v>1.0792693660942112</v>
      </c>
      <c r="K477">
        <f t="shared" si="84"/>
        <v>0.47845469244925098</v>
      </c>
      <c r="L477">
        <f t="shared" si="85"/>
        <v>0.52154530755074879</v>
      </c>
      <c r="M477">
        <f t="shared" si="86"/>
        <v>2.0900620597551534</v>
      </c>
      <c r="N477">
        <f t="shared" si="87"/>
        <v>1.91737896118008</v>
      </c>
    </row>
    <row r="478" spans="1:14" x14ac:dyDescent="0.25">
      <c r="A478" s="4">
        <f>IF('True_Odds_Calculator_2-way'!A479="","",'True_Odds_Calculator_2-way'!A479)</f>
        <v>2.13</v>
      </c>
      <c r="B478" s="4">
        <f>IF('True_Odds_Calculator_2-way'!B479="","",'True_Odds_Calculator_2-way'!B479)</f>
        <v>1.74</v>
      </c>
      <c r="C478" s="4">
        <f t="shared" si="77"/>
        <v>0.46948356807511737</v>
      </c>
      <c r="D478">
        <f t="shared" si="78"/>
        <v>0.57471264367816088</v>
      </c>
      <c r="E478">
        <f t="shared" si="79"/>
        <v>4.4196211753278369E-2</v>
      </c>
      <c r="F478">
        <f t="shared" si="80"/>
        <v>-0.22562193081862814</v>
      </c>
      <c r="G478">
        <v>0</v>
      </c>
      <c r="H478">
        <f t="shared" si="81"/>
        <v>0.26981814257190651</v>
      </c>
      <c r="I478">
        <f t="shared" si="82"/>
        <v>-1.093565796666284</v>
      </c>
      <c r="J478">
        <f t="shared" si="83"/>
        <v>1.093565796666284</v>
      </c>
      <c r="K478">
        <f t="shared" si="84"/>
        <v>0.44728133121114488</v>
      </c>
      <c r="L478">
        <f t="shared" si="85"/>
        <v>0.55271866878885501</v>
      </c>
      <c r="M478">
        <f t="shared" si="86"/>
        <v>2.235729350232901</v>
      </c>
      <c r="N478">
        <f t="shared" si="87"/>
        <v>1.8092386895330501</v>
      </c>
    </row>
    <row r="479" spans="1:14" x14ac:dyDescent="0.25">
      <c r="A479" s="4">
        <f>IF('True_Odds_Calculator_2-way'!A480="","",'True_Odds_Calculator_2-way'!A480)</f>
        <v>2.15</v>
      </c>
      <c r="B479" s="4">
        <f>IF('True_Odds_Calculator_2-way'!B480="","",'True_Odds_Calculator_2-way'!B480)</f>
        <v>1.73</v>
      </c>
      <c r="C479" s="4">
        <f t="shared" si="77"/>
        <v>0.46511627906976744</v>
      </c>
      <c r="D479">
        <f t="shared" si="78"/>
        <v>0.5780346820809249</v>
      </c>
      <c r="E479">
        <f t="shared" si="79"/>
        <v>4.3150961150692391E-2</v>
      </c>
      <c r="F479">
        <f t="shared" si="80"/>
        <v>-0.22570237935206339</v>
      </c>
      <c r="G479">
        <v>0</v>
      </c>
      <c r="H479">
        <f t="shared" si="81"/>
        <v>0.26885334050275578</v>
      </c>
      <c r="I479">
        <f t="shared" si="82"/>
        <v>-1.0914143252235409</v>
      </c>
      <c r="J479">
        <f t="shared" si="83"/>
        <v>1.0914143252235409</v>
      </c>
      <c r="K479">
        <f t="shared" si="84"/>
        <v>0.44343410958372004</v>
      </c>
      <c r="L479">
        <f t="shared" si="85"/>
        <v>0.55656589041628013</v>
      </c>
      <c r="M479">
        <f t="shared" si="86"/>
        <v>2.2551264740070716</v>
      </c>
      <c r="N479">
        <f t="shared" si="87"/>
        <v>1.7967324574131842</v>
      </c>
    </row>
    <row r="480" spans="1:14" x14ac:dyDescent="0.25">
      <c r="A480" s="4">
        <f>IF('True_Odds_Calculator_2-way'!A481="","",'True_Odds_Calculator_2-way'!A481)</f>
        <v>1.9</v>
      </c>
      <c r="B480" s="4">
        <f>IF('True_Odds_Calculator_2-way'!B481="","",'True_Odds_Calculator_2-way'!B481)</f>
        <v>1.95</v>
      </c>
      <c r="C480" s="4">
        <f t="shared" si="77"/>
        <v>0.52631578947368418</v>
      </c>
      <c r="D480">
        <f t="shared" si="78"/>
        <v>0.51282051282051289</v>
      </c>
      <c r="E480">
        <f t="shared" si="79"/>
        <v>3.9136302294197067E-2</v>
      </c>
      <c r="F480">
        <f t="shared" si="80"/>
        <v>-0.23076923076923073</v>
      </c>
      <c r="G480">
        <v>0</v>
      </c>
      <c r="H480">
        <f t="shared" si="81"/>
        <v>0.26990553306342779</v>
      </c>
      <c r="I480">
        <f t="shared" si="82"/>
        <v>-1.0814761408717504</v>
      </c>
      <c r="J480">
        <f t="shared" si="83"/>
        <v>1.0814761408717504</v>
      </c>
      <c r="K480">
        <f t="shared" si="84"/>
        <v>0.50675799109307063</v>
      </c>
      <c r="L480">
        <f t="shared" si="85"/>
        <v>0.49324200890692937</v>
      </c>
      <c r="M480">
        <f t="shared" si="86"/>
        <v>1.9733285267845753</v>
      </c>
      <c r="N480">
        <f t="shared" si="87"/>
        <v>2.0274023338281628</v>
      </c>
    </row>
    <row r="481" spans="1:14" x14ac:dyDescent="0.25">
      <c r="A481" s="4">
        <f>IF('True_Odds_Calculator_2-way'!A482="","",'True_Odds_Calculator_2-way'!A482)</f>
        <v>1.69</v>
      </c>
      <c r="B481" s="4">
        <f>IF('True_Odds_Calculator_2-way'!B482="","",'True_Odds_Calculator_2-way'!B482)</f>
        <v>2.17</v>
      </c>
      <c r="C481" s="4">
        <f t="shared" si="77"/>
        <v>0.59171597633136097</v>
      </c>
      <c r="D481">
        <f t="shared" si="78"/>
        <v>0.46082949308755761</v>
      </c>
      <c r="E481">
        <f t="shared" si="79"/>
        <v>5.2545469418918689E-2</v>
      </c>
      <c r="F481">
        <f t="shared" si="80"/>
        <v>-0.22013470400567159</v>
      </c>
      <c r="G481">
        <v>0</v>
      </c>
      <c r="H481">
        <f t="shared" si="81"/>
        <v>0.27268017342459033</v>
      </c>
      <c r="I481">
        <f t="shared" si="82"/>
        <v>-1.1129676054902968</v>
      </c>
      <c r="J481">
        <f t="shared" si="83"/>
        <v>1.1129676054902968</v>
      </c>
      <c r="K481">
        <f t="shared" si="84"/>
        <v>0.5656276085160078</v>
      </c>
      <c r="L481">
        <f t="shared" si="85"/>
        <v>0.43437239148399209</v>
      </c>
      <c r="M481">
        <f t="shared" si="86"/>
        <v>1.7679476477883047</v>
      </c>
      <c r="N481">
        <f t="shared" si="87"/>
        <v>2.3021720984236471</v>
      </c>
    </row>
    <row r="482" spans="1:14" x14ac:dyDescent="0.25">
      <c r="A482" s="4">
        <f>IF('True_Odds_Calculator_2-way'!A483="","",'True_Odds_Calculator_2-way'!A483)</f>
        <v>1.93</v>
      </c>
      <c r="B482" s="4">
        <f>IF('True_Odds_Calculator_2-way'!B483="","",'True_Odds_Calculator_2-way'!B483)</f>
        <v>1.89</v>
      </c>
      <c r="C482" s="4">
        <f t="shared" si="77"/>
        <v>0.5181347150259068</v>
      </c>
      <c r="D482">
        <f t="shared" si="78"/>
        <v>0.52910052910052918</v>
      </c>
      <c r="E482">
        <f t="shared" si="79"/>
        <v>4.7235244126436093E-2</v>
      </c>
      <c r="F482">
        <f t="shared" si="80"/>
        <v>-0.22691010773912312</v>
      </c>
      <c r="G482">
        <v>0</v>
      </c>
      <c r="H482">
        <f t="shared" si="81"/>
        <v>0.27414535186555922</v>
      </c>
      <c r="I482">
        <f t="shared" si="82"/>
        <v>-1.0991665980832535</v>
      </c>
      <c r="J482">
        <f t="shared" si="83"/>
        <v>1.0991665980832535</v>
      </c>
      <c r="K482">
        <f t="shared" si="84"/>
        <v>0.49450483083771163</v>
      </c>
      <c r="L482">
        <f t="shared" si="85"/>
        <v>0.50549516916228832</v>
      </c>
      <c r="M482">
        <f t="shared" si="86"/>
        <v>2.0222249362174249</v>
      </c>
      <c r="N482">
        <f t="shared" si="87"/>
        <v>1.9782582722940953</v>
      </c>
    </row>
    <row r="483" spans="1:14" x14ac:dyDescent="0.25">
      <c r="A483" s="4">
        <f>IF('True_Odds_Calculator_2-way'!A484="","",'True_Odds_Calculator_2-way'!A484)</f>
        <v>1.67</v>
      </c>
      <c r="B483" s="4">
        <f>IF('True_Odds_Calculator_2-way'!B484="","",'True_Odds_Calculator_2-way'!B484)</f>
        <v>2.21</v>
      </c>
      <c r="C483" s="4">
        <f t="shared" si="77"/>
        <v>0.5988023952095809</v>
      </c>
      <c r="D483">
        <f t="shared" si="78"/>
        <v>0.45248868778280543</v>
      </c>
      <c r="E483">
        <f t="shared" si="79"/>
        <v>5.1291082992386272E-2</v>
      </c>
      <c r="F483">
        <f t="shared" si="80"/>
        <v>-0.2196602270571979</v>
      </c>
      <c r="G483">
        <v>0</v>
      </c>
      <c r="H483">
        <f t="shared" si="81"/>
        <v>0.27095131004958412</v>
      </c>
      <c r="I483">
        <f t="shared" si="82"/>
        <v>-1.1106313123300473</v>
      </c>
      <c r="J483">
        <f t="shared" si="83"/>
        <v>1.1106313123300473</v>
      </c>
      <c r="K483">
        <f t="shared" si="84"/>
        <v>0.57335406498894548</v>
      </c>
      <c r="L483">
        <f t="shared" si="85"/>
        <v>0.42664593501105469</v>
      </c>
      <c r="M483">
        <f t="shared" si="86"/>
        <v>1.7441229792611315</v>
      </c>
      <c r="N483">
        <f t="shared" si="87"/>
        <v>2.343863887919357</v>
      </c>
    </row>
    <row r="484" spans="1:14" x14ac:dyDescent="0.25">
      <c r="A484" s="4">
        <f>IF('True_Odds_Calculator_2-way'!A485="","",'True_Odds_Calculator_2-way'!A485)</f>
        <v>2.0099999999999998</v>
      </c>
      <c r="B484" s="4">
        <f>IF('True_Odds_Calculator_2-way'!B485="","",'True_Odds_Calculator_2-way'!B485)</f>
        <v>1.82</v>
      </c>
      <c r="C484" s="4">
        <f t="shared" si="77"/>
        <v>0.49751243781094534</v>
      </c>
      <c r="D484">
        <f t="shared" si="78"/>
        <v>0.54945054945054939</v>
      </c>
      <c r="E484">
        <f t="shared" si="79"/>
        <v>4.6962987261494726E-2</v>
      </c>
      <c r="F484">
        <f t="shared" si="80"/>
        <v>-0.22639549505221146</v>
      </c>
      <c r="G484">
        <v>0</v>
      </c>
      <c r="H484">
        <f t="shared" si="81"/>
        <v>0.27335848231370619</v>
      </c>
      <c r="I484">
        <f t="shared" si="82"/>
        <v>-1.0988347541611645</v>
      </c>
      <c r="J484">
        <f t="shared" si="83"/>
        <v>1.0988347541611645</v>
      </c>
      <c r="K484">
        <f t="shared" si="84"/>
        <v>0.47397338629619207</v>
      </c>
      <c r="L484">
        <f t="shared" si="85"/>
        <v>0.52602661370380788</v>
      </c>
      <c r="M484">
        <f t="shared" si="86"/>
        <v>2.109823101702776</v>
      </c>
      <c r="N484">
        <f t="shared" si="87"/>
        <v>1.9010444984121553</v>
      </c>
    </row>
    <row r="485" spans="1:14" x14ac:dyDescent="0.25">
      <c r="A485" s="4">
        <f>IF('True_Odds_Calculator_2-way'!A486="","",'True_Odds_Calculator_2-way'!A486)</f>
        <v>1.74</v>
      </c>
      <c r="B485" s="4">
        <f>IF('True_Odds_Calculator_2-way'!B486="","",'True_Odds_Calculator_2-way'!B486)</f>
        <v>2.06</v>
      </c>
      <c r="C485" s="4">
        <f t="shared" si="77"/>
        <v>0.57471264367816088</v>
      </c>
      <c r="D485">
        <f t="shared" si="78"/>
        <v>0.4854368932038835</v>
      </c>
      <c r="E485">
        <f t="shared" si="79"/>
        <v>6.0149536882044385E-2</v>
      </c>
      <c r="F485">
        <f t="shared" si="80"/>
        <v>-0.21883718335007263</v>
      </c>
      <c r="G485">
        <v>0</v>
      </c>
      <c r="H485">
        <f t="shared" si="81"/>
        <v>0.27898672023211696</v>
      </c>
      <c r="I485">
        <f t="shared" si="82"/>
        <v>-1.129096880442862</v>
      </c>
      <c r="J485">
        <f t="shared" si="83"/>
        <v>1.129096880442862</v>
      </c>
      <c r="K485">
        <f t="shared" si="84"/>
        <v>0.54480127181443394</v>
      </c>
      <c r="L485">
        <f t="shared" si="85"/>
        <v>0.45519872818556623</v>
      </c>
      <c r="M485">
        <f t="shared" si="86"/>
        <v>1.835531691527718</v>
      </c>
      <c r="N485">
        <f t="shared" si="87"/>
        <v>2.1968426932694332</v>
      </c>
    </row>
    <row r="486" spans="1:14" x14ac:dyDescent="0.25">
      <c r="A486" s="4">
        <f>IF('True_Odds_Calculator_2-way'!A487="","",'True_Odds_Calculator_2-way'!A487)</f>
        <v>1.86</v>
      </c>
      <c r="B486" s="4">
        <f>IF('True_Odds_Calculator_2-way'!B487="","",'True_Odds_Calculator_2-way'!B487)</f>
        <v>1.95</v>
      </c>
      <c r="C486" s="4">
        <f t="shared" si="77"/>
        <v>0.5376344086021505</v>
      </c>
      <c r="D486">
        <f t="shared" si="78"/>
        <v>0.51282051282051289</v>
      </c>
      <c r="E486">
        <f t="shared" si="79"/>
        <v>5.0454921422663279E-2</v>
      </c>
      <c r="F486">
        <f t="shared" si="80"/>
        <v>-0.22525503170664463</v>
      </c>
      <c r="G486">
        <v>0</v>
      </c>
      <c r="H486">
        <f t="shared" si="81"/>
        <v>0.27570995312930796</v>
      </c>
      <c r="I486">
        <f t="shared" si="82"/>
        <v>-1.1063409095203591</v>
      </c>
      <c r="J486">
        <f t="shared" si="83"/>
        <v>1.1063409095203591</v>
      </c>
      <c r="K486">
        <f t="shared" si="84"/>
        <v>0.51243863246518462</v>
      </c>
      <c r="L486">
        <f t="shared" si="85"/>
        <v>0.48756136753481522</v>
      </c>
      <c r="M486">
        <f t="shared" si="86"/>
        <v>1.9514531821875092</v>
      </c>
      <c r="N486">
        <f t="shared" si="87"/>
        <v>2.0510238640443412</v>
      </c>
    </row>
    <row r="487" spans="1:14" x14ac:dyDescent="0.25">
      <c r="A487" s="4">
        <f>IF('True_Odds_Calculator_2-way'!A488="","",'True_Odds_Calculator_2-way'!A488)</f>
        <v>1.8</v>
      </c>
      <c r="B487" s="4">
        <f>IF('True_Odds_Calculator_2-way'!B488="","",'True_Odds_Calculator_2-way'!B488)</f>
        <v>2.02</v>
      </c>
      <c r="C487" s="4">
        <f t="shared" si="77"/>
        <v>0.55555555555555558</v>
      </c>
      <c r="D487">
        <f t="shared" si="78"/>
        <v>0.49504950495049505</v>
      </c>
      <c r="E487">
        <f t="shared" si="79"/>
        <v>5.0605060506050625E-2</v>
      </c>
      <c r="F487">
        <f t="shared" si="80"/>
        <v>-0.22442244224422447</v>
      </c>
      <c r="G487">
        <v>0</v>
      </c>
      <c r="H487">
        <f t="shared" si="81"/>
        <v>0.27502750275027504</v>
      </c>
      <c r="I487">
        <f t="shared" si="82"/>
        <v>-1.1070186069251189</v>
      </c>
      <c r="J487">
        <f t="shared" si="83"/>
        <v>1.1070186069251189</v>
      </c>
      <c r="K487">
        <f t="shared" si="84"/>
        <v>0.53033098522319455</v>
      </c>
      <c r="L487">
        <f t="shared" si="85"/>
        <v>0.4696690147768055</v>
      </c>
      <c r="M487">
        <f t="shared" si="86"/>
        <v>1.8856148855400954</v>
      </c>
      <c r="N487">
        <f t="shared" si="87"/>
        <v>2.1291589790636212</v>
      </c>
    </row>
    <row r="488" spans="1:14" x14ac:dyDescent="0.25">
      <c r="A488" s="4">
        <f>IF('True_Odds_Calculator_2-way'!A489="","",'True_Odds_Calculator_2-way'!A489)</f>
        <v>1.77</v>
      </c>
      <c r="B488" s="4">
        <f>IF('True_Odds_Calculator_2-way'!B489="","",'True_Odds_Calculator_2-way'!B489)</f>
        <v>2.0499999999999998</v>
      </c>
      <c r="C488" s="4">
        <f t="shared" si="77"/>
        <v>0.56497175141242939</v>
      </c>
      <c r="D488">
        <f t="shared" si="78"/>
        <v>0.48780487804878053</v>
      </c>
      <c r="E488">
        <f t="shared" si="79"/>
        <v>5.2776629461209978E-2</v>
      </c>
      <c r="F488">
        <f t="shared" si="80"/>
        <v>-0.22281934683753613</v>
      </c>
      <c r="G488">
        <v>0</v>
      </c>
      <c r="H488">
        <f t="shared" si="81"/>
        <v>0.27559597629874605</v>
      </c>
      <c r="I488">
        <f t="shared" si="82"/>
        <v>-1.1121413488021759</v>
      </c>
      <c r="J488">
        <f t="shared" si="83"/>
        <v>1.1121413488021759</v>
      </c>
      <c r="K488">
        <f t="shared" si="84"/>
        <v>0.53869185533371766</v>
      </c>
      <c r="L488">
        <f t="shared" si="85"/>
        <v>0.46130814466628223</v>
      </c>
      <c r="M488">
        <f t="shared" si="86"/>
        <v>1.8563488385776756</v>
      </c>
      <c r="N488">
        <f t="shared" si="87"/>
        <v>2.1677484162422846</v>
      </c>
    </row>
    <row r="489" spans="1:14" x14ac:dyDescent="0.25">
      <c r="A489" s="4">
        <f>IF('True_Odds_Calculator_2-way'!A490="","",'True_Odds_Calculator_2-way'!A490)</f>
        <v>1.57</v>
      </c>
      <c r="B489" s="4">
        <f>IF('True_Odds_Calculator_2-way'!B490="","",'True_Odds_Calculator_2-way'!B490)</f>
        <v>2.41</v>
      </c>
      <c r="C489" s="4">
        <f t="shared" si="77"/>
        <v>0.63694267515923564</v>
      </c>
      <c r="D489">
        <f t="shared" si="78"/>
        <v>0.41493775933609955</v>
      </c>
      <c r="E489">
        <f t="shared" si="79"/>
        <v>5.1880434495335193E-2</v>
      </c>
      <c r="F489">
        <f t="shared" si="80"/>
        <v>-0.2124111319607791</v>
      </c>
      <c r="G489">
        <v>0</v>
      </c>
      <c r="H489">
        <f t="shared" si="81"/>
        <v>0.26429156645611435</v>
      </c>
      <c r="I489">
        <f t="shared" si="82"/>
        <v>-1.1154574690170911</v>
      </c>
      <c r="J489">
        <f t="shared" si="83"/>
        <v>1.1154574690170911</v>
      </c>
      <c r="K489">
        <f t="shared" si="84"/>
        <v>0.61131765732257604</v>
      </c>
      <c r="L489">
        <f t="shared" si="85"/>
        <v>0.38868234267742391</v>
      </c>
      <c r="M489">
        <f t="shared" si="86"/>
        <v>1.635810757339742</v>
      </c>
      <c r="N489">
        <f t="shared" si="87"/>
        <v>2.5727950313140986</v>
      </c>
    </row>
    <row r="490" spans="1:14" x14ac:dyDescent="0.25">
      <c r="A490" s="4">
        <f>IF('True_Odds_Calculator_2-way'!A491="","",'True_Odds_Calculator_2-way'!A491)</f>
        <v>1.57</v>
      </c>
      <c r="B490" s="4">
        <f>IF('True_Odds_Calculator_2-way'!B491="","",'True_Odds_Calculator_2-way'!B491)</f>
        <v>2.39</v>
      </c>
      <c r="C490" s="4">
        <f t="shared" si="77"/>
        <v>0.63694267515923564</v>
      </c>
      <c r="D490">
        <f t="shared" si="78"/>
        <v>0.41841004184100417</v>
      </c>
      <c r="E490">
        <f t="shared" si="79"/>
        <v>5.5352717000239693E-2</v>
      </c>
      <c r="F490">
        <f t="shared" si="80"/>
        <v>-0.21115049436345723</v>
      </c>
      <c r="G490">
        <v>0</v>
      </c>
      <c r="H490">
        <f t="shared" si="81"/>
        <v>0.26650321136369692</v>
      </c>
      <c r="I490">
        <f t="shared" si="82"/>
        <v>-1.1234536822654881</v>
      </c>
      <c r="J490">
        <f t="shared" si="83"/>
        <v>1.1234536822654881</v>
      </c>
      <c r="K490">
        <f t="shared" si="84"/>
        <v>0.60961908236713847</v>
      </c>
      <c r="L490">
        <f t="shared" si="85"/>
        <v>0.39038091763286176</v>
      </c>
      <c r="M490">
        <f t="shared" si="86"/>
        <v>1.6403685988913279</v>
      </c>
      <c r="N490">
        <f t="shared" si="87"/>
        <v>2.5616006183490287</v>
      </c>
    </row>
    <row r="491" spans="1:14" x14ac:dyDescent="0.25">
      <c r="A491" s="4">
        <f>IF('True_Odds_Calculator_2-way'!A492="","",'True_Odds_Calculator_2-way'!A492)</f>
        <v>2.37</v>
      </c>
      <c r="B491" s="4">
        <f>IF('True_Odds_Calculator_2-way'!B492="","",'True_Odds_Calculator_2-way'!B492)</f>
        <v>1.65</v>
      </c>
      <c r="C491" s="4">
        <f t="shared" si="77"/>
        <v>0.42194092827004215</v>
      </c>
      <c r="D491">
        <f t="shared" si="78"/>
        <v>0.60606060606060608</v>
      </c>
      <c r="E491">
        <f t="shared" si="79"/>
        <v>2.8001534330648337E-2</v>
      </c>
      <c r="F491">
        <f t="shared" si="80"/>
        <v>-0.22772024037846816</v>
      </c>
      <c r="G491">
        <v>0</v>
      </c>
      <c r="H491">
        <f t="shared" si="81"/>
        <v>0.25572177470911645</v>
      </c>
      <c r="I491">
        <f t="shared" si="82"/>
        <v>-1.0597002531915625</v>
      </c>
      <c r="J491">
        <f t="shared" si="83"/>
        <v>1.0597002531915625</v>
      </c>
      <c r="K491">
        <f t="shared" si="84"/>
        <v>0.40786538259317556</v>
      </c>
      <c r="L491">
        <f t="shared" si="85"/>
        <v>0.59213461740682438</v>
      </c>
      <c r="M491">
        <f t="shared" si="86"/>
        <v>2.4517893468724408</v>
      </c>
      <c r="N491">
        <f t="shared" si="87"/>
        <v>1.6888051645745159</v>
      </c>
    </row>
    <row r="492" spans="1:14" x14ac:dyDescent="0.25">
      <c r="A492" s="4">
        <f>IF('True_Odds_Calculator_2-way'!A493="","",'True_Odds_Calculator_2-way'!A493)</f>
        <v>1.74</v>
      </c>
      <c r="B492" s="4">
        <f>IF('True_Odds_Calculator_2-way'!B493="","",'True_Odds_Calculator_2-way'!B493)</f>
        <v>2.2000000000000002</v>
      </c>
      <c r="C492" s="4">
        <f t="shared" si="77"/>
        <v>0.57471264367816088</v>
      </c>
      <c r="D492">
        <f t="shared" si="78"/>
        <v>0.45454545454545453</v>
      </c>
      <c r="E492">
        <f t="shared" si="79"/>
        <v>2.925809822361547E-2</v>
      </c>
      <c r="F492">
        <f t="shared" si="80"/>
        <v>-0.23197492163009403</v>
      </c>
      <c r="G492">
        <v>0</v>
      </c>
      <c r="H492">
        <f t="shared" si="81"/>
        <v>0.2612330198537095</v>
      </c>
      <c r="I492">
        <f t="shared" si="82"/>
        <v>-1.0611908999450221</v>
      </c>
      <c r="J492">
        <f t="shared" si="83"/>
        <v>1.0611908999450221</v>
      </c>
      <c r="K492">
        <f t="shared" si="84"/>
        <v>0.56013582793221794</v>
      </c>
      <c r="L492">
        <f t="shared" si="85"/>
        <v>0.43986417206778194</v>
      </c>
      <c r="M492">
        <f t="shared" si="86"/>
        <v>1.7852812659593167</v>
      </c>
      <c r="N492">
        <f t="shared" si="87"/>
        <v>2.2734290799340271</v>
      </c>
    </row>
    <row r="493" spans="1:14" x14ac:dyDescent="0.25">
      <c r="A493" s="4">
        <f>IF('True_Odds_Calculator_2-way'!A494="","",'True_Odds_Calculator_2-way'!A494)</f>
        <v>2.48</v>
      </c>
      <c r="B493" s="4">
        <f>IF('True_Odds_Calculator_2-way'!B494="","",'True_Odds_Calculator_2-way'!B494)</f>
        <v>1.6</v>
      </c>
      <c r="C493" s="4">
        <f t="shared" si="77"/>
        <v>0.40322580645161293</v>
      </c>
      <c r="D493">
        <f t="shared" si="78"/>
        <v>0.625</v>
      </c>
      <c r="E493">
        <f t="shared" si="79"/>
        <v>2.8225806451612989E-2</v>
      </c>
      <c r="F493">
        <f t="shared" si="80"/>
        <v>-0.22379032258064502</v>
      </c>
      <c r="G493">
        <v>0</v>
      </c>
      <c r="H493">
        <f t="shared" si="81"/>
        <v>0.25201612903225806</v>
      </c>
      <c r="I493">
        <f t="shared" si="82"/>
        <v>-1.0611908999450224</v>
      </c>
      <c r="J493">
        <f t="shared" si="83"/>
        <v>1.0611908999450224</v>
      </c>
      <c r="K493">
        <f t="shared" si="84"/>
        <v>0.38901990812634057</v>
      </c>
      <c r="L493">
        <f t="shared" si="85"/>
        <v>0.61098009187365931</v>
      </c>
      <c r="M493">
        <f t="shared" si="86"/>
        <v>2.5705625319186329</v>
      </c>
      <c r="N493">
        <f t="shared" si="87"/>
        <v>1.6367145399670135</v>
      </c>
    </row>
    <row r="494" spans="1:14" x14ac:dyDescent="0.25">
      <c r="A494" s="4">
        <f>IF('True_Odds_Calculator_2-way'!A495="","",'True_Odds_Calculator_2-way'!A495)</f>
        <v>2.34</v>
      </c>
      <c r="B494" s="4">
        <f>IF('True_Odds_Calculator_2-way'!B495="","",'True_Odds_Calculator_2-way'!B495)</f>
        <v>1.66</v>
      </c>
      <c r="C494" s="4">
        <f t="shared" si="77"/>
        <v>0.42735042735042739</v>
      </c>
      <c r="D494">
        <f t="shared" si="78"/>
        <v>0.60240963855421692</v>
      </c>
      <c r="E494">
        <f t="shared" si="79"/>
        <v>2.9760065904644417E-2</v>
      </c>
      <c r="F494">
        <f t="shared" si="80"/>
        <v>-0.22767995057151669</v>
      </c>
      <c r="G494">
        <v>0</v>
      </c>
      <c r="H494">
        <f t="shared" si="81"/>
        <v>0.2574400164761611</v>
      </c>
      <c r="I494">
        <f t="shared" si="82"/>
        <v>-1.0633485251477839</v>
      </c>
      <c r="J494">
        <f t="shared" si="83"/>
        <v>1.0633485251477839</v>
      </c>
      <c r="K494">
        <f t="shared" si="84"/>
        <v>0.41239034653044082</v>
      </c>
      <c r="L494">
        <f t="shared" si="85"/>
        <v>0.58760965346955907</v>
      </c>
      <c r="M494">
        <f t="shared" si="86"/>
        <v>2.4248870236980302</v>
      </c>
      <c r="N494">
        <f t="shared" si="87"/>
        <v>1.7018100265975373</v>
      </c>
    </row>
    <row r="495" spans="1:14" x14ac:dyDescent="0.25">
      <c r="A495" s="4">
        <f>IF('True_Odds_Calculator_2-way'!A496="","",'True_Odds_Calculator_2-way'!A496)</f>
        <v>3.01</v>
      </c>
      <c r="B495" s="4">
        <f>IF('True_Odds_Calculator_2-way'!B496="","",'True_Odds_Calculator_2-way'!B496)</f>
        <v>1.41</v>
      </c>
      <c r="C495" s="4">
        <f t="shared" si="77"/>
        <v>0.33222591362126247</v>
      </c>
      <c r="D495">
        <f t="shared" si="78"/>
        <v>0.70921985815602839</v>
      </c>
      <c r="E495">
        <f t="shared" si="79"/>
        <v>4.1445771777290918E-2</v>
      </c>
      <c r="F495">
        <f t="shared" si="80"/>
        <v>-0.19417544355693783</v>
      </c>
      <c r="G495">
        <v>0</v>
      </c>
      <c r="H495">
        <f t="shared" si="81"/>
        <v>0.23562121533422872</v>
      </c>
      <c r="I495">
        <f t="shared" si="82"/>
        <v>-1.1015647826027295</v>
      </c>
      <c r="J495">
        <f t="shared" si="83"/>
        <v>1.1015647826027295</v>
      </c>
      <c r="K495">
        <f t="shared" si="84"/>
        <v>0.31112471083931825</v>
      </c>
      <c r="L495">
        <f t="shared" si="85"/>
        <v>0.68887528916068164</v>
      </c>
      <c r="M495">
        <f t="shared" si="86"/>
        <v>3.214145213031486</v>
      </c>
      <c r="N495">
        <f t="shared" si="87"/>
        <v>1.4516415608671192</v>
      </c>
    </row>
    <row r="496" spans="1:14" x14ac:dyDescent="0.25">
      <c r="A496" s="4">
        <f>IF('True_Odds_Calculator_2-way'!A497="","",'True_Odds_Calculator_2-way'!A497)</f>
        <v>2.66</v>
      </c>
      <c r="B496" s="4">
        <f>IF('True_Odds_Calculator_2-way'!B497="","",'True_Odds_Calculator_2-way'!B497)</f>
        <v>1.51</v>
      </c>
      <c r="C496" s="4">
        <f t="shared" si="77"/>
        <v>0.37593984962406013</v>
      </c>
      <c r="D496">
        <f t="shared" si="78"/>
        <v>0.66225165562913912</v>
      </c>
      <c r="E496">
        <f t="shared" si="79"/>
        <v>3.8191505253199143E-2</v>
      </c>
      <c r="F496">
        <f t="shared" si="80"/>
        <v>-0.21077528257730427</v>
      </c>
      <c r="G496">
        <v>0</v>
      </c>
      <c r="H496">
        <f t="shared" si="81"/>
        <v>0.24896678783050341</v>
      </c>
      <c r="I496">
        <f t="shared" si="82"/>
        <v>-1.0868281233544477</v>
      </c>
      <c r="J496">
        <f t="shared" si="83"/>
        <v>1.0868281233544477</v>
      </c>
      <c r="K496">
        <f t="shared" si="84"/>
        <v>0.35661625150597864</v>
      </c>
      <c r="L496">
        <f t="shared" si="85"/>
        <v>0.64338374849402136</v>
      </c>
      <c r="M496">
        <f t="shared" si="86"/>
        <v>2.8041346847683837</v>
      </c>
      <c r="N496">
        <f t="shared" si="87"/>
        <v>1.5542823429107684</v>
      </c>
    </row>
    <row r="497" spans="1:14" x14ac:dyDescent="0.25">
      <c r="A497" s="4">
        <f>IF('True_Odds_Calculator_2-way'!A498="","",'True_Odds_Calculator_2-way'!A498)</f>
        <v>2.59</v>
      </c>
      <c r="B497" s="4">
        <f>IF('True_Odds_Calculator_2-way'!B498="","",'True_Odds_Calculator_2-way'!B498)</f>
        <v>1.53</v>
      </c>
      <c r="C497" s="4">
        <f t="shared" si="77"/>
        <v>0.38610038610038611</v>
      </c>
      <c r="D497">
        <f t="shared" si="78"/>
        <v>0.65359477124183007</v>
      </c>
      <c r="E497">
        <f t="shared" si="79"/>
        <v>3.9695157342216181E-2</v>
      </c>
      <c r="F497">
        <f t="shared" si="80"/>
        <v>-0.21265803618744794</v>
      </c>
      <c r="G497">
        <v>0</v>
      </c>
      <c r="H497">
        <f t="shared" si="81"/>
        <v>0.25235319352966412</v>
      </c>
      <c r="I497">
        <f t="shared" si="82"/>
        <v>-1.0893401305464636</v>
      </c>
      <c r="J497">
        <f t="shared" si="83"/>
        <v>1.0893401305464636</v>
      </c>
      <c r="K497">
        <f t="shared" si="84"/>
        <v>0.36602540378443871</v>
      </c>
      <c r="L497">
        <f t="shared" si="85"/>
        <v>0.63397459621556129</v>
      </c>
      <c r="M497">
        <f t="shared" si="86"/>
        <v>2.7320508075688767</v>
      </c>
      <c r="N497">
        <f t="shared" si="87"/>
        <v>1.577350269189626</v>
      </c>
    </row>
    <row r="498" spans="1:14" x14ac:dyDescent="0.25">
      <c r="A498" s="4">
        <f>IF('True_Odds_Calculator_2-way'!A499="","",'True_Odds_Calculator_2-way'!A499)</f>
        <v>2.1800000000000002</v>
      </c>
      <c r="B498" s="4">
        <f>IF('True_Odds_Calculator_2-way'!B499="","",'True_Odds_Calculator_2-way'!B499)</f>
        <v>1.72</v>
      </c>
      <c r="C498" s="4">
        <f t="shared" si="77"/>
        <v>0.4587155963302752</v>
      </c>
      <c r="D498">
        <f t="shared" si="78"/>
        <v>0.58139534883720934</v>
      </c>
      <c r="E498">
        <f t="shared" si="79"/>
        <v>4.0110945167484591E-2</v>
      </c>
      <c r="F498">
        <f t="shared" si="80"/>
        <v>-0.22658416897802425</v>
      </c>
      <c r="G498">
        <v>0</v>
      </c>
      <c r="H498">
        <f t="shared" si="81"/>
        <v>0.26669511414550884</v>
      </c>
      <c r="I498">
        <f t="shared" si="82"/>
        <v>-1.0849075915068656</v>
      </c>
      <c r="J498">
        <f t="shared" si="83"/>
        <v>1.0849075915068656</v>
      </c>
      <c r="K498">
        <f t="shared" si="84"/>
        <v>0.43855976031354993</v>
      </c>
      <c r="L498">
        <f t="shared" si="85"/>
        <v>0.56144023968644996</v>
      </c>
      <c r="M498">
        <f t="shared" si="86"/>
        <v>2.2801909579781015</v>
      </c>
      <c r="N498">
        <f t="shared" si="87"/>
        <v>1.7811334658849434</v>
      </c>
    </row>
    <row r="499" spans="1:14" x14ac:dyDescent="0.25">
      <c r="A499" s="4">
        <f>IF('True_Odds_Calculator_2-way'!A500="","",'True_Odds_Calculator_2-way'!A500)</f>
        <v>1.86</v>
      </c>
      <c r="B499" s="4">
        <f>IF('True_Odds_Calculator_2-way'!B500="","",'True_Odds_Calculator_2-way'!B500)</f>
        <v>1.88</v>
      </c>
      <c r="C499" s="4">
        <f t="shared" si="77"/>
        <v>0.5376344086021505</v>
      </c>
      <c r="D499">
        <f t="shared" si="78"/>
        <v>0.53191489361702127</v>
      </c>
      <c r="E499">
        <f t="shared" si="79"/>
        <v>6.9549302219171771E-2</v>
      </c>
      <c r="F499">
        <f t="shared" si="80"/>
        <v>-0.21642644703729119</v>
      </c>
      <c r="G499">
        <v>0</v>
      </c>
      <c r="H499">
        <f t="shared" si="81"/>
        <v>0.28597574925646302</v>
      </c>
      <c r="I499">
        <f t="shared" si="82"/>
        <v>-1.1495012246792573</v>
      </c>
      <c r="J499">
        <f t="shared" si="83"/>
        <v>1.1495012246792573</v>
      </c>
      <c r="K499">
        <f t="shared" si="84"/>
        <v>0.50287365813690899</v>
      </c>
      <c r="L499">
        <f t="shared" si="85"/>
        <v>0.49712634186309096</v>
      </c>
      <c r="M499">
        <f t="shared" si="86"/>
        <v>1.9885710532241614</v>
      </c>
      <c r="N499">
        <f t="shared" si="87"/>
        <v>2.0115610777177464</v>
      </c>
    </row>
    <row r="500" spans="1:14" x14ac:dyDescent="0.25">
      <c r="A500" s="4">
        <f>IF('True_Odds_Calculator_2-way'!A501="","",'True_Odds_Calculator_2-way'!A501)</f>
        <v>2.13</v>
      </c>
      <c r="B500" s="4">
        <f>IF('True_Odds_Calculator_2-way'!B501="","",'True_Odds_Calculator_2-way'!B501)</f>
        <v>1.77</v>
      </c>
      <c r="C500" s="4">
        <f t="shared" si="77"/>
        <v>0.46948356807511737</v>
      </c>
      <c r="D500">
        <f t="shared" si="78"/>
        <v>0.56497175141242939</v>
      </c>
      <c r="E500">
        <f t="shared" si="79"/>
        <v>3.4455319487546765E-2</v>
      </c>
      <c r="F500">
        <f t="shared" si="80"/>
        <v>-0.23078963422720888</v>
      </c>
      <c r="G500">
        <v>0</v>
      </c>
      <c r="H500">
        <f t="shared" si="81"/>
        <v>0.26524495371475559</v>
      </c>
      <c r="I500">
        <f t="shared" si="82"/>
        <v>-1.0720509244860594</v>
      </c>
      <c r="J500">
        <f t="shared" si="83"/>
        <v>1.0720509244860594</v>
      </c>
      <c r="K500">
        <f t="shared" si="84"/>
        <v>0.45219863720922326</v>
      </c>
      <c r="L500">
        <f t="shared" si="85"/>
        <v>0.54780136279077696</v>
      </c>
      <c r="M500">
        <f t="shared" si="86"/>
        <v>2.2114175446692466</v>
      </c>
      <c r="N500">
        <f t="shared" si="87"/>
        <v>1.8254792118542653</v>
      </c>
    </row>
    <row r="501" spans="1:14" x14ac:dyDescent="0.25">
      <c r="A501" s="4">
        <f>IF('True_Odds_Calculator_2-way'!A502="","",'True_Odds_Calculator_2-way'!A502)</f>
        <v>2.0299999999999998</v>
      </c>
      <c r="B501" s="4">
        <f>IF('True_Odds_Calculator_2-way'!B502="","",'True_Odds_Calculator_2-way'!B502)</f>
        <v>1.86</v>
      </c>
      <c r="C501" s="4">
        <f t="shared" si="77"/>
        <v>0.49261083743842371</v>
      </c>
      <c r="D501">
        <f t="shared" si="78"/>
        <v>0.5376344086021505</v>
      </c>
      <c r="E501">
        <f t="shared" si="79"/>
        <v>3.0245246040574214E-2</v>
      </c>
      <c r="F501">
        <f t="shared" si="80"/>
        <v>-0.23459929021664283</v>
      </c>
      <c r="G501">
        <v>0</v>
      </c>
      <c r="H501">
        <f t="shared" si="81"/>
        <v>0.26484453625721704</v>
      </c>
      <c r="I501">
        <f t="shared" si="82"/>
        <v>-1.0625078858299792</v>
      </c>
      <c r="J501">
        <f t="shared" si="83"/>
        <v>1.0625078858299792</v>
      </c>
      <c r="K501">
        <f t="shared" si="84"/>
        <v>0.47746756040114985</v>
      </c>
      <c r="L501">
        <f t="shared" si="85"/>
        <v>0.5225324395988501</v>
      </c>
      <c r="M501">
        <f t="shared" si="86"/>
        <v>2.0943831224048783</v>
      </c>
      <c r="N501">
        <f t="shared" si="87"/>
        <v>1.9137567818137824</v>
      </c>
    </row>
    <row r="502" spans="1:14" x14ac:dyDescent="0.25">
      <c r="A502" s="4">
        <f>IF('True_Odds_Calculator_2-way'!A503="","",'True_Odds_Calculator_2-way'!A503)</f>
        <v>1.83</v>
      </c>
      <c r="B502" s="4">
        <f>IF('True_Odds_Calculator_2-way'!B503="","",'True_Odds_Calculator_2-way'!B503)</f>
        <v>2.0499999999999998</v>
      </c>
      <c r="C502" s="4">
        <f t="shared" si="77"/>
        <v>0.54644808743169393</v>
      </c>
      <c r="D502">
        <f t="shared" si="78"/>
        <v>0.48780487804878053</v>
      </c>
      <c r="E502">
        <f t="shared" si="79"/>
        <v>3.4252965480474407E-2</v>
      </c>
      <c r="F502">
        <f t="shared" si="80"/>
        <v>-0.23230707716913246</v>
      </c>
      <c r="G502">
        <v>0</v>
      </c>
      <c r="H502">
        <f t="shared" si="81"/>
        <v>0.26656004264960681</v>
      </c>
      <c r="I502">
        <f t="shared" si="82"/>
        <v>-1.0711894933108055</v>
      </c>
      <c r="J502">
        <f t="shared" si="83"/>
        <v>1.0711894933108055</v>
      </c>
      <c r="K502">
        <f t="shared" si="84"/>
        <v>0.52935616627105819</v>
      </c>
      <c r="L502">
        <f t="shared" si="85"/>
        <v>0.47064383372894186</v>
      </c>
      <c r="M502">
        <f t="shared" si="86"/>
        <v>1.8890872794479689</v>
      </c>
      <c r="N502">
        <f t="shared" si="87"/>
        <v>2.1247489679763456</v>
      </c>
    </row>
    <row r="503" spans="1:14" x14ac:dyDescent="0.25">
      <c r="A503" s="4">
        <f>IF('True_Odds_Calculator_2-way'!A504="","",'True_Odds_Calculator_2-way'!A504)</f>
        <v>1.85</v>
      </c>
      <c r="B503" s="4">
        <f>IF('True_Odds_Calculator_2-way'!B504="","",'True_Odds_Calculator_2-way'!B504)</f>
        <v>2.0099999999999998</v>
      </c>
      <c r="C503" s="4">
        <f t="shared" si="77"/>
        <v>0.54054054054054046</v>
      </c>
      <c r="D503">
        <f t="shared" si="78"/>
        <v>0.49751243781094534</v>
      </c>
      <c r="E503">
        <f t="shared" si="79"/>
        <v>3.80529783514858E-2</v>
      </c>
      <c r="F503">
        <f t="shared" si="80"/>
        <v>-0.23087266370848458</v>
      </c>
      <c r="G503">
        <v>0</v>
      </c>
      <c r="H503">
        <f t="shared" si="81"/>
        <v>0.26892564205997044</v>
      </c>
      <c r="I503">
        <f t="shared" si="82"/>
        <v>-1.0792693660942112</v>
      </c>
      <c r="J503">
        <f t="shared" si="83"/>
        <v>1.0792693660942112</v>
      </c>
      <c r="K503">
        <f t="shared" si="84"/>
        <v>0.52154530755074879</v>
      </c>
      <c r="L503">
        <f t="shared" si="85"/>
        <v>0.47845469244925098</v>
      </c>
      <c r="M503">
        <f t="shared" si="86"/>
        <v>1.91737896118008</v>
      </c>
      <c r="N503">
        <f t="shared" si="87"/>
        <v>2.0900620597551534</v>
      </c>
    </row>
    <row r="504" spans="1:14" x14ac:dyDescent="0.25">
      <c r="A504" s="4">
        <f>IF('True_Odds_Calculator_2-way'!A505="","",'True_Odds_Calculator_2-way'!A505)</f>
        <v>1.68</v>
      </c>
      <c r="B504" s="4">
        <f>IF('True_Odds_Calculator_2-way'!B505="","",'True_Odds_Calculator_2-way'!B505)</f>
        <v>2.23</v>
      </c>
      <c r="C504" s="4">
        <f t="shared" si="77"/>
        <v>0.59523809523809523</v>
      </c>
      <c r="D504">
        <f t="shared" si="78"/>
        <v>0.44843049327354262</v>
      </c>
      <c r="E504">
        <f t="shared" si="79"/>
        <v>4.3668588511637907E-2</v>
      </c>
      <c r="F504">
        <f t="shared" si="80"/>
        <v>-0.22325432415118507</v>
      </c>
      <c r="G504">
        <v>0</v>
      </c>
      <c r="H504">
        <f t="shared" si="81"/>
        <v>0.26692291266282298</v>
      </c>
      <c r="I504">
        <f t="shared" si="82"/>
        <v>-1.0934350421017387</v>
      </c>
      <c r="J504">
        <f t="shared" si="83"/>
        <v>1.0934350421017387</v>
      </c>
      <c r="K504">
        <f t="shared" si="84"/>
        <v>0.57354714688382902</v>
      </c>
      <c r="L504">
        <f t="shared" si="85"/>
        <v>0.42645285311617104</v>
      </c>
      <c r="M504">
        <f t="shared" si="86"/>
        <v>1.743535828629182</v>
      </c>
      <c r="N504">
        <f t="shared" si="87"/>
        <v>2.3449251017851385</v>
      </c>
    </row>
    <row r="505" spans="1:14" x14ac:dyDescent="0.25">
      <c r="A505" s="4">
        <f>IF('True_Odds_Calculator_2-way'!A506="","",'True_Odds_Calculator_2-way'!A506)</f>
        <v>1.66</v>
      </c>
      <c r="B505" s="4">
        <f>IF('True_Odds_Calculator_2-way'!B506="","",'True_Odds_Calculator_2-way'!B506)</f>
        <v>2.27</v>
      </c>
      <c r="C505" s="4">
        <f t="shared" si="77"/>
        <v>0.60240963855421692</v>
      </c>
      <c r="D505">
        <f t="shared" si="78"/>
        <v>0.44052863436123346</v>
      </c>
      <c r="E505">
        <f t="shared" si="79"/>
        <v>4.2938272915450382E-2</v>
      </c>
      <c r="F505">
        <f t="shared" si="80"/>
        <v>-0.22244042248288309</v>
      </c>
      <c r="G505">
        <v>0</v>
      </c>
      <c r="H505">
        <f t="shared" si="81"/>
        <v>0.26537869539833342</v>
      </c>
      <c r="I505">
        <f t="shared" si="82"/>
        <v>-1.0922603577424574</v>
      </c>
      <c r="J505">
        <f t="shared" si="83"/>
        <v>1.0922603577424574</v>
      </c>
      <c r="K505">
        <f t="shared" si="84"/>
        <v>0.58109404613159377</v>
      </c>
      <c r="L505">
        <f t="shared" si="85"/>
        <v>0.41890595386840634</v>
      </c>
      <c r="M505">
        <f t="shared" si="86"/>
        <v>1.7208918361100216</v>
      </c>
      <c r="N505">
        <f t="shared" si="87"/>
        <v>2.387170654332921</v>
      </c>
    </row>
    <row r="506" spans="1:14" x14ac:dyDescent="0.25">
      <c r="A506" s="4">
        <f>IF('True_Odds_Calculator_2-way'!A507="","",'True_Odds_Calculator_2-way'!A507)</f>
        <v>1.85</v>
      </c>
      <c r="B506" s="4">
        <f>IF('True_Odds_Calculator_2-way'!B507="","",'True_Odds_Calculator_2-way'!B507)</f>
        <v>1.97</v>
      </c>
      <c r="C506" s="4">
        <f t="shared" si="77"/>
        <v>0.54054054054054046</v>
      </c>
      <c r="D506">
        <f t="shared" si="78"/>
        <v>0.50761421319796951</v>
      </c>
      <c r="E506">
        <f t="shared" si="79"/>
        <v>4.8154753738510081E-2</v>
      </c>
      <c r="F506">
        <f t="shared" si="80"/>
        <v>-0.22623130744958153</v>
      </c>
      <c r="G506">
        <v>0</v>
      </c>
      <c r="H506">
        <f t="shared" si="81"/>
        <v>0.27438606118809161</v>
      </c>
      <c r="I506">
        <f t="shared" si="82"/>
        <v>-1.1012975422342641</v>
      </c>
      <c r="J506">
        <f t="shared" si="83"/>
        <v>1.1012975422342641</v>
      </c>
      <c r="K506">
        <f t="shared" si="84"/>
        <v>0.51650147023207593</v>
      </c>
      <c r="L506">
        <f t="shared" si="85"/>
        <v>0.48349852976792396</v>
      </c>
      <c r="M506">
        <f t="shared" si="86"/>
        <v>1.936102910899125</v>
      </c>
      <c r="N506">
        <f t="shared" si="87"/>
        <v>2.0682586159672365</v>
      </c>
    </row>
    <row r="507" spans="1:14" x14ac:dyDescent="0.25">
      <c r="A507" s="4">
        <f>IF('True_Odds_Calculator_2-way'!A508="","",'True_Odds_Calculator_2-way'!A508)</f>
        <v>1.67</v>
      </c>
      <c r="B507" s="4">
        <f>IF('True_Odds_Calculator_2-way'!B508="","",'True_Odds_Calculator_2-way'!B508)</f>
        <v>2.33</v>
      </c>
      <c r="C507" s="4">
        <f t="shared" si="77"/>
        <v>0.5988023952095809</v>
      </c>
      <c r="D507">
        <f t="shared" si="78"/>
        <v>0.42918454935622319</v>
      </c>
      <c r="E507">
        <f t="shared" si="79"/>
        <v>2.7986944565804084E-2</v>
      </c>
      <c r="F507">
        <f t="shared" si="80"/>
        <v>-0.22900979157564694</v>
      </c>
      <c r="G507">
        <v>0</v>
      </c>
      <c r="H507">
        <f t="shared" si="81"/>
        <v>0.25699673614145102</v>
      </c>
      <c r="I507">
        <f t="shared" si="82"/>
        <v>-1.0593434317257451</v>
      </c>
      <c r="J507">
        <f t="shared" si="83"/>
        <v>1.0593434317257451</v>
      </c>
      <c r="K507">
        <f t="shared" si="84"/>
        <v>0.58487737574119503</v>
      </c>
      <c r="L507">
        <f t="shared" si="85"/>
        <v>0.41512262425880503</v>
      </c>
      <c r="M507">
        <f t="shared" si="86"/>
        <v>1.7097600992562489</v>
      </c>
      <c r="N507">
        <f t="shared" si="87"/>
        <v>2.408926764195241</v>
      </c>
    </row>
    <row r="508" spans="1:14" x14ac:dyDescent="0.25">
      <c r="A508" s="4">
        <f>IF('True_Odds_Calculator_2-way'!A509="","",'True_Odds_Calculator_2-way'!A509)</f>
        <v>1.88</v>
      </c>
      <c r="B508" s="4">
        <f>IF('True_Odds_Calculator_2-way'!B509="","",'True_Odds_Calculator_2-way'!B509)</f>
        <v>2.02</v>
      </c>
      <c r="C508" s="4">
        <f t="shared" si="77"/>
        <v>0.53191489361702127</v>
      </c>
      <c r="D508">
        <f t="shared" si="78"/>
        <v>0.49504950495049505</v>
      </c>
      <c r="E508">
        <f t="shared" si="79"/>
        <v>2.6964398567516312E-2</v>
      </c>
      <c r="F508">
        <f t="shared" si="80"/>
        <v>-0.23635980619338537</v>
      </c>
      <c r="G508">
        <v>0</v>
      </c>
      <c r="H508">
        <f t="shared" si="81"/>
        <v>0.26332420476090163</v>
      </c>
      <c r="I508">
        <f t="shared" si="82"/>
        <v>-1.0555008273018724</v>
      </c>
      <c r="J508">
        <f t="shared" si="83"/>
        <v>1.0555008273018724</v>
      </c>
      <c r="K508">
        <f t="shared" si="84"/>
        <v>0.51844612438456505</v>
      </c>
      <c r="L508">
        <f t="shared" si="85"/>
        <v>0.48155387561543506</v>
      </c>
      <c r="M508">
        <f t="shared" si="86"/>
        <v>1.9288407280256479</v>
      </c>
      <c r="N508">
        <f t="shared" si="87"/>
        <v>2.0766108438479098</v>
      </c>
    </row>
    <row r="509" spans="1:14" x14ac:dyDescent="0.25">
      <c r="A509" s="4">
        <f>IF('True_Odds_Calculator_2-way'!A510="","",'True_Odds_Calculator_2-way'!A510)</f>
        <v>2.06</v>
      </c>
      <c r="B509" s="4">
        <f>IF('True_Odds_Calculator_2-way'!B510="","",'True_Odds_Calculator_2-way'!B510)</f>
        <v>1.85</v>
      </c>
      <c r="C509" s="4">
        <f t="shared" si="77"/>
        <v>0.4854368932038835</v>
      </c>
      <c r="D509">
        <f t="shared" si="78"/>
        <v>0.54054054054054046</v>
      </c>
      <c r="E509">
        <f t="shared" si="79"/>
        <v>2.5977433744424072E-2</v>
      </c>
      <c r="F509">
        <f t="shared" si="80"/>
        <v>-0.23642088690632379</v>
      </c>
      <c r="G509">
        <v>0</v>
      </c>
      <c r="H509">
        <f t="shared" si="81"/>
        <v>0.26239832065074781</v>
      </c>
      <c r="I509">
        <f t="shared" si="82"/>
        <v>-1.0535074339697479</v>
      </c>
      <c r="J509">
        <f t="shared" si="83"/>
        <v>1.0535074339697479</v>
      </c>
      <c r="K509">
        <f t="shared" si="84"/>
        <v>0.47242951431782315</v>
      </c>
      <c r="L509">
        <f t="shared" si="85"/>
        <v>0.52757048568217679</v>
      </c>
      <c r="M509">
        <f t="shared" si="86"/>
        <v>2.1167178800079327</v>
      </c>
      <c r="N509">
        <f t="shared" si="87"/>
        <v>1.8954813188742858</v>
      </c>
    </row>
    <row r="510" spans="1:14" x14ac:dyDescent="0.25">
      <c r="A510" s="4">
        <f>IF('True_Odds_Calculator_2-way'!A511="","",'True_Odds_Calculator_2-way'!A511)</f>
        <v>1.81</v>
      </c>
      <c r="B510" s="4">
        <f>IF('True_Odds_Calculator_2-way'!B511="","",'True_Odds_Calculator_2-way'!B511)</f>
        <v>2.08</v>
      </c>
      <c r="C510" s="4">
        <f t="shared" si="77"/>
        <v>0.5524861878453039</v>
      </c>
      <c r="D510">
        <f t="shared" si="78"/>
        <v>0.48076923076923073</v>
      </c>
      <c r="E510">
        <f t="shared" si="79"/>
        <v>3.3255418614534626E-2</v>
      </c>
      <c r="F510">
        <f t="shared" si="80"/>
        <v>-0.23236294092647691</v>
      </c>
      <c r="G510">
        <v>0</v>
      </c>
      <c r="H510">
        <f t="shared" si="81"/>
        <v>0.26561835954101148</v>
      </c>
      <c r="I510">
        <f t="shared" si="82"/>
        <v>-1.0691671651659735</v>
      </c>
      <c r="J510">
        <f t="shared" si="83"/>
        <v>1.0691671651659735</v>
      </c>
      <c r="K510">
        <f t="shared" si="84"/>
        <v>0.5358983848622455</v>
      </c>
      <c r="L510">
        <f t="shared" si="85"/>
        <v>0.4641016151377545</v>
      </c>
      <c r="M510">
        <f t="shared" si="86"/>
        <v>1.8660254037844384</v>
      </c>
      <c r="N510">
        <f t="shared" si="87"/>
        <v>2.1547005383792519</v>
      </c>
    </row>
    <row r="511" spans="1:14" x14ac:dyDescent="0.25">
      <c r="A511" s="4">
        <f>IF('True_Odds_Calculator_2-way'!A512="","",'True_Odds_Calculator_2-way'!A512)</f>
        <v>1.91</v>
      </c>
      <c r="B511" s="4">
        <f>IF('True_Odds_Calculator_2-way'!B512="","",'True_Odds_Calculator_2-way'!B512)</f>
        <v>1.97</v>
      </c>
      <c r="C511" s="4">
        <f t="shared" si="77"/>
        <v>0.52356020942408377</v>
      </c>
      <c r="D511">
        <f t="shared" si="78"/>
        <v>0.50761421319796951</v>
      </c>
      <c r="E511">
        <f t="shared" si="79"/>
        <v>3.1174422622053388E-2</v>
      </c>
      <c r="F511">
        <f t="shared" si="80"/>
        <v>-0.23459218114651703</v>
      </c>
      <c r="G511">
        <v>0</v>
      </c>
      <c r="H511">
        <f t="shared" si="81"/>
        <v>0.26576660376857042</v>
      </c>
      <c r="I511">
        <f t="shared" si="82"/>
        <v>-1.0643719889333219</v>
      </c>
      <c r="J511">
        <f t="shared" si="83"/>
        <v>1.0643719889333219</v>
      </c>
      <c r="K511">
        <f t="shared" si="84"/>
        <v>0.50798075614261506</v>
      </c>
      <c r="L511">
        <f t="shared" si="85"/>
        <v>0.49201924385738482</v>
      </c>
      <c r="M511">
        <f t="shared" si="86"/>
        <v>1.9685785099293232</v>
      </c>
      <c r="N511">
        <f t="shared" si="87"/>
        <v>2.032440829265322</v>
      </c>
    </row>
    <row r="512" spans="1:14" x14ac:dyDescent="0.25">
      <c r="A512" s="4">
        <f>IF('True_Odds_Calculator_2-way'!A513="","",'True_Odds_Calculator_2-way'!A513)</f>
        <v>1.88</v>
      </c>
      <c r="B512" s="4">
        <f>IF('True_Odds_Calculator_2-way'!B513="","",'True_Odds_Calculator_2-way'!B513)</f>
        <v>2.0099999999999998</v>
      </c>
      <c r="C512" s="4">
        <f t="shared" si="77"/>
        <v>0.53191489361702127</v>
      </c>
      <c r="D512">
        <f t="shared" si="78"/>
        <v>0.49751243781094534</v>
      </c>
      <c r="E512">
        <f t="shared" si="79"/>
        <v>2.9427331427966497E-2</v>
      </c>
      <c r="F512">
        <f t="shared" si="80"/>
        <v>-0.23520694400338749</v>
      </c>
      <c r="G512">
        <v>0</v>
      </c>
      <c r="H512">
        <f t="shared" si="81"/>
        <v>0.26463427543135393</v>
      </c>
      <c r="I512">
        <f t="shared" si="82"/>
        <v>-1.060713208766217</v>
      </c>
      <c r="J512">
        <f t="shared" si="83"/>
        <v>1.060713208766217</v>
      </c>
      <c r="K512">
        <f t="shared" si="84"/>
        <v>0.5172161542198922</v>
      </c>
      <c r="L512">
        <f t="shared" si="85"/>
        <v>0.48278384578010813</v>
      </c>
      <c r="M512">
        <f t="shared" si="86"/>
        <v>1.9334276237142709</v>
      </c>
      <c r="N512">
        <f t="shared" si="87"/>
        <v>2.0713203408538785</v>
      </c>
    </row>
    <row r="513" spans="1:14" x14ac:dyDescent="0.25">
      <c r="A513" s="4">
        <f>IF('True_Odds_Calculator_2-way'!A514="","",'True_Odds_Calculator_2-way'!A514)</f>
        <v>2.02</v>
      </c>
      <c r="B513" s="4">
        <f>IF('True_Odds_Calculator_2-way'!B514="","",'True_Odds_Calculator_2-way'!B514)</f>
        <v>1.89</v>
      </c>
      <c r="C513" s="4">
        <f t="shared" si="77"/>
        <v>0.49504950495049505</v>
      </c>
      <c r="D513">
        <f t="shared" si="78"/>
        <v>0.52910052910052918</v>
      </c>
      <c r="E513">
        <f t="shared" si="79"/>
        <v>2.4150034051024338E-2</v>
      </c>
      <c r="F513">
        <f t="shared" si="80"/>
        <v>-0.23778092094923764</v>
      </c>
      <c r="G513">
        <v>0</v>
      </c>
      <c r="H513">
        <f t="shared" si="81"/>
        <v>0.26193095500026198</v>
      </c>
      <c r="I513">
        <f t="shared" si="82"/>
        <v>-1.0495542964487814</v>
      </c>
      <c r="J513">
        <f t="shared" si="83"/>
        <v>1.0495542964487814</v>
      </c>
      <c r="K513">
        <f t="shared" si="84"/>
        <v>0.48296454089387197</v>
      </c>
      <c r="L513">
        <f t="shared" si="85"/>
        <v>0.51703545910612803</v>
      </c>
      <c r="M513">
        <f t="shared" si="86"/>
        <v>2.0705453823777571</v>
      </c>
      <c r="N513">
        <f t="shared" si="87"/>
        <v>1.9341033238394147</v>
      </c>
    </row>
    <row r="514" spans="1:14" x14ac:dyDescent="0.25">
      <c r="A514" s="4">
        <f>IF('True_Odds_Calculator_2-way'!A515="","",'True_Odds_Calculator_2-way'!A515)</f>
        <v>1.89</v>
      </c>
      <c r="B514" s="4">
        <f>IF('True_Odds_Calculator_2-way'!B515="","",'True_Odds_Calculator_2-way'!B515)</f>
        <v>2.0099999999999998</v>
      </c>
      <c r="C514" s="4">
        <f t="shared" si="77"/>
        <v>0.52910052910052918</v>
      </c>
      <c r="D514">
        <f t="shared" si="78"/>
        <v>0.49751243781094534</v>
      </c>
      <c r="E514">
        <f t="shared" si="79"/>
        <v>2.6612966911474523E-2</v>
      </c>
      <c r="F514">
        <f t="shared" si="80"/>
        <v>-0.23662112716839079</v>
      </c>
      <c r="G514">
        <v>0</v>
      </c>
      <c r="H514">
        <f t="shared" si="81"/>
        <v>0.26323409407986531</v>
      </c>
      <c r="I514">
        <f t="shared" si="82"/>
        <v>-1.0547373121500738</v>
      </c>
      <c r="J514">
        <f t="shared" si="83"/>
        <v>1.0547373121500738</v>
      </c>
      <c r="K514">
        <f t="shared" si="84"/>
        <v>0.51580525090249008</v>
      </c>
      <c r="L514">
        <f t="shared" si="85"/>
        <v>0.48419474909751009</v>
      </c>
      <c r="M514">
        <f t="shared" si="86"/>
        <v>1.9387162078135651</v>
      </c>
      <c r="N514">
        <f t="shared" si="87"/>
        <v>2.0652846852715743</v>
      </c>
    </row>
    <row r="515" spans="1:14" x14ac:dyDescent="0.25">
      <c r="A515" s="4">
        <f>IF('True_Odds_Calculator_2-way'!A516="","",'True_Odds_Calculator_2-way'!A516)</f>
        <v>2.14</v>
      </c>
      <c r="B515" s="4">
        <f>IF('True_Odds_Calculator_2-way'!B516="","",'True_Odds_Calculator_2-way'!B516)</f>
        <v>1.78</v>
      </c>
      <c r="C515" s="4">
        <f t="shared" ref="C515:C578" si="88">1/A515</f>
        <v>0.46728971962616822</v>
      </c>
      <c r="D515">
        <f t="shared" ref="D515:D578" si="89">1/B515</f>
        <v>0.5617977528089888</v>
      </c>
      <c r="E515">
        <f t="shared" ref="E515:E578" si="90">C515+D515-1</f>
        <v>2.908747243515708E-2</v>
      </c>
      <c r="F515">
        <f t="shared" ref="F515:F578" si="91">C515+D515-(C515*D515)-1</f>
        <v>-0.23343484196156661</v>
      </c>
      <c r="G515">
        <v>0</v>
      </c>
      <c r="H515">
        <f t="shared" ref="H515:H578" si="92">C515*D515</f>
        <v>0.26252231439672374</v>
      </c>
      <c r="I515">
        <f t="shared" ref="I515:I578" si="93">((-4*F515*H515)^0.5)/(2*F515)</f>
        <v>-1.0604746049596299</v>
      </c>
      <c r="J515">
        <f t="shared" ref="J515:J578" si="94">(-((-4*F515*H515)^0.5))/(2*F515)</f>
        <v>1.0604746049596299</v>
      </c>
      <c r="K515">
        <f t="shared" ref="K515:K578" si="95">IF(A515="","",(C515/($J515+C515-($J515*C515))))</f>
        <v>0.45270560758361844</v>
      </c>
      <c r="L515">
        <f t="shared" ref="L515:L578" si="96">IF(B515="","",(D515/($J515+D515-($J515*D515))))</f>
        <v>0.54729439241638145</v>
      </c>
      <c r="M515">
        <f t="shared" ref="M515:M578" si="97">IF(A515="","",1/K515)</f>
        <v>2.2089410496539781</v>
      </c>
      <c r="N515">
        <f t="shared" ref="N515:N578" si="98">IF(B515="","",1/L515)</f>
        <v>1.8271701918685113</v>
      </c>
    </row>
    <row r="516" spans="1:14" x14ac:dyDescent="0.25">
      <c r="A516" s="4">
        <f>IF('True_Odds_Calculator_2-way'!A517="","",'True_Odds_Calculator_2-way'!A517)</f>
        <v>2.13</v>
      </c>
      <c r="B516" s="4">
        <f>IF('True_Odds_Calculator_2-way'!B517="","",'True_Odds_Calculator_2-way'!B517)</f>
        <v>1.79</v>
      </c>
      <c r="C516" s="4">
        <f t="shared" si="88"/>
        <v>0.46948356807511737</v>
      </c>
      <c r="D516">
        <f t="shared" si="89"/>
        <v>0.55865921787709494</v>
      </c>
      <c r="E516">
        <f t="shared" si="90"/>
        <v>2.8142785952212312E-2</v>
      </c>
      <c r="F516">
        <f t="shared" si="91"/>
        <v>-0.2341385369947806</v>
      </c>
      <c r="G516">
        <v>0</v>
      </c>
      <c r="H516">
        <f t="shared" si="92"/>
        <v>0.26228132294699291</v>
      </c>
      <c r="I516">
        <f t="shared" si="93"/>
        <v>-1.0583936671670078</v>
      </c>
      <c r="J516">
        <f t="shared" si="94"/>
        <v>1.0583936671670078</v>
      </c>
      <c r="K516">
        <f t="shared" si="95"/>
        <v>0.45537654905878816</v>
      </c>
      <c r="L516">
        <f t="shared" si="96"/>
        <v>0.5446234509412119</v>
      </c>
      <c r="M516">
        <f t="shared" si="97"/>
        <v>2.1959848438987186</v>
      </c>
      <c r="N516">
        <f t="shared" si="98"/>
        <v>1.8361309970619364</v>
      </c>
    </row>
    <row r="517" spans="1:14" x14ac:dyDescent="0.25">
      <c r="A517" s="4">
        <f>IF('True_Odds_Calculator_2-way'!A518="","",'True_Odds_Calculator_2-way'!A518)</f>
        <v>2.34</v>
      </c>
      <c r="B517" s="4">
        <f>IF('True_Odds_Calculator_2-way'!B518="","",'True_Odds_Calculator_2-way'!B518)</f>
        <v>1.66</v>
      </c>
      <c r="C517" s="4">
        <f t="shared" si="88"/>
        <v>0.42735042735042739</v>
      </c>
      <c r="D517">
        <f t="shared" si="89"/>
        <v>0.60240963855421692</v>
      </c>
      <c r="E517">
        <f t="shared" si="90"/>
        <v>2.9760065904644417E-2</v>
      </c>
      <c r="F517">
        <f t="shared" si="91"/>
        <v>-0.22767995057151669</v>
      </c>
      <c r="G517">
        <v>0</v>
      </c>
      <c r="H517">
        <f t="shared" si="92"/>
        <v>0.2574400164761611</v>
      </c>
      <c r="I517">
        <f t="shared" si="93"/>
        <v>-1.0633485251477839</v>
      </c>
      <c r="J517">
        <f t="shared" si="94"/>
        <v>1.0633485251477839</v>
      </c>
      <c r="K517">
        <f t="shared" si="95"/>
        <v>0.41239034653044082</v>
      </c>
      <c r="L517">
        <f t="shared" si="96"/>
        <v>0.58760965346955907</v>
      </c>
      <c r="M517">
        <f t="shared" si="97"/>
        <v>2.4248870236980302</v>
      </c>
      <c r="N517">
        <f t="shared" si="98"/>
        <v>1.7018100265975373</v>
      </c>
    </row>
    <row r="518" spans="1:14" x14ac:dyDescent="0.25">
      <c r="A518" s="4">
        <f>IF('True_Odds_Calculator_2-way'!A519="","",'True_Odds_Calculator_2-way'!A519)</f>
        <v>2.0099999999999998</v>
      </c>
      <c r="B518" s="4">
        <f>IF('True_Odds_Calculator_2-way'!B519="","",'True_Odds_Calculator_2-way'!B519)</f>
        <v>1.89</v>
      </c>
      <c r="C518" s="4">
        <f t="shared" si="88"/>
        <v>0.49751243781094534</v>
      </c>
      <c r="D518">
        <f t="shared" si="89"/>
        <v>0.52910052910052918</v>
      </c>
      <c r="E518">
        <f t="shared" si="90"/>
        <v>2.6612966911474523E-2</v>
      </c>
      <c r="F518">
        <f t="shared" si="91"/>
        <v>-0.23662112716839079</v>
      </c>
      <c r="G518">
        <v>0</v>
      </c>
      <c r="H518">
        <f t="shared" si="92"/>
        <v>0.26323409407986531</v>
      </c>
      <c r="I518">
        <f t="shared" si="93"/>
        <v>-1.0547373121500738</v>
      </c>
      <c r="J518">
        <f t="shared" si="94"/>
        <v>1.0547373121500738</v>
      </c>
      <c r="K518">
        <f t="shared" si="95"/>
        <v>0.48419474909751009</v>
      </c>
      <c r="L518">
        <f t="shared" si="96"/>
        <v>0.51580525090249008</v>
      </c>
      <c r="M518">
        <f t="shared" si="97"/>
        <v>2.0652846852715743</v>
      </c>
      <c r="N518">
        <f t="shared" si="98"/>
        <v>1.9387162078135651</v>
      </c>
    </row>
    <row r="519" spans="1:14" x14ac:dyDescent="0.25">
      <c r="A519" s="4">
        <f>IF('True_Odds_Calculator_2-way'!A520="","",'True_Odds_Calculator_2-way'!A520)</f>
        <v>2.42</v>
      </c>
      <c r="B519" s="4">
        <f>IF('True_Odds_Calculator_2-way'!B520="","",'True_Odds_Calculator_2-way'!B520)</f>
        <v>1.62</v>
      </c>
      <c r="C519" s="4">
        <f t="shared" si="88"/>
        <v>0.41322314049586778</v>
      </c>
      <c r="D519">
        <f t="shared" si="89"/>
        <v>0.61728395061728392</v>
      </c>
      <c r="E519">
        <f t="shared" si="90"/>
        <v>3.0507091113151752E-2</v>
      </c>
      <c r="F519">
        <f t="shared" si="91"/>
        <v>-0.2245689215386184</v>
      </c>
      <c r="G519">
        <v>0</v>
      </c>
      <c r="H519">
        <f t="shared" si="92"/>
        <v>0.25507601265177021</v>
      </c>
      <c r="I519">
        <f t="shared" si="93"/>
        <v>-1.0657613907987191</v>
      </c>
      <c r="J519">
        <f t="shared" si="94"/>
        <v>1.0657613907987191</v>
      </c>
      <c r="K519">
        <f t="shared" si="95"/>
        <v>0.39787041057399003</v>
      </c>
      <c r="L519">
        <f t="shared" si="96"/>
        <v>0.60212958942600991</v>
      </c>
      <c r="M519">
        <f t="shared" si="97"/>
        <v>2.5133811749341808</v>
      </c>
      <c r="N519">
        <f t="shared" si="98"/>
        <v>1.6607720622952058</v>
      </c>
    </row>
    <row r="520" spans="1:14" x14ac:dyDescent="0.25">
      <c r="A520" s="4">
        <f>IF('True_Odds_Calculator_2-way'!A521="","",'True_Odds_Calculator_2-way'!A521)</f>
        <v>1.99</v>
      </c>
      <c r="B520" s="4">
        <f>IF('True_Odds_Calculator_2-way'!B521="","",'True_Odds_Calculator_2-way'!B521)</f>
        <v>1.92</v>
      </c>
      <c r="C520" s="4">
        <f t="shared" si="88"/>
        <v>0.50251256281407031</v>
      </c>
      <c r="D520">
        <f t="shared" si="89"/>
        <v>0.52083333333333337</v>
      </c>
      <c r="E520">
        <f t="shared" si="90"/>
        <v>2.3345896147403788E-2</v>
      </c>
      <c r="F520">
        <f t="shared" si="91"/>
        <v>-0.2383793969849245</v>
      </c>
      <c r="G520">
        <v>0</v>
      </c>
      <c r="H520">
        <f t="shared" si="92"/>
        <v>0.26172529313232828</v>
      </c>
      <c r="I520">
        <f t="shared" si="93"/>
        <v>-1.0478243557698861</v>
      </c>
      <c r="J520">
        <f t="shared" si="94"/>
        <v>1.0478243557698861</v>
      </c>
      <c r="K520">
        <f t="shared" si="95"/>
        <v>0.49083461764588526</v>
      </c>
      <c r="L520">
        <f t="shared" si="96"/>
        <v>0.50916538235411457</v>
      </c>
      <c r="M520">
        <f t="shared" si="97"/>
        <v>2.0373461122121879</v>
      </c>
      <c r="N520">
        <f t="shared" si="98"/>
        <v>1.9639984073082948</v>
      </c>
    </row>
    <row r="521" spans="1:14" x14ac:dyDescent="0.25">
      <c r="A521" s="4">
        <f>IF('True_Odds_Calculator_2-way'!A522="","",'True_Odds_Calculator_2-way'!A522)</f>
        <v>1.58</v>
      </c>
      <c r="B521" s="4">
        <f>IF('True_Odds_Calculator_2-way'!B522="","",'True_Odds_Calculator_2-way'!B522)</f>
        <v>2.52</v>
      </c>
      <c r="C521" s="4">
        <f t="shared" si="88"/>
        <v>0.63291139240506322</v>
      </c>
      <c r="D521">
        <f t="shared" si="89"/>
        <v>0.3968253968253968</v>
      </c>
      <c r="E521">
        <f t="shared" si="90"/>
        <v>2.9736789230460081E-2</v>
      </c>
      <c r="F521">
        <f t="shared" si="91"/>
        <v>-0.22141852521599359</v>
      </c>
      <c r="G521">
        <v>0</v>
      </c>
      <c r="H521">
        <f t="shared" si="92"/>
        <v>0.25115531444645367</v>
      </c>
      <c r="I521">
        <f t="shared" si="93"/>
        <v>-1.0650358071057624</v>
      </c>
      <c r="J521">
        <f t="shared" si="94"/>
        <v>1.0650358071057624</v>
      </c>
      <c r="K521">
        <f t="shared" si="95"/>
        <v>0.61815365154846769</v>
      </c>
      <c r="L521">
        <f t="shared" si="96"/>
        <v>0.38184634845153209</v>
      </c>
      <c r="M521">
        <f t="shared" si="97"/>
        <v>1.6177207681213428</v>
      </c>
      <c r="N521">
        <f t="shared" si="98"/>
        <v>2.618854426800759</v>
      </c>
    </row>
    <row r="522" spans="1:14" x14ac:dyDescent="0.25">
      <c r="A522" s="4">
        <f>IF('True_Odds_Calculator_2-way'!A523="","",'True_Odds_Calculator_2-way'!A523)</f>
        <v>2.62</v>
      </c>
      <c r="B522" s="4">
        <f>IF('True_Odds_Calculator_2-way'!B523="","",'True_Odds_Calculator_2-way'!B523)</f>
        <v>1.49</v>
      </c>
      <c r="C522" s="4">
        <f t="shared" si="88"/>
        <v>0.38167938931297707</v>
      </c>
      <c r="D522">
        <f t="shared" si="89"/>
        <v>0.67114093959731547</v>
      </c>
      <c r="E522">
        <f t="shared" si="90"/>
        <v>5.2820328910292424E-2</v>
      </c>
      <c r="F522">
        <f t="shared" si="91"/>
        <v>-0.20334033505814864</v>
      </c>
      <c r="G522">
        <v>0</v>
      </c>
      <c r="H522">
        <f t="shared" si="92"/>
        <v>0.256160663968441</v>
      </c>
      <c r="I522">
        <f t="shared" si="93"/>
        <v>-1.1223917161691226</v>
      </c>
      <c r="J522">
        <f t="shared" si="94"/>
        <v>1.1223917161691226</v>
      </c>
      <c r="K522">
        <f t="shared" si="95"/>
        <v>0.35482703034960167</v>
      </c>
      <c r="L522">
        <f t="shared" si="96"/>
        <v>0.6451729696503985</v>
      </c>
      <c r="M522">
        <f t="shared" si="97"/>
        <v>2.8182745801939793</v>
      </c>
      <c r="N522">
        <f t="shared" si="98"/>
        <v>1.5499719409228698</v>
      </c>
    </row>
    <row r="523" spans="1:14" x14ac:dyDescent="0.25">
      <c r="A523" s="4">
        <f>IF('True_Odds_Calculator_2-way'!A524="","",'True_Odds_Calculator_2-way'!A524)</f>
        <v>1.98</v>
      </c>
      <c r="B523" s="4">
        <f>IF('True_Odds_Calculator_2-way'!B524="","",'True_Odds_Calculator_2-way'!B524)</f>
        <v>1.85</v>
      </c>
      <c r="C523" s="4">
        <f t="shared" si="88"/>
        <v>0.50505050505050508</v>
      </c>
      <c r="D523">
        <f t="shared" si="89"/>
        <v>0.54054054054054046</v>
      </c>
      <c r="E523">
        <f t="shared" si="90"/>
        <v>4.5591045591045543E-2</v>
      </c>
      <c r="F523">
        <f t="shared" si="91"/>
        <v>-0.22740922740922742</v>
      </c>
      <c r="G523">
        <v>0</v>
      </c>
      <c r="H523">
        <f t="shared" si="92"/>
        <v>0.27300027300027296</v>
      </c>
      <c r="I523">
        <f t="shared" si="93"/>
        <v>-1.0956642697819576</v>
      </c>
      <c r="J523">
        <f t="shared" si="94"/>
        <v>1.0956642697819576</v>
      </c>
      <c r="K523">
        <f t="shared" si="95"/>
        <v>0.48221797483362183</v>
      </c>
      <c r="L523">
        <f t="shared" si="96"/>
        <v>0.51778202516637828</v>
      </c>
      <c r="M523">
        <f t="shared" si="97"/>
        <v>2.0737509843863182</v>
      </c>
      <c r="N523">
        <f t="shared" si="98"/>
        <v>1.9313146293146641</v>
      </c>
    </row>
    <row r="524" spans="1:14" x14ac:dyDescent="0.25">
      <c r="A524" s="4">
        <f>IF('True_Odds_Calculator_2-way'!A525="","",'True_Odds_Calculator_2-way'!A525)</f>
        <v>2.2400000000000002</v>
      </c>
      <c r="B524" s="4">
        <f>IF('True_Odds_Calculator_2-way'!B525="","",'True_Odds_Calculator_2-way'!B525)</f>
        <v>1.65</v>
      </c>
      <c r="C524" s="4">
        <f t="shared" si="88"/>
        <v>0.4464285714285714</v>
      </c>
      <c r="D524">
        <f t="shared" si="89"/>
        <v>0.60606060606060608</v>
      </c>
      <c r="E524">
        <f t="shared" si="90"/>
        <v>5.2489177489177585E-2</v>
      </c>
      <c r="F524">
        <f t="shared" si="91"/>
        <v>-0.21807359307359298</v>
      </c>
      <c r="G524">
        <v>0</v>
      </c>
      <c r="H524">
        <f t="shared" si="92"/>
        <v>0.27056277056277056</v>
      </c>
      <c r="I524">
        <f t="shared" si="93"/>
        <v>-1.1138647983852827</v>
      </c>
      <c r="J524">
        <f t="shared" si="94"/>
        <v>1.1138647983852827</v>
      </c>
      <c r="K524">
        <f t="shared" si="95"/>
        <v>0.41995767372633486</v>
      </c>
      <c r="L524">
        <f t="shared" si="96"/>
        <v>0.58004232627366503</v>
      </c>
      <c r="M524">
        <f t="shared" si="97"/>
        <v>2.3811923499977508</v>
      </c>
      <c r="N524">
        <f t="shared" si="98"/>
        <v>1.7240121189504336</v>
      </c>
    </row>
    <row r="525" spans="1:14" x14ac:dyDescent="0.25">
      <c r="A525" s="4">
        <f>IF('True_Odds_Calculator_2-way'!A526="","",'True_Odds_Calculator_2-way'!A526)</f>
        <v>1.72</v>
      </c>
      <c r="B525" s="4">
        <f>IF('True_Odds_Calculator_2-way'!B526="","",'True_Odds_Calculator_2-way'!B526)</f>
        <v>2.23</v>
      </c>
      <c r="C525" s="4">
        <f t="shared" si="88"/>
        <v>0.58139534883720934</v>
      </c>
      <c r="D525">
        <f t="shared" si="89"/>
        <v>0.44843049327354262</v>
      </c>
      <c r="E525">
        <f t="shared" si="90"/>
        <v>2.982584211075201E-2</v>
      </c>
      <c r="F525">
        <f t="shared" si="91"/>
        <v>-0.23088956095526114</v>
      </c>
      <c r="G525">
        <v>0</v>
      </c>
      <c r="H525">
        <f t="shared" si="92"/>
        <v>0.26071540306601315</v>
      </c>
      <c r="I525">
        <f t="shared" si="93"/>
        <v>-1.0626278551055641</v>
      </c>
      <c r="J525">
        <f t="shared" si="94"/>
        <v>1.0626278551055641</v>
      </c>
      <c r="K525">
        <f t="shared" si="95"/>
        <v>0.56654268925198559</v>
      </c>
      <c r="L525">
        <f t="shared" si="96"/>
        <v>0.43345731074801436</v>
      </c>
      <c r="M525">
        <f t="shared" si="97"/>
        <v>1.7650920556760061</v>
      </c>
      <c r="N525">
        <f t="shared" si="98"/>
        <v>2.3070322617798436</v>
      </c>
    </row>
    <row r="526" spans="1:14" x14ac:dyDescent="0.25">
      <c r="A526" s="4">
        <f>IF('True_Odds_Calculator_2-way'!A527="","",'True_Odds_Calculator_2-way'!A527)</f>
        <v>1.43</v>
      </c>
      <c r="B526" s="4">
        <f>IF('True_Odds_Calculator_2-way'!B527="","",'True_Odds_Calculator_2-way'!B527)</f>
        <v>2.96</v>
      </c>
      <c r="C526" s="4">
        <f t="shared" si="88"/>
        <v>0.69930069930069938</v>
      </c>
      <c r="D526">
        <f t="shared" si="89"/>
        <v>0.33783783783783783</v>
      </c>
      <c r="E526">
        <f t="shared" si="90"/>
        <v>3.713853713853732E-2</v>
      </c>
      <c r="F526">
        <f t="shared" si="91"/>
        <v>-0.19911169911169901</v>
      </c>
      <c r="G526">
        <v>0</v>
      </c>
      <c r="H526">
        <f t="shared" si="92"/>
        <v>0.23625023625023628</v>
      </c>
      <c r="I526">
        <f t="shared" si="93"/>
        <v>-1.0892755023757479</v>
      </c>
      <c r="J526">
        <f t="shared" si="94"/>
        <v>1.0892755023757479</v>
      </c>
      <c r="K526">
        <f t="shared" si="95"/>
        <v>0.68101869712269292</v>
      </c>
      <c r="L526">
        <f t="shared" si="96"/>
        <v>0.31898130287730725</v>
      </c>
      <c r="M526">
        <f t="shared" si="97"/>
        <v>1.4683884660215711</v>
      </c>
      <c r="N526">
        <f t="shared" si="98"/>
        <v>3.1349799846564652</v>
      </c>
    </row>
    <row r="527" spans="1:14" x14ac:dyDescent="0.25">
      <c r="A527" s="4">
        <f>IF('True_Odds_Calculator_2-way'!A528="","",'True_Odds_Calculator_2-way'!A528)</f>
        <v>2.0099999999999998</v>
      </c>
      <c r="B527" s="4">
        <f>IF('True_Odds_Calculator_2-way'!B528="","",'True_Odds_Calculator_2-way'!B528)</f>
        <v>1.89</v>
      </c>
      <c r="C527" s="4">
        <f t="shared" si="88"/>
        <v>0.49751243781094534</v>
      </c>
      <c r="D527">
        <f t="shared" si="89"/>
        <v>0.52910052910052918</v>
      </c>
      <c r="E527">
        <f t="shared" si="90"/>
        <v>2.6612966911474523E-2</v>
      </c>
      <c r="F527">
        <f t="shared" si="91"/>
        <v>-0.23662112716839079</v>
      </c>
      <c r="G527">
        <v>0</v>
      </c>
      <c r="H527">
        <f t="shared" si="92"/>
        <v>0.26323409407986531</v>
      </c>
      <c r="I527">
        <f t="shared" si="93"/>
        <v>-1.0547373121500738</v>
      </c>
      <c r="J527">
        <f t="shared" si="94"/>
        <v>1.0547373121500738</v>
      </c>
      <c r="K527">
        <f t="shared" si="95"/>
        <v>0.48419474909751009</v>
      </c>
      <c r="L527">
        <f t="shared" si="96"/>
        <v>0.51580525090249008</v>
      </c>
      <c r="M527">
        <f t="shared" si="97"/>
        <v>2.0652846852715743</v>
      </c>
      <c r="N527">
        <f t="shared" si="98"/>
        <v>1.9387162078135651</v>
      </c>
    </row>
    <row r="528" spans="1:14" x14ac:dyDescent="0.25">
      <c r="A528" s="4">
        <f>IF('True_Odds_Calculator_2-way'!A529="","",'True_Odds_Calculator_2-way'!A529)</f>
        <v>2.1800000000000002</v>
      </c>
      <c r="B528" s="4">
        <f>IF('True_Odds_Calculator_2-way'!B529="","",'True_Odds_Calculator_2-way'!B529)</f>
        <v>1.75</v>
      </c>
      <c r="C528" s="4">
        <f t="shared" si="88"/>
        <v>0.4587155963302752</v>
      </c>
      <c r="D528">
        <f t="shared" si="89"/>
        <v>0.5714285714285714</v>
      </c>
      <c r="E528">
        <f t="shared" si="90"/>
        <v>3.0144167758846541E-2</v>
      </c>
      <c r="F528">
        <f t="shared" si="91"/>
        <v>-0.23197903014416776</v>
      </c>
      <c r="G528">
        <v>0</v>
      </c>
      <c r="H528">
        <f t="shared" si="92"/>
        <v>0.26212319790301436</v>
      </c>
      <c r="I528">
        <f t="shared" si="93"/>
        <v>-1.0629880069054676</v>
      </c>
      <c r="J528">
        <f t="shared" si="94"/>
        <v>1.0629880069054676</v>
      </c>
      <c r="K528">
        <f t="shared" si="95"/>
        <v>0.44359159560776512</v>
      </c>
      <c r="L528">
        <f t="shared" si="96"/>
        <v>0.55640840439223493</v>
      </c>
      <c r="M528">
        <f t="shared" si="97"/>
        <v>2.2543258481484516</v>
      </c>
      <c r="N528">
        <f t="shared" si="98"/>
        <v>1.797241005179101</v>
      </c>
    </row>
    <row r="529" spans="1:14" x14ac:dyDescent="0.25">
      <c r="A529" s="4">
        <f>IF('True_Odds_Calculator_2-way'!A530="","",'True_Odds_Calculator_2-way'!A530)</f>
        <v>1.99</v>
      </c>
      <c r="B529" s="4">
        <f>IF('True_Odds_Calculator_2-way'!B530="","",'True_Odds_Calculator_2-way'!B530)</f>
        <v>1.91</v>
      </c>
      <c r="C529" s="4">
        <f t="shared" si="88"/>
        <v>0.50251256281407031</v>
      </c>
      <c r="D529">
        <f t="shared" si="89"/>
        <v>0.52356020942408377</v>
      </c>
      <c r="E529">
        <f t="shared" si="90"/>
        <v>2.6072772238153963E-2</v>
      </c>
      <c r="F529">
        <f t="shared" si="91"/>
        <v>-0.23702281038701378</v>
      </c>
      <c r="G529">
        <v>0</v>
      </c>
      <c r="H529">
        <f t="shared" si="92"/>
        <v>0.26309558262516769</v>
      </c>
      <c r="I529">
        <f t="shared" si="93"/>
        <v>-1.0535659020683561</v>
      </c>
      <c r="J529">
        <f t="shared" si="94"/>
        <v>1.0535659020683561</v>
      </c>
      <c r="K529">
        <f t="shared" si="95"/>
        <v>0.48946901466728099</v>
      </c>
      <c r="L529">
        <f t="shared" si="96"/>
        <v>0.51053098533271912</v>
      </c>
      <c r="M529">
        <f t="shared" si="97"/>
        <v>2.043030243047673</v>
      </c>
      <c r="N529">
        <f t="shared" si="98"/>
        <v>1.9587449708822042</v>
      </c>
    </row>
    <row r="530" spans="1:14" x14ac:dyDescent="0.25">
      <c r="A530" s="4">
        <f>IF('True_Odds_Calculator_2-way'!A531="","",'True_Odds_Calculator_2-way'!A531)</f>
        <v>1.65</v>
      </c>
      <c r="B530" s="4">
        <f>IF('True_Odds_Calculator_2-way'!B531="","",'True_Odds_Calculator_2-way'!B531)</f>
        <v>2.35</v>
      </c>
      <c r="C530" s="4">
        <f t="shared" si="88"/>
        <v>0.60606060606060608</v>
      </c>
      <c r="D530">
        <f t="shared" si="89"/>
        <v>0.42553191489361702</v>
      </c>
      <c r="E530">
        <f t="shared" si="90"/>
        <v>3.1592520954223158E-2</v>
      </c>
      <c r="F530">
        <f t="shared" si="91"/>
        <v>-0.22630560928433263</v>
      </c>
      <c r="G530">
        <v>0</v>
      </c>
      <c r="H530">
        <f t="shared" si="92"/>
        <v>0.25789813023855579</v>
      </c>
      <c r="I530">
        <f t="shared" si="93"/>
        <v>-1.0675210253672478</v>
      </c>
      <c r="J530">
        <f t="shared" si="94"/>
        <v>1.0675210253672478</v>
      </c>
      <c r="K530">
        <f t="shared" si="95"/>
        <v>0.59035757177177173</v>
      </c>
      <c r="L530">
        <f t="shared" si="96"/>
        <v>0.40964242822822811</v>
      </c>
      <c r="M530">
        <f t="shared" si="97"/>
        <v>1.6938886664887112</v>
      </c>
      <c r="N530">
        <f t="shared" si="98"/>
        <v>2.4411533842457849</v>
      </c>
    </row>
    <row r="531" spans="1:14" x14ac:dyDescent="0.25">
      <c r="A531" s="4">
        <f>IF('True_Odds_Calculator_2-way'!A532="","",'True_Odds_Calculator_2-way'!A532)</f>
        <v>2.48</v>
      </c>
      <c r="B531" s="4">
        <f>IF('True_Odds_Calculator_2-way'!B532="","",'True_Odds_Calculator_2-way'!B532)</f>
        <v>1.57</v>
      </c>
      <c r="C531" s="4">
        <f t="shared" si="88"/>
        <v>0.40322580645161293</v>
      </c>
      <c r="D531">
        <f t="shared" si="89"/>
        <v>0.63694267515923564</v>
      </c>
      <c r="E531">
        <f t="shared" si="90"/>
        <v>4.0168481610848517E-2</v>
      </c>
      <c r="F531">
        <f t="shared" si="91"/>
        <v>-0.21666324224368205</v>
      </c>
      <c r="G531">
        <v>0</v>
      </c>
      <c r="H531">
        <f t="shared" si="92"/>
        <v>0.25683172385453051</v>
      </c>
      <c r="I531">
        <f t="shared" si="93"/>
        <v>-1.0887588907733552</v>
      </c>
      <c r="J531">
        <f t="shared" si="94"/>
        <v>1.0887588907733552</v>
      </c>
      <c r="K531">
        <f t="shared" si="95"/>
        <v>0.38294175852351953</v>
      </c>
      <c r="L531">
        <f t="shared" si="96"/>
        <v>0.61705824147648058</v>
      </c>
      <c r="M531">
        <f t="shared" si="97"/>
        <v>2.6113631583445658</v>
      </c>
      <c r="N531">
        <f t="shared" si="98"/>
        <v>1.6205925677408124</v>
      </c>
    </row>
    <row r="532" spans="1:14" x14ac:dyDescent="0.25">
      <c r="A532" s="4">
        <f>IF('True_Odds_Calculator_2-way'!A533="","",'True_Odds_Calculator_2-way'!A533)</f>
        <v>2.13</v>
      </c>
      <c r="B532" s="4">
        <f>IF('True_Odds_Calculator_2-way'!B533="","",'True_Odds_Calculator_2-way'!B533)</f>
        <v>1.76</v>
      </c>
      <c r="C532" s="4">
        <f t="shared" si="88"/>
        <v>0.46948356807511737</v>
      </c>
      <c r="D532">
        <f t="shared" si="89"/>
        <v>0.56818181818181823</v>
      </c>
      <c r="E532">
        <f t="shared" si="90"/>
        <v>3.7665386256935607E-2</v>
      </c>
      <c r="F532">
        <f t="shared" si="91"/>
        <v>-0.22908664105847198</v>
      </c>
      <c r="G532">
        <v>0</v>
      </c>
      <c r="H532">
        <f t="shared" si="92"/>
        <v>0.26675202731540765</v>
      </c>
      <c r="I532">
        <f t="shared" si="93"/>
        <v>-1.0790808419378759</v>
      </c>
      <c r="J532">
        <f t="shared" si="94"/>
        <v>1.0790808419378759</v>
      </c>
      <c r="K532">
        <f t="shared" si="95"/>
        <v>0.45058007312499337</v>
      </c>
      <c r="L532">
        <f t="shared" si="96"/>
        <v>0.54941992687500663</v>
      </c>
      <c r="M532">
        <f t="shared" si="97"/>
        <v>2.2193613513897996</v>
      </c>
      <c r="N532">
        <f t="shared" si="98"/>
        <v>1.8201014398727853</v>
      </c>
    </row>
    <row r="533" spans="1:14" x14ac:dyDescent="0.25">
      <c r="A533" s="4">
        <f>IF('True_Odds_Calculator_2-way'!A534="","",'True_Odds_Calculator_2-way'!A534)</f>
        <v>1.66</v>
      </c>
      <c r="B533" s="4">
        <f>IF('True_Odds_Calculator_2-way'!B534="","",'True_Odds_Calculator_2-way'!B534)</f>
        <v>2.31</v>
      </c>
      <c r="C533" s="4">
        <f t="shared" si="88"/>
        <v>0.60240963855421692</v>
      </c>
      <c r="D533">
        <f t="shared" si="89"/>
        <v>0.4329004329004329</v>
      </c>
      <c r="E533">
        <f t="shared" si="90"/>
        <v>3.5310071454649705E-2</v>
      </c>
      <c r="F533">
        <f t="shared" si="91"/>
        <v>-0.22547332185886404</v>
      </c>
      <c r="G533">
        <v>0</v>
      </c>
      <c r="H533">
        <f t="shared" si="92"/>
        <v>0.2607833933135138</v>
      </c>
      <c r="I533">
        <f t="shared" si="93"/>
        <v>-1.0754553500909856</v>
      </c>
      <c r="J533">
        <f t="shared" si="94"/>
        <v>1.0754553500909856</v>
      </c>
      <c r="K533">
        <f t="shared" si="95"/>
        <v>0.58486354509435967</v>
      </c>
      <c r="L533">
        <f t="shared" si="96"/>
        <v>0.41513645490564033</v>
      </c>
      <c r="M533">
        <f t="shared" si="97"/>
        <v>1.7098005310600506</v>
      </c>
      <c r="N533">
        <f t="shared" si="98"/>
        <v>2.4088465086191913</v>
      </c>
    </row>
    <row r="534" spans="1:14" x14ac:dyDescent="0.25">
      <c r="A534" s="4">
        <f>IF('True_Odds_Calculator_2-way'!A535="","",'True_Odds_Calculator_2-way'!A535)</f>
        <v>1.53</v>
      </c>
      <c r="B534" s="4">
        <f>IF('True_Odds_Calculator_2-way'!B535="","",'True_Odds_Calculator_2-way'!B535)</f>
        <v>2.61</v>
      </c>
      <c r="C534" s="4">
        <f t="shared" si="88"/>
        <v>0.65359477124183007</v>
      </c>
      <c r="D534">
        <f t="shared" si="89"/>
        <v>0.38314176245210729</v>
      </c>
      <c r="E534">
        <f t="shared" si="90"/>
        <v>3.6736533693937368E-2</v>
      </c>
      <c r="F534">
        <f t="shared" si="91"/>
        <v>-0.21368291888913937</v>
      </c>
      <c r="G534">
        <v>0</v>
      </c>
      <c r="H534">
        <f t="shared" si="92"/>
        <v>0.25041945258307668</v>
      </c>
      <c r="I534">
        <f t="shared" si="93"/>
        <v>-1.0825528985483326</v>
      </c>
      <c r="J534">
        <f t="shared" si="94"/>
        <v>1.0825528985483326</v>
      </c>
      <c r="K534">
        <f t="shared" si="95"/>
        <v>0.63542371450806256</v>
      </c>
      <c r="L534">
        <f t="shared" si="96"/>
        <v>0.36457628549193738</v>
      </c>
      <c r="M534">
        <f t="shared" si="97"/>
        <v>1.5737530362306167</v>
      </c>
      <c r="N534">
        <f t="shared" si="98"/>
        <v>2.7429101666628148</v>
      </c>
    </row>
    <row r="535" spans="1:14" x14ac:dyDescent="0.25">
      <c r="A535" s="4">
        <f>IF('True_Odds_Calculator_2-way'!A536="","",'True_Odds_Calculator_2-way'!A536)</f>
        <v>1.7</v>
      </c>
      <c r="B535" s="4">
        <f>IF('True_Odds_Calculator_2-way'!B536="","",'True_Odds_Calculator_2-way'!B536)</f>
        <v>2.25</v>
      </c>
      <c r="C535" s="4">
        <f t="shared" si="88"/>
        <v>0.58823529411764708</v>
      </c>
      <c r="D535">
        <f t="shared" si="89"/>
        <v>0.44444444444444442</v>
      </c>
      <c r="E535">
        <f t="shared" si="90"/>
        <v>3.2679738562091387E-2</v>
      </c>
      <c r="F535">
        <f t="shared" si="91"/>
        <v>-0.2287581699346406</v>
      </c>
      <c r="G535">
        <v>0</v>
      </c>
      <c r="H535">
        <f t="shared" si="92"/>
        <v>0.26143790849673204</v>
      </c>
      <c r="I535">
        <f t="shared" si="93"/>
        <v>-1.0690449676496974</v>
      </c>
      <c r="J535">
        <f t="shared" si="94"/>
        <v>1.0690449676496974</v>
      </c>
      <c r="K535">
        <f t="shared" si="95"/>
        <v>0.57197391510275408</v>
      </c>
      <c r="L535">
        <f t="shared" si="96"/>
        <v>0.42802608489724608</v>
      </c>
      <c r="M535">
        <f t="shared" si="97"/>
        <v>1.7483314773547878</v>
      </c>
      <c r="N535">
        <f t="shared" si="98"/>
        <v>2.3363062095621219</v>
      </c>
    </row>
    <row r="536" spans="1:14" x14ac:dyDescent="0.25">
      <c r="A536" s="4">
        <f>IF('True_Odds_Calculator_2-way'!A537="","",'True_Odds_Calculator_2-way'!A537)</f>
        <v>2.11</v>
      </c>
      <c r="B536" s="4">
        <f>IF('True_Odds_Calculator_2-way'!B537="","",'True_Odds_Calculator_2-way'!B537)</f>
        <v>1.79</v>
      </c>
      <c r="C536" s="4">
        <f t="shared" si="88"/>
        <v>0.47393364928909953</v>
      </c>
      <c r="D536">
        <f t="shared" si="89"/>
        <v>0.55865921787709494</v>
      </c>
      <c r="E536">
        <f t="shared" si="90"/>
        <v>3.2592867166194583E-2</v>
      </c>
      <c r="F536">
        <f t="shared" si="91"/>
        <v>-0.23217453467129112</v>
      </c>
      <c r="G536">
        <v>0</v>
      </c>
      <c r="H536">
        <f t="shared" si="92"/>
        <v>0.26476740183748576</v>
      </c>
      <c r="I536">
        <f t="shared" si="93"/>
        <v>-1.0678861770883312</v>
      </c>
      <c r="J536">
        <f t="shared" si="94"/>
        <v>1.0678861770883312</v>
      </c>
      <c r="K536">
        <f t="shared" si="95"/>
        <v>0.45759183965236705</v>
      </c>
      <c r="L536">
        <f t="shared" si="96"/>
        <v>0.54240816034763273</v>
      </c>
      <c r="M536">
        <f t="shared" si="97"/>
        <v>2.1853536565680476</v>
      </c>
      <c r="N536">
        <f t="shared" si="98"/>
        <v>1.8436300798997822</v>
      </c>
    </row>
    <row r="537" spans="1:14" x14ac:dyDescent="0.25">
      <c r="A537" s="4">
        <f>IF('True_Odds_Calculator_2-way'!A538="","",'True_Odds_Calculator_2-way'!A538)</f>
        <v>1.1599999999999999</v>
      </c>
      <c r="B537" s="4">
        <f>IF('True_Odds_Calculator_2-way'!B538="","",'True_Odds_Calculator_2-way'!B538)</f>
        <v>5.47</v>
      </c>
      <c r="C537" s="4">
        <f t="shared" si="88"/>
        <v>0.86206896551724144</v>
      </c>
      <c r="D537">
        <f t="shared" si="89"/>
        <v>0.18281535648994515</v>
      </c>
      <c r="E537">
        <f t="shared" si="90"/>
        <v>4.4884322007186617E-2</v>
      </c>
      <c r="F537">
        <f t="shared" si="91"/>
        <v>-0.11271512324276611</v>
      </c>
      <c r="G537">
        <v>0</v>
      </c>
      <c r="H537">
        <f t="shared" si="92"/>
        <v>0.15759944524995273</v>
      </c>
      <c r="I537">
        <f t="shared" si="93"/>
        <v>-1.1824594246010056</v>
      </c>
      <c r="J537">
        <f t="shared" si="94"/>
        <v>1.1824594246010056</v>
      </c>
      <c r="K537">
        <f t="shared" si="95"/>
        <v>0.84090603701284472</v>
      </c>
      <c r="L537">
        <f t="shared" si="96"/>
        <v>0.1590939629871552</v>
      </c>
      <c r="M537">
        <f t="shared" si="97"/>
        <v>1.1891935079361609</v>
      </c>
      <c r="N537">
        <f t="shared" si="98"/>
        <v>6.2855936279664943</v>
      </c>
    </row>
    <row r="538" spans="1:14" x14ac:dyDescent="0.25">
      <c r="A538" s="4">
        <f>IF('True_Odds_Calculator_2-way'!A539="","",'True_Odds_Calculator_2-way'!A539)</f>
        <v>2.56</v>
      </c>
      <c r="B538" s="4">
        <f>IF('True_Odds_Calculator_2-way'!B539="","",'True_Odds_Calculator_2-way'!B539)</f>
        <v>1.56</v>
      </c>
      <c r="C538" s="4">
        <f t="shared" si="88"/>
        <v>0.390625</v>
      </c>
      <c r="D538">
        <f t="shared" si="89"/>
        <v>0.64102564102564097</v>
      </c>
      <c r="E538">
        <f t="shared" si="90"/>
        <v>3.1650641025640969E-2</v>
      </c>
      <c r="F538">
        <f t="shared" si="91"/>
        <v>-0.21875</v>
      </c>
      <c r="G538">
        <v>0</v>
      </c>
      <c r="H538">
        <f t="shared" si="92"/>
        <v>0.25040064102564102</v>
      </c>
      <c r="I538">
        <f t="shared" si="93"/>
        <v>-1.0699012312772822</v>
      </c>
      <c r="J538">
        <f t="shared" si="94"/>
        <v>1.0699012312772822</v>
      </c>
      <c r="K538">
        <f t="shared" si="95"/>
        <v>0.37466571564383383</v>
      </c>
      <c r="L538">
        <f t="shared" si="96"/>
        <v>0.62533428435616611</v>
      </c>
      <c r="M538">
        <f t="shared" si="97"/>
        <v>2.6690459207925601</v>
      </c>
      <c r="N538">
        <f t="shared" si="98"/>
        <v>1.5991446895152783</v>
      </c>
    </row>
    <row r="539" spans="1:14" x14ac:dyDescent="0.25">
      <c r="A539" s="4">
        <f>IF('True_Odds_Calculator_2-way'!A540="","",'True_Odds_Calculator_2-way'!A540)</f>
        <v>2.3199999999999998</v>
      </c>
      <c r="B539" s="4">
        <f>IF('True_Odds_Calculator_2-way'!B540="","",'True_Odds_Calculator_2-way'!B540)</f>
        <v>1.66</v>
      </c>
      <c r="C539" s="4">
        <f t="shared" si="88"/>
        <v>0.43103448275862072</v>
      </c>
      <c r="D539">
        <f t="shared" si="89"/>
        <v>0.60240963855421692</v>
      </c>
      <c r="E539">
        <f t="shared" si="90"/>
        <v>3.3444121312837582E-2</v>
      </c>
      <c r="F539">
        <f t="shared" si="91"/>
        <v>-0.22621520565018693</v>
      </c>
      <c r="G539">
        <v>0</v>
      </c>
      <c r="H539">
        <f t="shared" si="92"/>
        <v>0.25965932696302457</v>
      </c>
      <c r="I539">
        <f t="shared" si="93"/>
        <v>-1.0713739108887086</v>
      </c>
      <c r="J539">
        <f t="shared" si="94"/>
        <v>1.0713739108887086</v>
      </c>
      <c r="K539">
        <f t="shared" si="95"/>
        <v>0.41421356237309498</v>
      </c>
      <c r="L539">
        <f t="shared" si="96"/>
        <v>0.58578643762690485</v>
      </c>
      <c r="M539">
        <f t="shared" si="97"/>
        <v>2.4142135623730954</v>
      </c>
      <c r="N539">
        <f t="shared" si="98"/>
        <v>1.7071067811865479</v>
      </c>
    </row>
    <row r="540" spans="1:14" x14ac:dyDescent="0.25">
      <c r="A540" s="4">
        <f>IF('True_Odds_Calculator_2-way'!A541="","",'True_Odds_Calculator_2-way'!A541)</f>
        <v>2.42</v>
      </c>
      <c r="B540" s="4">
        <f>IF('True_Odds_Calculator_2-way'!B541="","",'True_Odds_Calculator_2-way'!B541)</f>
        <v>1.61</v>
      </c>
      <c r="C540" s="4">
        <f t="shared" si="88"/>
        <v>0.41322314049586778</v>
      </c>
      <c r="D540">
        <f t="shared" si="89"/>
        <v>0.6211180124223602</v>
      </c>
      <c r="E540">
        <f t="shared" si="90"/>
        <v>3.4341152918228035E-2</v>
      </c>
      <c r="F540">
        <f t="shared" si="91"/>
        <v>-0.22231918279349105</v>
      </c>
      <c r="G540">
        <v>0</v>
      </c>
      <c r="H540">
        <f t="shared" si="92"/>
        <v>0.25666033571171909</v>
      </c>
      <c r="I540">
        <f t="shared" si="93"/>
        <v>-1.0744616281415773</v>
      </c>
      <c r="J540">
        <f t="shared" si="94"/>
        <v>1.0744616281415773</v>
      </c>
      <c r="K540">
        <f t="shared" si="95"/>
        <v>0.3959242744397955</v>
      </c>
      <c r="L540">
        <f t="shared" si="96"/>
        <v>0.60407572556020461</v>
      </c>
      <c r="M540">
        <f t="shared" si="97"/>
        <v>2.5257355119610394</v>
      </c>
      <c r="N540">
        <f t="shared" si="98"/>
        <v>1.6554215931663621</v>
      </c>
    </row>
    <row r="541" spans="1:14" x14ac:dyDescent="0.25">
      <c r="A541" s="4">
        <f>IF('True_Odds_Calculator_2-way'!A542="","",'True_Odds_Calculator_2-way'!A542)</f>
        <v>1.75</v>
      </c>
      <c r="B541" s="4">
        <f>IF('True_Odds_Calculator_2-way'!B542="","",'True_Odds_Calculator_2-way'!B542)</f>
        <v>2.16</v>
      </c>
      <c r="C541" s="4">
        <f t="shared" si="88"/>
        <v>0.5714285714285714</v>
      </c>
      <c r="D541">
        <f t="shared" si="89"/>
        <v>0.46296296296296291</v>
      </c>
      <c r="E541">
        <f t="shared" si="90"/>
        <v>3.4391534391534417E-2</v>
      </c>
      <c r="F541">
        <f t="shared" si="91"/>
        <v>-0.23015873015873001</v>
      </c>
      <c r="G541">
        <v>0</v>
      </c>
      <c r="H541">
        <f t="shared" si="92"/>
        <v>0.26455026455026448</v>
      </c>
      <c r="I541">
        <f t="shared" si="93"/>
        <v>-1.0721125348377951</v>
      </c>
      <c r="J541">
        <f t="shared" si="94"/>
        <v>1.0721125348377951</v>
      </c>
      <c r="K541">
        <f t="shared" si="95"/>
        <v>0.55429779192955719</v>
      </c>
      <c r="L541">
        <f t="shared" si="96"/>
        <v>0.44570220807044264</v>
      </c>
      <c r="M541">
        <f t="shared" si="97"/>
        <v>1.8040844011283466</v>
      </c>
      <c r="N541">
        <f t="shared" si="98"/>
        <v>2.2436505404118421</v>
      </c>
    </row>
    <row r="542" spans="1:14" x14ac:dyDescent="0.25">
      <c r="A542" s="4">
        <f>IF('True_Odds_Calculator_2-way'!A543="","",'True_Odds_Calculator_2-way'!A543)</f>
        <v>2.11</v>
      </c>
      <c r="B542" s="4">
        <f>IF('True_Odds_Calculator_2-way'!B543="","",'True_Odds_Calculator_2-way'!B543)</f>
        <v>1.79</v>
      </c>
      <c r="C542" s="4">
        <f t="shared" si="88"/>
        <v>0.47393364928909953</v>
      </c>
      <c r="D542">
        <f t="shared" si="89"/>
        <v>0.55865921787709494</v>
      </c>
      <c r="E542">
        <f t="shared" si="90"/>
        <v>3.2592867166194583E-2</v>
      </c>
      <c r="F542">
        <f t="shared" si="91"/>
        <v>-0.23217453467129112</v>
      </c>
      <c r="G542">
        <v>0</v>
      </c>
      <c r="H542">
        <f t="shared" si="92"/>
        <v>0.26476740183748576</v>
      </c>
      <c r="I542">
        <f t="shared" si="93"/>
        <v>-1.0678861770883312</v>
      </c>
      <c r="J542">
        <f t="shared" si="94"/>
        <v>1.0678861770883312</v>
      </c>
      <c r="K542">
        <f t="shared" si="95"/>
        <v>0.45759183965236705</v>
      </c>
      <c r="L542">
        <f t="shared" si="96"/>
        <v>0.54240816034763273</v>
      </c>
      <c r="M542">
        <f t="shared" si="97"/>
        <v>2.1853536565680476</v>
      </c>
      <c r="N542">
        <f t="shared" si="98"/>
        <v>1.8436300798997822</v>
      </c>
    </row>
    <row r="543" spans="1:14" x14ac:dyDescent="0.25">
      <c r="A543" s="4">
        <f>IF('True_Odds_Calculator_2-way'!A544="","",'True_Odds_Calculator_2-way'!A544)</f>
        <v>2.99</v>
      </c>
      <c r="B543" s="4">
        <f>IF('True_Odds_Calculator_2-way'!B544="","",'True_Odds_Calculator_2-way'!B544)</f>
        <v>1.43</v>
      </c>
      <c r="C543" s="4">
        <f t="shared" si="88"/>
        <v>0.33444816053511706</v>
      </c>
      <c r="D543">
        <f t="shared" si="89"/>
        <v>0.69930069930069938</v>
      </c>
      <c r="E543">
        <f t="shared" si="90"/>
        <v>3.3748859835816436E-2</v>
      </c>
      <c r="F543">
        <f t="shared" si="91"/>
        <v>-0.20013097270622349</v>
      </c>
      <c r="G543">
        <v>0</v>
      </c>
      <c r="H543">
        <f t="shared" si="92"/>
        <v>0.23387983254203992</v>
      </c>
      <c r="I543">
        <f t="shared" si="93"/>
        <v>-1.0810337029942527</v>
      </c>
      <c r="J543">
        <f t="shared" si="94"/>
        <v>1.0810337029942527</v>
      </c>
      <c r="K543">
        <f t="shared" si="95"/>
        <v>0.31733367926421918</v>
      </c>
      <c r="L543">
        <f t="shared" si="96"/>
        <v>0.68266632073578082</v>
      </c>
      <c r="M543">
        <f t="shared" si="97"/>
        <v>3.1512570689585626</v>
      </c>
      <c r="N543">
        <f t="shared" si="98"/>
        <v>1.4648444922875286</v>
      </c>
    </row>
    <row r="544" spans="1:14" x14ac:dyDescent="0.25">
      <c r="A544" s="4">
        <f>IF('True_Odds_Calculator_2-way'!A545="","",'True_Odds_Calculator_2-way'!A545)</f>
        <v>2.17</v>
      </c>
      <c r="B544" s="4">
        <f>IF('True_Odds_Calculator_2-way'!B545="","",'True_Odds_Calculator_2-way'!B545)</f>
        <v>1.76</v>
      </c>
      <c r="C544" s="4">
        <f t="shared" si="88"/>
        <v>0.46082949308755761</v>
      </c>
      <c r="D544">
        <f t="shared" si="89"/>
        <v>0.56818181818181823</v>
      </c>
      <c r="E544">
        <f t="shared" si="90"/>
        <v>2.9011311269375728E-2</v>
      </c>
      <c r="F544">
        <f t="shared" si="91"/>
        <v>-0.2328236279849184</v>
      </c>
      <c r="G544">
        <v>0</v>
      </c>
      <c r="H544">
        <f t="shared" si="92"/>
        <v>0.26183493925429413</v>
      </c>
      <c r="I544">
        <f t="shared" si="93"/>
        <v>-1.0604746049596294</v>
      </c>
      <c r="J544">
        <f t="shared" si="94"/>
        <v>1.0604746049596294</v>
      </c>
      <c r="K544">
        <f t="shared" si="95"/>
        <v>0.44627809446366512</v>
      </c>
      <c r="L544">
        <f t="shared" si="96"/>
        <v>0.55372190553633505</v>
      </c>
      <c r="M544">
        <f t="shared" si="97"/>
        <v>2.2407552878027661</v>
      </c>
      <c r="N544">
        <f t="shared" si="98"/>
        <v>1.8059606997693183</v>
      </c>
    </row>
    <row r="545" spans="1:14" x14ac:dyDescent="0.25">
      <c r="A545" s="4">
        <f>IF('True_Odds_Calculator_2-way'!A546="","",'True_Odds_Calculator_2-way'!A546)</f>
        <v>2.11</v>
      </c>
      <c r="B545" s="4">
        <f>IF('True_Odds_Calculator_2-way'!B546="","",'True_Odds_Calculator_2-way'!B546)</f>
        <v>1.8</v>
      </c>
      <c r="C545" s="4">
        <f t="shared" si="88"/>
        <v>0.47393364928909953</v>
      </c>
      <c r="D545">
        <f t="shared" si="89"/>
        <v>0.55555555555555558</v>
      </c>
      <c r="E545">
        <f t="shared" si="90"/>
        <v>2.9489204844655115E-2</v>
      </c>
      <c r="F545">
        <f t="shared" si="91"/>
        <v>-0.23380726698262244</v>
      </c>
      <c r="G545">
        <v>0</v>
      </c>
      <c r="H545">
        <f t="shared" si="92"/>
        <v>0.26329647182727756</v>
      </c>
      <c r="I545">
        <f t="shared" si="93"/>
        <v>-1.0611908999450221</v>
      </c>
      <c r="J545">
        <f t="shared" si="94"/>
        <v>1.0611908999450221</v>
      </c>
      <c r="K545">
        <f t="shared" si="95"/>
        <v>0.45915328758445073</v>
      </c>
      <c r="L545">
        <f t="shared" si="96"/>
        <v>0.54084671241554938</v>
      </c>
      <c r="M545">
        <f t="shared" si="97"/>
        <v>2.1779218989389744</v>
      </c>
      <c r="N545">
        <f t="shared" si="98"/>
        <v>1.8489527199560174</v>
      </c>
    </row>
    <row r="546" spans="1:14" x14ac:dyDescent="0.25">
      <c r="A546" s="4">
        <f>IF('True_Odds_Calculator_2-way'!A547="","",'True_Odds_Calculator_2-way'!A547)</f>
        <v>2.33</v>
      </c>
      <c r="B546" s="4">
        <f>IF('True_Odds_Calculator_2-way'!B547="","",'True_Odds_Calculator_2-way'!B547)</f>
        <v>1.67</v>
      </c>
      <c r="C546" s="4">
        <f t="shared" si="88"/>
        <v>0.42918454935622319</v>
      </c>
      <c r="D546">
        <f t="shared" si="89"/>
        <v>0.5988023952095809</v>
      </c>
      <c r="E546">
        <f t="shared" si="90"/>
        <v>2.7986944565804084E-2</v>
      </c>
      <c r="F546">
        <f t="shared" si="91"/>
        <v>-0.22900979157564694</v>
      </c>
      <c r="G546">
        <v>0</v>
      </c>
      <c r="H546">
        <f t="shared" si="92"/>
        <v>0.25699673614145102</v>
      </c>
      <c r="I546">
        <f t="shared" si="93"/>
        <v>-1.0593434317257451</v>
      </c>
      <c r="J546">
        <f t="shared" si="94"/>
        <v>1.0593434317257451</v>
      </c>
      <c r="K546">
        <f t="shared" si="95"/>
        <v>0.41512262425880503</v>
      </c>
      <c r="L546">
        <f t="shared" si="96"/>
        <v>0.58487737574119503</v>
      </c>
      <c r="M546">
        <f t="shared" si="97"/>
        <v>2.408926764195241</v>
      </c>
      <c r="N546">
        <f t="shared" si="98"/>
        <v>1.7097600992562489</v>
      </c>
    </row>
    <row r="547" spans="1:14" x14ac:dyDescent="0.25">
      <c r="A547" s="4">
        <f>IF('True_Odds_Calculator_2-way'!A548="","",'True_Odds_Calculator_2-way'!A548)</f>
        <v>1.67</v>
      </c>
      <c r="B547" s="4">
        <f>IF('True_Odds_Calculator_2-way'!B548="","",'True_Odds_Calculator_2-way'!B548)</f>
        <v>2.33</v>
      </c>
      <c r="C547" s="4">
        <f t="shared" si="88"/>
        <v>0.5988023952095809</v>
      </c>
      <c r="D547">
        <f t="shared" si="89"/>
        <v>0.42918454935622319</v>
      </c>
      <c r="E547">
        <f t="shared" si="90"/>
        <v>2.7986944565804084E-2</v>
      </c>
      <c r="F547">
        <f t="shared" si="91"/>
        <v>-0.22900979157564694</v>
      </c>
      <c r="G547">
        <v>0</v>
      </c>
      <c r="H547">
        <f t="shared" si="92"/>
        <v>0.25699673614145102</v>
      </c>
      <c r="I547">
        <f t="shared" si="93"/>
        <v>-1.0593434317257451</v>
      </c>
      <c r="J547">
        <f t="shared" si="94"/>
        <v>1.0593434317257451</v>
      </c>
      <c r="K547">
        <f t="shared" si="95"/>
        <v>0.58487737574119503</v>
      </c>
      <c r="L547">
        <f t="shared" si="96"/>
        <v>0.41512262425880503</v>
      </c>
      <c r="M547">
        <f t="shared" si="97"/>
        <v>1.7097600992562489</v>
      </c>
      <c r="N547">
        <f t="shared" si="98"/>
        <v>2.408926764195241</v>
      </c>
    </row>
    <row r="548" spans="1:14" x14ac:dyDescent="0.25">
      <c r="A548" s="4">
        <f>IF('True_Odds_Calculator_2-way'!A549="","",'True_Odds_Calculator_2-way'!A549)</f>
        <v>2.6</v>
      </c>
      <c r="B548" s="4">
        <f>IF('True_Odds_Calculator_2-way'!B549="","",'True_Odds_Calculator_2-way'!B549)</f>
        <v>1.53</v>
      </c>
      <c r="C548" s="4">
        <f t="shared" si="88"/>
        <v>0.38461538461538458</v>
      </c>
      <c r="D548">
        <f t="shared" si="89"/>
        <v>0.65359477124183007</v>
      </c>
      <c r="E548">
        <f t="shared" si="90"/>
        <v>3.8210155857214545E-2</v>
      </c>
      <c r="F548">
        <f t="shared" si="91"/>
        <v>-0.21317244846656624</v>
      </c>
      <c r="G548">
        <v>0</v>
      </c>
      <c r="H548">
        <f t="shared" si="92"/>
        <v>0.25138260432378079</v>
      </c>
      <c r="I548">
        <f t="shared" si="93"/>
        <v>-1.0859306069076731</v>
      </c>
      <c r="J548">
        <f t="shared" si="94"/>
        <v>1.0859306069076731</v>
      </c>
      <c r="K548">
        <f t="shared" si="95"/>
        <v>0.36529827538103465</v>
      </c>
      <c r="L548">
        <f t="shared" si="96"/>
        <v>0.63470172461896535</v>
      </c>
      <c r="M548">
        <f t="shared" si="97"/>
        <v>2.7374889710522772</v>
      </c>
      <c r="N548">
        <f t="shared" si="98"/>
        <v>1.575543221661067</v>
      </c>
    </row>
    <row r="549" spans="1:14" x14ac:dyDescent="0.25">
      <c r="A549" s="4">
        <f>IF('True_Odds_Calculator_2-way'!A550="","",'True_Odds_Calculator_2-way'!A550)</f>
        <v>3.13</v>
      </c>
      <c r="B549" s="4">
        <f>IF('True_Odds_Calculator_2-way'!B550="","",'True_Odds_Calculator_2-way'!B550)</f>
        <v>1.36</v>
      </c>
      <c r="C549" s="4">
        <f t="shared" si="88"/>
        <v>0.31948881789137379</v>
      </c>
      <c r="D549">
        <f t="shared" si="89"/>
        <v>0.73529411764705876</v>
      </c>
      <c r="E549">
        <f t="shared" si="90"/>
        <v>5.4782935538432609E-2</v>
      </c>
      <c r="F549">
        <f t="shared" si="91"/>
        <v>-0.18013531291110696</v>
      </c>
      <c r="G549">
        <v>0</v>
      </c>
      <c r="H549">
        <f t="shared" si="92"/>
        <v>0.23491824844953954</v>
      </c>
      <c r="I549">
        <f t="shared" si="93"/>
        <v>-1.1419811830458859</v>
      </c>
      <c r="J549">
        <f t="shared" si="94"/>
        <v>1.1419811830458859</v>
      </c>
      <c r="K549">
        <f t="shared" si="95"/>
        <v>0.29133964472292967</v>
      </c>
      <c r="L549">
        <f t="shared" si="96"/>
        <v>0.70866035527707028</v>
      </c>
      <c r="M549">
        <f t="shared" si="97"/>
        <v>3.432419919887737</v>
      </c>
      <c r="N549">
        <f t="shared" si="98"/>
        <v>1.4111132258965191</v>
      </c>
    </row>
    <row r="550" spans="1:14" x14ac:dyDescent="0.25">
      <c r="A550" s="4">
        <f>IF('True_Odds_Calculator_2-way'!A551="","",'True_Odds_Calculator_2-way'!A551)</f>
        <v>2.74</v>
      </c>
      <c r="B550" s="4">
        <f>IF('True_Odds_Calculator_2-way'!B551="","",'True_Odds_Calculator_2-way'!B551)</f>
        <v>1.48</v>
      </c>
      <c r="C550" s="4">
        <f t="shared" si="88"/>
        <v>0.36496350364963503</v>
      </c>
      <c r="D550">
        <f t="shared" si="89"/>
        <v>0.67567567567567566</v>
      </c>
      <c r="E550">
        <f t="shared" si="90"/>
        <v>4.0639179325310693E-2</v>
      </c>
      <c r="F550">
        <f t="shared" si="91"/>
        <v>-0.20595778260011843</v>
      </c>
      <c r="G550">
        <v>0</v>
      </c>
      <c r="H550">
        <f t="shared" si="92"/>
        <v>0.24659696192542907</v>
      </c>
      <c r="I550">
        <f t="shared" si="93"/>
        <v>-1.0942202738310212</v>
      </c>
      <c r="J550">
        <f t="shared" si="94"/>
        <v>1.0942202738310212</v>
      </c>
      <c r="K550">
        <f t="shared" si="95"/>
        <v>0.34435934341561031</v>
      </c>
      <c r="L550">
        <f t="shared" si="96"/>
        <v>0.65564065658438964</v>
      </c>
      <c r="M550">
        <f t="shared" si="97"/>
        <v>2.9039432764659772</v>
      </c>
      <c r="N550">
        <f t="shared" si="98"/>
        <v>1.5252257314388904</v>
      </c>
    </row>
    <row r="551" spans="1:14" x14ac:dyDescent="0.25">
      <c r="A551" s="4">
        <f>IF('True_Odds_Calculator_2-way'!A552="","",'True_Odds_Calculator_2-way'!A552)</f>
        <v>2.67</v>
      </c>
      <c r="B551" s="4">
        <f>IF('True_Odds_Calculator_2-way'!B552="","",'True_Odds_Calculator_2-way'!B552)</f>
        <v>1.51</v>
      </c>
      <c r="C551" s="4">
        <f t="shared" si="88"/>
        <v>0.37453183520599254</v>
      </c>
      <c r="D551">
        <f t="shared" si="89"/>
        <v>0.66225165562913912</v>
      </c>
      <c r="E551">
        <f t="shared" si="90"/>
        <v>3.678349083513166E-2</v>
      </c>
      <c r="F551">
        <f t="shared" si="91"/>
        <v>-0.21125083711585679</v>
      </c>
      <c r="G551">
        <v>0</v>
      </c>
      <c r="H551">
        <f t="shared" si="92"/>
        <v>0.24803432795098845</v>
      </c>
      <c r="I551">
        <f t="shared" si="93"/>
        <v>-1.0835692610757275</v>
      </c>
      <c r="J551">
        <f t="shared" si="94"/>
        <v>1.0835692610757275</v>
      </c>
      <c r="K551">
        <f t="shared" si="95"/>
        <v>0.3559275341881008</v>
      </c>
      <c r="L551">
        <f t="shared" si="96"/>
        <v>0.64407246581189925</v>
      </c>
      <c r="M551">
        <f t="shared" si="97"/>
        <v>2.8095606659964649</v>
      </c>
      <c r="N551">
        <f t="shared" si="98"/>
        <v>1.5526203231486206</v>
      </c>
    </row>
    <row r="552" spans="1:14" x14ac:dyDescent="0.25">
      <c r="A552" s="4">
        <f>IF('True_Odds_Calculator_2-way'!A553="","",'True_Odds_Calculator_2-way'!A553)</f>
        <v>2.38</v>
      </c>
      <c r="B552" s="4">
        <f>IF('True_Odds_Calculator_2-way'!B553="","",'True_Odds_Calculator_2-way'!B553)</f>
        <v>1.63</v>
      </c>
      <c r="C552" s="4">
        <f t="shared" si="88"/>
        <v>0.42016806722689076</v>
      </c>
      <c r="D552">
        <f t="shared" si="89"/>
        <v>0.61349693251533743</v>
      </c>
      <c r="E552">
        <f t="shared" si="90"/>
        <v>3.3664999742228252E-2</v>
      </c>
      <c r="F552">
        <f t="shared" si="91"/>
        <v>-0.22410682064236731</v>
      </c>
      <c r="G552">
        <v>0</v>
      </c>
      <c r="H552">
        <f t="shared" si="92"/>
        <v>0.25777182038459556</v>
      </c>
      <c r="I552">
        <f t="shared" si="93"/>
        <v>-1.0724824201463117</v>
      </c>
      <c r="J552">
        <f t="shared" si="94"/>
        <v>1.0724824201463117</v>
      </c>
      <c r="K552">
        <f t="shared" si="95"/>
        <v>0.40322162143360418</v>
      </c>
      <c r="L552">
        <f t="shared" si="96"/>
        <v>0.59677837856639582</v>
      </c>
      <c r="M552">
        <f t="shared" si="97"/>
        <v>2.4800257398019103</v>
      </c>
      <c r="N552">
        <f t="shared" si="98"/>
        <v>1.6756639246921761</v>
      </c>
    </row>
    <row r="553" spans="1:14" x14ac:dyDescent="0.25">
      <c r="A553" s="4">
        <f>IF('True_Odds_Calculator_2-way'!A554="","",'True_Odds_Calculator_2-way'!A554)</f>
        <v>2.16</v>
      </c>
      <c r="B553" s="4">
        <f>IF('True_Odds_Calculator_2-way'!B554="","",'True_Odds_Calculator_2-way'!B554)</f>
        <v>1.75</v>
      </c>
      <c r="C553" s="4">
        <f t="shared" si="88"/>
        <v>0.46296296296296291</v>
      </c>
      <c r="D553">
        <f t="shared" si="89"/>
        <v>0.5714285714285714</v>
      </c>
      <c r="E553">
        <f t="shared" si="90"/>
        <v>3.4391534391534417E-2</v>
      </c>
      <c r="F553">
        <f t="shared" si="91"/>
        <v>-0.23015873015873001</v>
      </c>
      <c r="G553">
        <v>0</v>
      </c>
      <c r="H553">
        <f t="shared" si="92"/>
        <v>0.26455026455026448</v>
      </c>
      <c r="I553">
        <f t="shared" si="93"/>
        <v>-1.0721125348377951</v>
      </c>
      <c r="J553">
        <f t="shared" si="94"/>
        <v>1.0721125348377951</v>
      </c>
      <c r="K553">
        <f t="shared" si="95"/>
        <v>0.44570220807044264</v>
      </c>
      <c r="L553">
        <f t="shared" si="96"/>
        <v>0.55429779192955719</v>
      </c>
      <c r="M553">
        <f t="shared" si="97"/>
        <v>2.2436505404118421</v>
      </c>
      <c r="N553">
        <f t="shared" si="98"/>
        <v>1.8040844011283466</v>
      </c>
    </row>
    <row r="554" spans="1:14" x14ac:dyDescent="0.25">
      <c r="A554" s="4">
        <f>IF('True_Odds_Calculator_2-way'!A555="","",'True_Odds_Calculator_2-way'!A555)</f>
        <v>2.29</v>
      </c>
      <c r="B554" s="4">
        <f>IF('True_Odds_Calculator_2-way'!B555="","",'True_Odds_Calculator_2-way'!B555)</f>
        <v>1.68</v>
      </c>
      <c r="C554" s="4">
        <f t="shared" si="88"/>
        <v>0.4366812227074236</v>
      </c>
      <c r="D554">
        <f t="shared" si="89"/>
        <v>0.59523809523809523</v>
      </c>
      <c r="E554">
        <f t="shared" si="90"/>
        <v>3.1919317945518833E-2</v>
      </c>
      <c r="F554">
        <f t="shared" si="91"/>
        <v>-0.22800998128509042</v>
      </c>
      <c r="G554">
        <v>0</v>
      </c>
      <c r="H554">
        <f t="shared" si="92"/>
        <v>0.25992929923060926</v>
      </c>
      <c r="I554">
        <f t="shared" si="93"/>
        <v>-1.0677035543974551</v>
      </c>
      <c r="J554">
        <f t="shared" si="94"/>
        <v>1.0677035543974551</v>
      </c>
      <c r="K554">
        <f t="shared" si="95"/>
        <v>0.42063861953679943</v>
      </c>
      <c r="L554">
        <f t="shared" si="96"/>
        <v>0.57936138046320074</v>
      </c>
      <c r="M554">
        <f t="shared" si="97"/>
        <v>2.3773375851727168</v>
      </c>
      <c r="N554">
        <f t="shared" si="98"/>
        <v>1.7260384169902692</v>
      </c>
    </row>
    <row r="555" spans="1:14" x14ac:dyDescent="0.25">
      <c r="A555" s="4">
        <f>IF('True_Odds_Calculator_2-way'!A556="","",'True_Odds_Calculator_2-way'!A556)</f>
        <v>1.84</v>
      </c>
      <c r="B555" s="4">
        <f>IF('True_Odds_Calculator_2-way'!B556="","",'True_Odds_Calculator_2-way'!B556)</f>
        <v>2.06</v>
      </c>
      <c r="C555" s="4">
        <f t="shared" si="88"/>
        <v>0.54347826086956519</v>
      </c>
      <c r="D555">
        <f t="shared" si="89"/>
        <v>0.4854368932038835</v>
      </c>
      <c r="E555">
        <f t="shared" si="90"/>
        <v>2.891515407344869E-2</v>
      </c>
      <c r="F555">
        <f t="shared" si="91"/>
        <v>-0.23490924440692273</v>
      </c>
      <c r="G555">
        <v>0</v>
      </c>
      <c r="H555">
        <f t="shared" si="92"/>
        <v>0.26382439848037148</v>
      </c>
      <c r="I555">
        <f t="shared" si="93"/>
        <v>-1.0597597584982434</v>
      </c>
      <c r="J555">
        <f t="shared" si="94"/>
        <v>1.0597597584982434</v>
      </c>
      <c r="K555">
        <f t="shared" si="95"/>
        <v>0.52904505015074577</v>
      </c>
      <c r="L555">
        <f t="shared" si="96"/>
        <v>0.47095494984925418</v>
      </c>
      <c r="M555">
        <f t="shared" si="97"/>
        <v>1.8901981971385247</v>
      </c>
      <c r="N555">
        <f t="shared" si="98"/>
        <v>2.123345344008138</v>
      </c>
    </row>
    <row r="556" spans="1:14" x14ac:dyDescent="0.25">
      <c r="A556" s="4">
        <f>IF('True_Odds_Calculator_2-way'!A557="","",'True_Odds_Calculator_2-way'!A557)</f>
        <v>1.86</v>
      </c>
      <c r="B556" s="4">
        <f>IF('True_Odds_Calculator_2-way'!B557="","",'True_Odds_Calculator_2-way'!B557)</f>
        <v>2.0099999999999998</v>
      </c>
      <c r="C556" s="4">
        <f t="shared" si="88"/>
        <v>0.5376344086021505</v>
      </c>
      <c r="D556">
        <f t="shared" si="89"/>
        <v>0.49751243781094534</v>
      </c>
      <c r="E556">
        <f t="shared" si="90"/>
        <v>3.5146846413095734E-2</v>
      </c>
      <c r="F556">
        <f t="shared" si="91"/>
        <v>-0.2323329588616061</v>
      </c>
      <c r="G556">
        <v>0</v>
      </c>
      <c r="H556">
        <f t="shared" si="92"/>
        <v>0.26747980527470178</v>
      </c>
      <c r="I556">
        <f t="shared" si="93"/>
        <v>-1.0729761966090035</v>
      </c>
      <c r="J556">
        <f t="shared" si="94"/>
        <v>1.0729761966090035</v>
      </c>
      <c r="K556">
        <f t="shared" si="95"/>
        <v>0.52008583750279591</v>
      </c>
      <c r="L556">
        <f t="shared" si="96"/>
        <v>0.47991416249720437</v>
      </c>
      <c r="M556">
        <f t="shared" si="97"/>
        <v>1.9227595290837431</v>
      </c>
      <c r="N556">
        <f t="shared" si="98"/>
        <v>2.0837059585750928</v>
      </c>
    </row>
    <row r="557" spans="1:14" x14ac:dyDescent="0.25">
      <c r="A557" s="4">
        <f>IF('True_Odds_Calculator_2-way'!A558="","",'True_Odds_Calculator_2-way'!A558)</f>
        <v>2.9</v>
      </c>
      <c r="B557" s="4">
        <f>IF('True_Odds_Calculator_2-way'!B558="","",'True_Odds_Calculator_2-way'!B558)</f>
        <v>1.43</v>
      </c>
      <c r="C557" s="4">
        <f t="shared" si="88"/>
        <v>0.34482758620689657</v>
      </c>
      <c r="D557">
        <f t="shared" si="89"/>
        <v>0.69930069930069938</v>
      </c>
      <c r="E557">
        <f t="shared" si="90"/>
        <v>4.4128285507595955E-2</v>
      </c>
      <c r="F557">
        <f t="shared" si="91"/>
        <v>-0.19700988666505903</v>
      </c>
      <c r="G557">
        <v>0</v>
      </c>
      <c r="H557">
        <f t="shared" si="92"/>
        <v>0.24113817217265499</v>
      </c>
      <c r="I557">
        <f t="shared" si="93"/>
        <v>-1.1063409095203594</v>
      </c>
      <c r="J557">
        <f t="shared" si="94"/>
        <v>1.1063409095203594</v>
      </c>
      <c r="K557">
        <f t="shared" si="95"/>
        <v>0.32236770277424032</v>
      </c>
      <c r="L557">
        <f t="shared" si="96"/>
        <v>0.67763229722575968</v>
      </c>
      <c r="M557">
        <f t="shared" si="97"/>
        <v>3.1020477280886829</v>
      </c>
      <c r="N557">
        <f t="shared" si="98"/>
        <v>1.4757265910937543</v>
      </c>
    </row>
    <row r="558" spans="1:14" x14ac:dyDescent="0.25">
      <c r="A558" s="4">
        <f>IF('True_Odds_Calculator_2-way'!A559="","",'True_Odds_Calculator_2-way'!A559)</f>
        <v>2.86</v>
      </c>
      <c r="B558" s="4">
        <f>IF('True_Odds_Calculator_2-way'!B559="","",'True_Odds_Calculator_2-way'!B559)</f>
        <v>1.45</v>
      </c>
      <c r="C558" s="4">
        <f t="shared" si="88"/>
        <v>0.34965034965034969</v>
      </c>
      <c r="D558">
        <f t="shared" si="89"/>
        <v>0.68965517241379315</v>
      </c>
      <c r="E558">
        <f t="shared" si="90"/>
        <v>3.9305522064142728E-2</v>
      </c>
      <c r="F558">
        <f t="shared" si="91"/>
        <v>-0.20183265010851226</v>
      </c>
      <c r="G558">
        <v>0</v>
      </c>
      <c r="H558">
        <f t="shared" si="92"/>
        <v>0.24113817217265499</v>
      </c>
      <c r="I558">
        <f t="shared" si="93"/>
        <v>-1.0930430596399214</v>
      </c>
      <c r="J558">
        <f t="shared" si="94"/>
        <v>1.0930430596399214</v>
      </c>
      <c r="K558">
        <f t="shared" si="95"/>
        <v>0.32970002902029394</v>
      </c>
      <c r="L558">
        <f t="shared" si="96"/>
        <v>0.67029997097970617</v>
      </c>
      <c r="M558">
        <f t="shared" si="97"/>
        <v>3.0330600909302539</v>
      </c>
      <c r="N558">
        <f t="shared" si="98"/>
        <v>1.4918693768379645</v>
      </c>
    </row>
    <row r="559" spans="1:14" x14ac:dyDescent="0.25">
      <c r="A559" s="4">
        <f>IF('True_Odds_Calculator_2-way'!A560="","",'True_Odds_Calculator_2-way'!A560)</f>
        <v>2.2599999999999998</v>
      </c>
      <c r="B559" s="4">
        <f>IF('True_Odds_Calculator_2-way'!B560="","",'True_Odds_Calculator_2-way'!B560)</f>
        <v>1.68</v>
      </c>
      <c r="C559" s="4">
        <f t="shared" si="88"/>
        <v>0.44247787610619471</v>
      </c>
      <c r="D559">
        <f t="shared" si="89"/>
        <v>0.59523809523809523</v>
      </c>
      <c r="E559">
        <f t="shared" si="90"/>
        <v>3.7715971344289834E-2</v>
      </c>
      <c r="F559">
        <f t="shared" si="91"/>
        <v>-0.22566371681415942</v>
      </c>
      <c r="G559">
        <v>0</v>
      </c>
      <c r="H559">
        <f t="shared" si="92"/>
        <v>0.26337968815844925</v>
      </c>
      <c r="I559">
        <f t="shared" si="93"/>
        <v>-1.080339539253607</v>
      </c>
      <c r="J559">
        <f t="shared" si="94"/>
        <v>1.080339539253607</v>
      </c>
      <c r="K559">
        <f t="shared" si="95"/>
        <v>0.4235084779870531</v>
      </c>
      <c r="L559">
        <f t="shared" si="96"/>
        <v>0.57649152201294696</v>
      </c>
      <c r="M559">
        <f t="shared" si="97"/>
        <v>2.3612278194595446</v>
      </c>
      <c r="N559">
        <f t="shared" si="98"/>
        <v>1.7346308866924531</v>
      </c>
    </row>
    <row r="560" spans="1:14" x14ac:dyDescent="0.25">
      <c r="A560" s="4">
        <f>IF('True_Odds_Calculator_2-way'!A561="","",'True_Odds_Calculator_2-way'!A561)</f>
        <v>1.97</v>
      </c>
      <c r="B560" s="4">
        <f>IF('True_Odds_Calculator_2-way'!B561="","",'True_Odds_Calculator_2-way'!B561)</f>
        <v>1.9</v>
      </c>
      <c r="C560" s="4">
        <f t="shared" si="88"/>
        <v>0.50761421319796951</v>
      </c>
      <c r="D560">
        <f t="shared" si="89"/>
        <v>0.52631578947368418</v>
      </c>
      <c r="E560">
        <f t="shared" si="90"/>
        <v>3.3930002671653803E-2</v>
      </c>
      <c r="F560">
        <f t="shared" si="91"/>
        <v>-0.23323537269569861</v>
      </c>
      <c r="G560">
        <v>0</v>
      </c>
      <c r="H560">
        <f t="shared" si="92"/>
        <v>0.26716537536735235</v>
      </c>
      <c r="I560">
        <f t="shared" si="93"/>
        <v>-1.0702688317798925</v>
      </c>
      <c r="J560">
        <f t="shared" si="94"/>
        <v>1.0702688317798925</v>
      </c>
      <c r="K560">
        <f t="shared" si="95"/>
        <v>0.49063843062637452</v>
      </c>
      <c r="L560">
        <f t="shared" si="96"/>
        <v>0.50936156937362553</v>
      </c>
      <c r="M560">
        <f t="shared" si="97"/>
        <v>2.0381607668264961</v>
      </c>
      <c r="N560">
        <f t="shared" si="98"/>
        <v>1.963241948601903</v>
      </c>
    </row>
    <row r="561" spans="1:14" x14ac:dyDescent="0.25">
      <c r="A561" s="4">
        <f>IF('True_Odds_Calculator_2-way'!A562="","",'True_Odds_Calculator_2-way'!A562)</f>
        <v>2.5299999999999998</v>
      </c>
      <c r="B561" s="4">
        <f>IF('True_Odds_Calculator_2-way'!B562="","",'True_Odds_Calculator_2-way'!B562)</f>
        <v>1.55</v>
      </c>
      <c r="C561" s="4">
        <f t="shared" si="88"/>
        <v>0.39525691699604748</v>
      </c>
      <c r="D561">
        <f t="shared" si="89"/>
        <v>0.64516129032258063</v>
      </c>
      <c r="E561">
        <f t="shared" si="90"/>
        <v>4.0418207318628108E-2</v>
      </c>
      <c r="F561">
        <f t="shared" si="91"/>
        <v>-0.21458625525946706</v>
      </c>
      <c r="G561">
        <v>0</v>
      </c>
      <c r="H561">
        <f t="shared" si="92"/>
        <v>0.25500446257809511</v>
      </c>
      <c r="I561">
        <f t="shared" si="93"/>
        <v>-1.0901165669462143</v>
      </c>
      <c r="J561">
        <f t="shared" si="94"/>
        <v>1.0901165669462143</v>
      </c>
      <c r="K561">
        <f t="shared" si="95"/>
        <v>0.37482968478085649</v>
      </c>
      <c r="L561">
        <f t="shared" si="96"/>
        <v>0.62517031521914335</v>
      </c>
      <c r="M561">
        <f t="shared" si="97"/>
        <v>2.6678783474277079</v>
      </c>
      <c r="N561">
        <f t="shared" si="98"/>
        <v>1.5995641118204185</v>
      </c>
    </row>
    <row r="562" spans="1:14" x14ac:dyDescent="0.25">
      <c r="A562" s="4">
        <f>IF('True_Odds_Calculator_2-way'!A563="","",'True_Odds_Calculator_2-way'!A563)</f>
        <v>2.54</v>
      </c>
      <c r="B562" s="4">
        <f>IF('True_Odds_Calculator_2-way'!B563="","",'True_Odds_Calculator_2-way'!B563)</f>
        <v>1.55</v>
      </c>
      <c r="C562" s="4">
        <f t="shared" si="88"/>
        <v>0.39370078740157477</v>
      </c>
      <c r="D562">
        <f t="shared" si="89"/>
        <v>0.64516129032258063</v>
      </c>
      <c r="E562">
        <f t="shared" si="90"/>
        <v>3.8862077724155508E-2</v>
      </c>
      <c r="F562">
        <f t="shared" si="91"/>
        <v>-0.21513843027686042</v>
      </c>
      <c r="G562">
        <v>0</v>
      </c>
      <c r="H562">
        <f t="shared" si="92"/>
        <v>0.25400050800101598</v>
      </c>
      <c r="I562">
        <f t="shared" si="93"/>
        <v>-1.0865714630312673</v>
      </c>
      <c r="J562">
        <f t="shared" si="94"/>
        <v>1.0865714630312673</v>
      </c>
      <c r="K562">
        <f t="shared" si="95"/>
        <v>0.3740666961489727</v>
      </c>
      <c r="L562">
        <f t="shared" si="96"/>
        <v>0.62593330385102708</v>
      </c>
      <c r="M562">
        <f t="shared" si="97"/>
        <v>2.673320053068152</v>
      </c>
      <c r="N562">
        <f t="shared" si="98"/>
        <v>1.5976143046671971</v>
      </c>
    </row>
    <row r="563" spans="1:14" x14ac:dyDescent="0.25">
      <c r="A563" s="4">
        <f>IF('True_Odds_Calculator_2-way'!A564="","",'True_Odds_Calculator_2-way'!A564)</f>
        <v>2.19</v>
      </c>
      <c r="B563" s="4">
        <f>IF('True_Odds_Calculator_2-way'!B564="","",'True_Odds_Calculator_2-way'!B564)</f>
        <v>1.72</v>
      </c>
      <c r="C563" s="4">
        <f t="shared" si="88"/>
        <v>0.45662100456621008</v>
      </c>
      <c r="D563">
        <f t="shared" si="89"/>
        <v>0.58139534883720934</v>
      </c>
      <c r="E563">
        <f t="shared" si="90"/>
        <v>3.8016353403419467E-2</v>
      </c>
      <c r="F563">
        <f t="shared" si="91"/>
        <v>-0.22746097483274919</v>
      </c>
      <c r="G563">
        <v>0</v>
      </c>
      <c r="H563">
        <f t="shared" si="92"/>
        <v>0.26547732823616865</v>
      </c>
      <c r="I563">
        <f t="shared" si="93"/>
        <v>-1.0803395392536077</v>
      </c>
      <c r="J563">
        <f t="shared" si="94"/>
        <v>1.0803395392536077</v>
      </c>
      <c r="K563">
        <f t="shared" si="95"/>
        <v>0.43752110049466114</v>
      </c>
      <c r="L563">
        <f t="shared" si="96"/>
        <v>0.5624788995053388</v>
      </c>
      <c r="M563">
        <f t="shared" si="97"/>
        <v>2.2856040517117928</v>
      </c>
      <c r="N563">
        <f t="shared" si="98"/>
        <v>1.7778444682625973</v>
      </c>
    </row>
    <row r="564" spans="1:14" x14ac:dyDescent="0.25">
      <c r="A564" s="4">
        <f>IF('True_Odds_Calculator_2-way'!A565="","",'True_Odds_Calculator_2-way'!A565)</f>
        <v>2.08</v>
      </c>
      <c r="B564" s="4">
        <f>IF('True_Odds_Calculator_2-way'!B565="","",'True_Odds_Calculator_2-way'!B565)</f>
        <v>1.79</v>
      </c>
      <c r="C564" s="4">
        <f t="shared" si="88"/>
        <v>0.48076923076923073</v>
      </c>
      <c r="D564">
        <f t="shared" si="89"/>
        <v>0.55865921787709494</v>
      </c>
      <c r="E564">
        <f t="shared" si="90"/>
        <v>3.9428448646325664E-2</v>
      </c>
      <c r="F564">
        <f t="shared" si="91"/>
        <v>-0.22915771379458527</v>
      </c>
      <c r="G564">
        <v>0</v>
      </c>
      <c r="H564">
        <f t="shared" si="92"/>
        <v>0.26858616244091099</v>
      </c>
      <c r="I564">
        <f t="shared" si="93"/>
        <v>-1.0826163374360513</v>
      </c>
      <c r="J564">
        <f t="shared" si="94"/>
        <v>1.0826163374360513</v>
      </c>
      <c r="K564">
        <f t="shared" si="95"/>
        <v>0.46099399689806597</v>
      </c>
      <c r="L564">
        <f t="shared" si="96"/>
        <v>0.53900600310193403</v>
      </c>
      <c r="M564">
        <f t="shared" si="97"/>
        <v>2.1692256444309357</v>
      </c>
      <c r="N564">
        <f t="shared" si="98"/>
        <v>1.8552669065744805</v>
      </c>
    </row>
    <row r="565" spans="1:14" x14ac:dyDescent="0.25">
      <c r="A565" s="4">
        <f>IF('True_Odds_Calculator_2-way'!A566="","",'True_Odds_Calculator_2-way'!A566)</f>
        <v>2.48</v>
      </c>
      <c r="B565" s="4">
        <f>IF('True_Odds_Calculator_2-way'!B566="","",'True_Odds_Calculator_2-way'!B566)</f>
        <v>1.57</v>
      </c>
      <c r="C565" s="4">
        <f t="shared" si="88"/>
        <v>0.40322580645161293</v>
      </c>
      <c r="D565">
        <f t="shared" si="89"/>
        <v>0.63694267515923564</v>
      </c>
      <c r="E565">
        <f t="shared" si="90"/>
        <v>4.0168481610848517E-2</v>
      </c>
      <c r="F565">
        <f t="shared" si="91"/>
        <v>-0.21666324224368205</v>
      </c>
      <c r="G565">
        <v>0</v>
      </c>
      <c r="H565">
        <f t="shared" si="92"/>
        <v>0.25683172385453051</v>
      </c>
      <c r="I565">
        <f t="shared" si="93"/>
        <v>-1.0887588907733552</v>
      </c>
      <c r="J565">
        <f t="shared" si="94"/>
        <v>1.0887588907733552</v>
      </c>
      <c r="K565">
        <f t="shared" si="95"/>
        <v>0.38294175852351953</v>
      </c>
      <c r="L565">
        <f t="shared" si="96"/>
        <v>0.61705824147648058</v>
      </c>
      <c r="M565">
        <f t="shared" si="97"/>
        <v>2.6113631583445658</v>
      </c>
      <c r="N565">
        <f t="shared" si="98"/>
        <v>1.6205925677408124</v>
      </c>
    </row>
    <row r="566" spans="1:14" x14ac:dyDescent="0.25">
      <c r="A566" s="4">
        <f>IF('True_Odds_Calculator_2-way'!A567="","",'True_Odds_Calculator_2-way'!A567)</f>
        <v>2.5</v>
      </c>
      <c r="B566" s="4">
        <f>IF('True_Odds_Calculator_2-way'!B567="","",'True_Odds_Calculator_2-way'!B567)</f>
        <v>1.56</v>
      </c>
      <c r="C566" s="4">
        <f t="shared" si="88"/>
        <v>0.4</v>
      </c>
      <c r="D566">
        <f t="shared" si="89"/>
        <v>0.64102564102564097</v>
      </c>
      <c r="E566">
        <f t="shared" si="90"/>
        <v>4.102564102564088E-2</v>
      </c>
      <c r="F566">
        <f t="shared" si="91"/>
        <v>-0.21538461538461551</v>
      </c>
      <c r="G566">
        <v>0</v>
      </c>
      <c r="H566">
        <f t="shared" si="92"/>
        <v>0.25641025641025639</v>
      </c>
      <c r="I566">
        <f t="shared" si="93"/>
        <v>-1.0910894511799616</v>
      </c>
      <c r="J566">
        <f t="shared" si="94"/>
        <v>1.0910894511799616</v>
      </c>
      <c r="K566">
        <f t="shared" si="95"/>
        <v>0.3792714244586895</v>
      </c>
      <c r="L566">
        <f t="shared" si="96"/>
        <v>0.62072857554131078</v>
      </c>
      <c r="M566">
        <f t="shared" si="97"/>
        <v>2.6366341767699417</v>
      </c>
      <c r="N566">
        <f t="shared" si="98"/>
        <v>1.6110100926607782</v>
      </c>
    </row>
    <row r="567" spans="1:14" x14ac:dyDescent="0.25">
      <c r="A567" s="4">
        <f>IF('True_Odds_Calculator_2-way'!A568="","",'True_Odds_Calculator_2-way'!A568)</f>
        <v>1.85</v>
      </c>
      <c r="B567" s="4">
        <f>IF('True_Odds_Calculator_2-way'!B568="","",'True_Odds_Calculator_2-way'!B568)</f>
        <v>2.02</v>
      </c>
      <c r="C567" s="4">
        <f t="shared" si="88"/>
        <v>0.54054054054054046</v>
      </c>
      <c r="D567">
        <f t="shared" si="89"/>
        <v>0.49504950495049505</v>
      </c>
      <c r="E567">
        <f t="shared" si="90"/>
        <v>3.5590045491035394E-2</v>
      </c>
      <c r="F567">
        <f t="shared" si="91"/>
        <v>-0.23200428150923214</v>
      </c>
      <c r="G567">
        <v>0</v>
      </c>
      <c r="H567">
        <f t="shared" si="92"/>
        <v>0.26759432700026753</v>
      </c>
      <c r="I567">
        <f t="shared" si="93"/>
        <v>-1.0739657990297369</v>
      </c>
      <c r="J567">
        <f t="shared" si="94"/>
        <v>1.0739657990297369</v>
      </c>
      <c r="K567">
        <f t="shared" si="95"/>
        <v>0.52277442494833892</v>
      </c>
      <c r="L567">
        <f t="shared" si="96"/>
        <v>0.4772255750516613</v>
      </c>
      <c r="M567">
        <f t="shared" si="97"/>
        <v>1.9128709291752766</v>
      </c>
      <c r="N567">
        <f t="shared" si="98"/>
        <v>2.0954451150103317</v>
      </c>
    </row>
    <row r="568" spans="1:14" x14ac:dyDescent="0.25">
      <c r="A568" s="4">
        <f>IF('True_Odds_Calculator_2-way'!A569="","",'True_Odds_Calculator_2-way'!A569)</f>
        <v>2.66</v>
      </c>
      <c r="B568" s="4">
        <f>IF('True_Odds_Calculator_2-way'!B569="","",'True_Odds_Calculator_2-way'!B569)</f>
        <v>1.51</v>
      </c>
      <c r="C568" s="4">
        <f t="shared" si="88"/>
        <v>0.37593984962406013</v>
      </c>
      <c r="D568">
        <f t="shared" si="89"/>
        <v>0.66225165562913912</v>
      </c>
      <c r="E568">
        <f t="shared" si="90"/>
        <v>3.8191505253199143E-2</v>
      </c>
      <c r="F568">
        <f t="shared" si="91"/>
        <v>-0.21077528257730427</v>
      </c>
      <c r="G568">
        <v>0</v>
      </c>
      <c r="H568">
        <f t="shared" si="92"/>
        <v>0.24896678783050341</v>
      </c>
      <c r="I568">
        <f t="shared" si="93"/>
        <v>-1.0868281233544477</v>
      </c>
      <c r="J568">
        <f t="shared" si="94"/>
        <v>1.0868281233544477</v>
      </c>
      <c r="K568">
        <f t="shared" si="95"/>
        <v>0.35661625150597864</v>
      </c>
      <c r="L568">
        <f t="shared" si="96"/>
        <v>0.64338374849402136</v>
      </c>
      <c r="M568">
        <f t="shared" si="97"/>
        <v>2.8041346847683837</v>
      </c>
      <c r="N568">
        <f t="shared" si="98"/>
        <v>1.5542823429107684</v>
      </c>
    </row>
    <row r="569" spans="1:14" x14ac:dyDescent="0.25">
      <c r="A569" s="4">
        <f>IF('True_Odds_Calculator_2-way'!A570="","",'True_Odds_Calculator_2-way'!A570)</f>
        <v>2.62</v>
      </c>
      <c r="B569" s="4">
        <f>IF('True_Odds_Calculator_2-way'!B570="","",'True_Odds_Calculator_2-way'!B570)</f>
        <v>1.52</v>
      </c>
      <c r="C569" s="4">
        <f t="shared" si="88"/>
        <v>0.38167938931297707</v>
      </c>
      <c r="D569">
        <f t="shared" si="89"/>
        <v>0.65789473684210531</v>
      </c>
      <c r="E569">
        <f t="shared" si="90"/>
        <v>3.9574126155082379E-2</v>
      </c>
      <c r="F569">
        <f t="shared" si="91"/>
        <v>-0.21153073523503418</v>
      </c>
      <c r="G569">
        <v>0</v>
      </c>
      <c r="H569">
        <f t="shared" si="92"/>
        <v>0.25110486139011651</v>
      </c>
      <c r="I569">
        <f t="shared" si="93"/>
        <v>-1.0895340841010224</v>
      </c>
      <c r="J569">
        <f t="shared" si="94"/>
        <v>1.0895340841010224</v>
      </c>
      <c r="K569">
        <f t="shared" si="95"/>
        <v>0.36165773858791023</v>
      </c>
      <c r="L569">
        <f t="shared" si="96"/>
        <v>0.63834226141208994</v>
      </c>
      <c r="M569">
        <f t="shared" si="97"/>
        <v>2.7650452162436565</v>
      </c>
      <c r="N569">
        <f t="shared" si="98"/>
        <v>1.5665577237325312</v>
      </c>
    </row>
    <row r="570" spans="1:14" x14ac:dyDescent="0.25">
      <c r="A570" s="4">
        <f>IF('True_Odds_Calculator_2-way'!A571="","",'True_Odds_Calculator_2-way'!A571)</f>
        <v>1.88</v>
      </c>
      <c r="B570" s="4">
        <f>IF('True_Odds_Calculator_2-way'!B571="","",'True_Odds_Calculator_2-way'!B571)</f>
        <v>1.95</v>
      </c>
      <c r="C570" s="4">
        <f t="shared" si="88"/>
        <v>0.53191489361702127</v>
      </c>
      <c r="D570">
        <f t="shared" si="89"/>
        <v>0.51282051282051289</v>
      </c>
      <c r="E570">
        <f t="shared" si="90"/>
        <v>4.4735406437534042E-2</v>
      </c>
      <c r="F570">
        <f t="shared" si="91"/>
        <v>-0.22804146208401543</v>
      </c>
      <c r="G570">
        <v>0</v>
      </c>
      <c r="H570">
        <f t="shared" si="92"/>
        <v>0.27277686852154942</v>
      </c>
      <c r="I570">
        <f t="shared" si="93"/>
        <v>-1.0936965981495175</v>
      </c>
      <c r="J570">
        <f t="shared" si="94"/>
        <v>1.0936965981495175</v>
      </c>
      <c r="K570">
        <f t="shared" si="95"/>
        <v>0.50956634210004492</v>
      </c>
      <c r="L570">
        <f t="shared" si="96"/>
        <v>0.49043365789995519</v>
      </c>
      <c r="M570">
        <f t="shared" si="97"/>
        <v>1.9624530063715757</v>
      </c>
      <c r="N570">
        <f t="shared" si="98"/>
        <v>2.0390117682420414</v>
      </c>
    </row>
    <row r="571" spans="1:14" x14ac:dyDescent="0.25">
      <c r="A571" s="4">
        <f>IF('True_Odds_Calculator_2-way'!A572="","",'True_Odds_Calculator_2-way'!A572)</f>
        <v>1.85</v>
      </c>
      <c r="B571" s="4">
        <f>IF('True_Odds_Calculator_2-way'!B572="","",'True_Odds_Calculator_2-way'!B572)</f>
        <v>1.99</v>
      </c>
      <c r="C571" s="4">
        <f t="shared" si="88"/>
        <v>0.54054054054054046</v>
      </c>
      <c r="D571">
        <f t="shared" si="89"/>
        <v>0.50251256281407031</v>
      </c>
      <c r="E571">
        <f t="shared" si="90"/>
        <v>4.3053103354610656E-2</v>
      </c>
      <c r="F571">
        <f t="shared" si="91"/>
        <v>-0.22857530897731926</v>
      </c>
      <c r="G571">
        <v>0</v>
      </c>
      <c r="H571">
        <f t="shared" si="92"/>
        <v>0.27162841233192986</v>
      </c>
      <c r="I571">
        <f t="shared" si="93"/>
        <v>-1.0901165669462136</v>
      </c>
      <c r="J571">
        <f t="shared" si="94"/>
        <v>1.0901165669462136</v>
      </c>
      <c r="K571">
        <f t="shared" si="95"/>
        <v>0.51904934939114777</v>
      </c>
      <c r="L571">
        <f t="shared" si="96"/>
        <v>0.48095065060885256</v>
      </c>
      <c r="M571">
        <f t="shared" si="97"/>
        <v>1.9265990819042815</v>
      </c>
      <c r="N571">
        <f t="shared" si="98"/>
        <v>2.0792154012767514</v>
      </c>
    </row>
    <row r="572" spans="1:14" x14ac:dyDescent="0.25">
      <c r="A572" s="4">
        <f>IF('True_Odds_Calculator_2-way'!A573="","",'True_Odds_Calculator_2-way'!A573)</f>
        <v>2</v>
      </c>
      <c r="B572" s="4">
        <f>IF('True_Odds_Calculator_2-way'!B573="","",'True_Odds_Calculator_2-way'!B573)</f>
        <v>1.84</v>
      </c>
      <c r="C572" s="4">
        <f t="shared" si="88"/>
        <v>0.5</v>
      </c>
      <c r="D572">
        <f t="shared" si="89"/>
        <v>0.54347826086956519</v>
      </c>
      <c r="E572">
        <f t="shared" si="90"/>
        <v>4.3478260869565188E-2</v>
      </c>
      <c r="F572">
        <f t="shared" si="91"/>
        <v>-0.22826086956521741</v>
      </c>
      <c r="G572">
        <v>0</v>
      </c>
      <c r="H572">
        <f t="shared" si="92"/>
        <v>0.27173913043478259</v>
      </c>
      <c r="I572">
        <f t="shared" si="93"/>
        <v>-1.0910894511799618</v>
      </c>
      <c r="J572">
        <f t="shared" si="94"/>
        <v>1.0910894511799618</v>
      </c>
      <c r="K572">
        <f t="shared" si="95"/>
        <v>0.47821961869479995</v>
      </c>
      <c r="L572">
        <f t="shared" si="96"/>
        <v>0.52178038130519999</v>
      </c>
      <c r="M572">
        <f t="shared" si="97"/>
        <v>2.091089451179962</v>
      </c>
      <c r="N572">
        <f t="shared" si="98"/>
        <v>1.9165151389911681</v>
      </c>
    </row>
    <row r="573" spans="1:14" x14ac:dyDescent="0.25">
      <c r="A573" s="4">
        <f>IF('True_Odds_Calculator_2-way'!A574="","",'True_Odds_Calculator_2-way'!A574)</f>
        <v>2.2200000000000002</v>
      </c>
      <c r="B573" s="4">
        <f>IF('True_Odds_Calculator_2-way'!B574="","",'True_Odds_Calculator_2-way'!B574)</f>
        <v>1.67</v>
      </c>
      <c r="C573" s="4">
        <f t="shared" si="88"/>
        <v>0.4504504504504504</v>
      </c>
      <c r="D573">
        <f t="shared" si="89"/>
        <v>0.5988023952095809</v>
      </c>
      <c r="E573">
        <f t="shared" si="90"/>
        <v>4.9252845660031408E-2</v>
      </c>
      <c r="F573">
        <f t="shared" si="91"/>
        <v>-0.22047796299293299</v>
      </c>
      <c r="G573">
        <v>0</v>
      </c>
      <c r="H573">
        <f t="shared" si="92"/>
        <v>0.26973080865296434</v>
      </c>
      <c r="I573">
        <f t="shared" si="93"/>
        <v>-1.1060701788398051</v>
      </c>
      <c r="J573">
        <f t="shared" si="94"/>
        <v>1.1060701788398051</v>
      </c>
      <c r="K573">
        <f t="shared" si="95"/>
        <v>0.42563957124301172</v>
      </c>
      <c r="L573">
        <f t="shared" si="96"/>
        <v>0.57436042875698823</v>
      </c>
      <c r="M573">
        <f t="shared" si="97"/>
        <v>2.3494056181845622</v>
      </c>
      <c r="N573">
        <f t="shared" si="98"/>
        <v>1.7410670198226692</v>
      </c>
    </row>
    <row r="574" spans="1:14" x14ac:dyDescent="0.25">
      <c r="A574" s="4">
        <f>IF('True_Odds_Calculator_2-way'!A575="","",'True_Odds_Calculator_2-way'!A575)</f>
        <v>2.34</v>
      </c>
      <c r="B574" s="4">
        <f>IF('True_Odds_Calculator_2-way'!B575="","",'True_Odds_Calculator_2-way'!B575)</f>
        <v>1.61</v>
      </c>
      <c r="C574" s="4">
        <f t="shared" si="88"/>
        <v>0.42735042735042739</v>
      </c>
      <c r="D574">
        <f t="shared" si="89"/>
        <v>0.6211180124223602</v>
      </c>
      <c r="E574">
        <f t="shared" si="90"/>
        <v>4.8468439772787697E-2</v>
      </c>
      <c r="F574">
        <f t="shared" si="91"/>
        <v>-0.21696660827095604</v>
      </c>
      <c r="G574">
        <v>0</v>
      </c>
      <c r="H574">
        <f t="shared" si="92"/>
        <v>0.26543504804374368</v>
      </c>
      <c r="I574">
        <f t="shared" si="93"/>
        <v>-1.1060701788398051</v>
      </c>
      <c r="J574">
        <f t="shared" si="94"/>
        <v>1.1060701788398051</v>
      </c>
      <c r="K574">
        <f t="shared" si="95"/>
        <v>0.40287912901870748</v>
      </c>
      <c r="L574">
        <f t="shared" si="96"/>
        <v>0.59712087098129241</v>
      </c>
      <c r="M574">
        <f t="shared" si="97"/>
        <v>2.4821340396453389</v>
      </c>
      <c r="N574">
        <f t="shared" si="98"/>
        <v>1.6747028090922811</v>
      </c>
    </row>
    <row r="575" spans="1:14" x14ac:dyDescent="0.25">
      <c r="A575" s="4">
        <f>IF('True_Odds_Calculator_2-way'!A576="","",'True_Odds_Calculator_2-way'!A576)</f>
        <v>2.0699999999999998</v>
      </c>
      <c r="B575" s="4">
        <f>IF('True_Odds_Calculator_2-way'!B576="","",'True_Odds_Calculator_2-way'!B576)</f>
        <v>1.77</v>
      </c>
      <c r="C575" s="4">
        <f t="shared" si="88"/>
        <v>0.48309178743961356</v>
      </c>
      <c r="D575">
        <f t="shared" si="89"/>
        <v>0.56497175141242939</v>
      </c>
      <c r="E575">
        <f t="shared" si="90"/>
        <v>4.8063538852042953E-2</v>
      </c>
      <c r="F575">
        <f t="shared" si="91"/>
        <v>-0.22486967439067662</v>
      </c>
      <c r="G575">
        <v>0</v>
      </c>
      <c r="H575">
        <f t="shared" si="92"/>
        <v>0.27293321324271952</v>
      </c>
      <c r="I575">
        <f t="shared" si="93"/>
        <v>-1.1016984757621029</v>
      </c>
      <c r="J575">
        <f t="shared" si="94"/>
        <v>1.1016984757621029</v>
      </c>
      <c r="K575">
        <f t="shared" si="95"/>
        <v>0.45896458060132206</v>
      </c>
      <c r="L575">
        <f t="shared" si="96"/>
        <v>0.54103541939867805</v>
      </c>
      <c r="M575">
        <f t="shared" si="97"/>
        <v>2.1788173690654498</v>
      </c>
      <c r="N575">
        <f t="shared" si="98"/>
        <v>1.8483078263368193</v>
      </c>
    </row>
    <row r="576" spans="1:14" x14ac:dyDescent="0.25">
      <c r="A576" s="4">
        <f>IF('True_Odds_Calculator_2-way'!A577="","",'True_Odds_Calculator_2-way'!A577)</f>
        <v>1.68</v>
      </c>
      <c r="B576" s="4">
        <f>IF('True_Odds_Calculator_2-way'!B577="","",'True_Odds_Calculator_2-way'!B577)</f>
        <v>2.21</v>
      </c>
      <c r="C576" s="4">
        <f t="shared" si="88"/>
        <v>0.59523809523809523</v>
      </c>
      <c r="D576">
        <f t="shared" si="89"/>
        <v>0.45248868778280543</v>
      </c>
      <c r="E576">
        <f t="shared" si="90"/>
        <v>4.772678302090072E-2</v>
      </c>
      <c r="F576">
        <f t="shared" si="91"/>
        <v>-0.22161172161172149</v>
      </c>
      <c r="G576">
        <v>0</v>
      </c>
      <c r="H576">
        <f t="shared" si="92"/>
        <v>0.26933850463262227</v>
      </c>
      <c r="I576">
        <f t="shared" si="93"/>
        <v>-1.1024346592560592</v>
      </c>
      <c r="J576">
        <f t="shared" si="94"/>
        <v>1.1024346592560592</v>
      </c>
      <c r="K576">
        <f t="shared" si="95"/>
        <v>0.57154106106436731</v>
      </c>
      <c r="L576">
        <f t="shared" si="96"/>
        <v>0.42845893893563264</v>
      </c>
      <c r="M576">
        <f t="shared" si="97"/>
        <v>1.7496555682941202</v>
      </c>
      <c r="N576">
        <f t="shared" si="98"/>
        <v>2.3339459376998315</v>
      </c>
    </row>
    <row r="577" spans="1:14" x14ac:dyDescent="0.25">
      <c r="A577" s="4">
        <f>IF('True_Odds_Calculator_2-way'!A578="","",'True_Odds_Calculator_2-way'!A578)</f>
        <v>2.34</v>
      </c>
      <c r="B577" s="4">
        <f>IF('True_Odds_Calculator_2-way'!B578="","",'True_Odds_Calculator_2-way'!B578)</f>
        <v>1.6</v>
      </c>
      <c r="C577" s="4">
        <f t="shared" si="88"/>
        <v>0.42735042735042739</v>
      </c>
      <c r="D577">
        <f t="shared" si="89"/>
        <v>0.625</v>
      </c>
      <c r="E577">
        <f t="shared" si="90"/>
        <v>5.2350427350427386E-2</v>
      </c>
      <c r="F577">
        <f t="shared" si="91"/>
        <v>-0.21474358974358976</v>
      </c>
      <c r="G577">
        <v>0</v>
      </c>
      <c r="H577">
        <f t="shared" si="92"/>
        <v>0.26709401709401714</v>
      </c>
      <c r="I577">
        <f t="shared" si="93"/>
        <v>-1.1152493418636764</v>
      </c>
      <c r="J577">
        <f t="shared" si="94"/>
        <v>1.1152493418636764</v>
      </c>
      <c r="K577">
        <f t="shared" si="95"/>
        <v>0.40089252818702131</v>
      </c>
      <c r="L577">
        <f t="shared" si="96"/>
        <v>0.59910747181297874</v>
      </c>
      <c r="M577">
        <f t="shared" si="97"/>
        <v>2.4944341180973262</v>
      </c>
      <c r="N577">
        <f t="shared" si="98"/>
        <v>1.6691496051182058</v>
      </c>
    </row>
    <row r="578" spans="1:14" x14ac:dyDescent="0.25">
      <c r="A578" s="4">
        <f>IF('True_Odds_Calculator_2-way'!A579="","",'True_Odds_Calculator_2-way'!A579)</f>
        <v>1.57</v>
      </c>
      <c r="B578" s="4">
        <f>IF('True_Odds_Calculator_2-way'!B579="","",'True_Odds_Calculator_2-way'!B579)</f>
        <v>2.4</v>
      </c>
      <c r="C578" s="4">
        <f t="shared" si="88"/>
        <v>0.63694267515923564</v>
      </c>
      <c r="D578">
        <f t="shared" si="89"/>
        <v>0.41666666666666669</v>
      </c>
      <c r="E578">
        <f t="shared" si="90"/>
        <v>5.3609341825902268E-2</v>
      </c>
      <c r="F578">
        <f t="shared" si="91"/>
        <v>-0.21178343949044587</v>
      </c>
      <c r="G578">
        <v>0</v>
      </c>
      <c r="H578">
        <f t="shared" si="92"/>
        <v>0.26539278131634819</v>
      </c>
      <c r="I578">
        <f t="shared" si="93"/>
        <v>-1.1194341570991124</v>
      </c>
      <c r="J578">
        <f t="shared" si="94"/>
        <v>1.1194341570991124</v>
      </c>
      <c r="K578">
        <f t="shared" si="95"/>
        <v>0.6104717381143473</v>
      </c>
      <c r="L578">
        <f t="shared" si="96"/>
        <v>0.38952826188565276</v>
      </c>
      <c r="M578">
        <f t="shared" si="97"/>
        <v>1.6380774695464939</v>
      </c>
      <c r="N578">
        <f t="shared" si="98"/>
        <v>2.5672078199387576</v>
      </c>
    </row>
    <row r="579" spans="1:14" x14ac:dyDescent="0.25">
      <c r="A579" s="4">
        <f>IF('True_Odds_Calculator_2-way'!A580="","",'True_Odds_Calculator_2-way'!A580)</f>
        <v>1.62</v>
      </c>
      <c r="B579" s="4">
        <f>IF('True_Odds_Calculator_2-way'!B580="","",'True_Odds_Calculator_2-way'!B580)</f>
        <v>2.3199999999999998</v>
      </c>
      <c r="C579" s="4">
        <f t="shared" ref="C579:C642" si="99">1/A579</f>
        <v>0.61728395061728392</v>
      </c>
      <c r="D579">
        <f t="shared" ref="D579:D642" si="100">1/B579</f>
        <v>0.43103448275862072</v>
      </c>
      <c r="E579">
        <f t="shared" ref="E579:E642" si="101">C579+D579-1</f>
        <v>4.8318433375904579E-2</v>
      </c>
      <c r="F579">
        <f t="shared" ref="F579:F642" si="102">C579+D579-(C579*D579)-1</f>
        <v>-0.21775223499361429</v>
      </c>
      <c r="G579">
        <v>0</v>
      </c>
      <c r="H579">
        <f t="shared" ref="H579:H642" si="103">C579*D579</f>
        <v>0.26607066836951893</v>
      </c>
      <c r="I579">
        <f t="shared" ref="I579:I642" si="104">((-4*F579*H579)^0.5)/(2*F579)</f>
        <v>-1.1053942207134546</v>
      </c>
      <c r="J579">
        <f t="shared" ref="J579:J642" si="105">(-((-4*F579*H579)^0.5))/(2*F579)</f>
        <v>1.1053942207134546</v>
      </c>
      <c r="K579">
        <f t="shared" ref="K579:K642" si="106">IF(A579="","",(C579/($J579+C579-($J579*C579))))</f>
        <v>0.59335052824015522</v>
      </c>
      <c r="L579">
        <f t="shared" ref="L579:L642" si="107">IF(B579="","",(D579/($J579+D579-($J579*D579))))</f>
        <v>0.40664947175984478</v>
      </c>
      <c r="M579">
        <f t="shared" ref="M579:M642" si="108">IF(A579="","",1/K579)</f>
        <v>1.6853444168423422</v>
      </c>
      <c r="N579">
        <f t="shared" ref="N579:N642" si="109">IF(B579="","",1/L579)</f>
        <v>2.45912037134176</v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552" activePane="bottomLeft" state="frozen"/>
      <selection pane="bottomLeft" activeCell="Z567" sqref="Z567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84" t="s">
        <v>9</v>
      </c>
      <c r="B1" s="85"/>
      <c r="C1" s="18"/>
      <c r="D1" s="86" t="s">
        <v>25</v>
      </c>
      <c r="E1" s="85"/>
      <c r="F1" s="86" t="s">
        <v>23</v>
      </c>
      <c r="G1" s="85"/>
      <c r="H1" s="86" t="s">
        <v>11</v>
      </c>
      <c r="I1" s="85"/>
      <c r="J1" s="86" t="s">
        <v>10</v>
      </c>
      <c r="K1" s="85"/>
      <c r="L1" s="82" t="s">
        <v>201</v>
      </c>
      <c r="M1" s="83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70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>
        <v>1.74</v>
      </c>
      <c r="B3">
        <v>2.14</v>
      </c>
      <c r="C3" s="43">
        <f t="shared" ref="C3:C66" si="0">IF(OR($A3="",$B3=""),"",(1/A3)+(1/B3)-1)</f>
        <v>4.200236330432916E-2</v>
      </c>
      <c r="D3" s="44">
        <f>IF(OR($A3="",$B3=""),"",A3*'MPTO_working_2-way'!$G2)</f>
        <v>1.8130841121495327</v>
      </c>
      <c r="E3" s="46">
        <f>IF(OR($A3="",$B3=""),"",B3*'MPTO_working_2-way'!$G2)</f>
        <v>2.2298850574712645</v>
      </c>
      <c r="F3" s="44">
        <f>IF(OR($A3="",$B3=""),"",'MPTO_working_2-way'!D2)</f>
        <v>1.8059947618585701</v>
      </c>
      <c r="G3" s="46">
        <f>IF(OR($A3="",$B3=""),"",'MPTO_working_2-way'!E2)</f>
        <v>2.2407028523288002</v>
      </c>
      <c r="H3" s="44">
        <f>IF(OR($A3="",$B3=""),"",'OddsRatio_working_2-way'!M2)</f>
        <v>1.8056815791722833</v>
      </c>
      <c r="I3" s="44">
        <f>IF(OR($A3="",$B3=""),"",'OddsRatio_working_2-way'!N2)</f>
        <v>2.2411851354816257</v>
      </c>
      <c r="J3" s="44">
        <f>IF('Log_working_2-way'!$D2="","",A3^('Log_working_2-way'!$D2))</f>
        <v>1.8024444377303941</v>
      </c>
      <c r="K3" s="46">
        <f>IF('Log_working_2-way'!$D2="","",B3^('Log_working_2-way'!$D2))</f>
        <v>2.2461922009554618</v>
      </c>
      <c r="L3" s="53">
        <f>(1/D3)</f>
        <v>0.55154639175257736</v>
      </c>
      <c r="M3" s="53">
        <f>(1/E3)</f>
        <v>0.44845360824742264</v>
      </c>
      <c r="N3" s="54">
        <v>100</v>
      </c>
      <c r="O3" s="54">
        <f>(1/A3)*((N3*A3)-N3)</f>
        <v>42.528735632183903</v>
      </c>
      <c r="P3" s="54">
        <f>(1/B3)*((N3*B3)-N3)</f>
        <v>53.271028037383175</v>
      </c>
      <c r="Q3" s="54">
        <f>(1/B3)*N3</f>
        <v>46.728971962616825</v>
      </c>
      <c r="R3" s="54">
        <f>(1/A3)*N3</f>
        <v>57.47126436781609</v>
      </c>
      <c r="S3" s="55">
        <f>O3-Q3</f>
        <v>-4.2002363304329222</v>
      </c>
      <c r="T3" s="55">
        <f>P3-R3</f>
        <v>-4.2002363304329151</v>
      </c>
      <c r="U3" t="s">
        <v>256</v>
      </c>
      <c r="V3" t="s">
        <v>238</v>
      </c>
      <c r="W3" t="s">
        <v>438</v>
      </c>
      <c r="X3" s="38">
        <v>44199</v>
      </c>
      <c r="Y3" s="66" t="s">
        <v>478</v>
      </c>
    </row>
    <row r="4" spans="1:25" s="12" customFormat="1" ht="15" x14ac:dyDescent="0.25">
      <c r="A4">
        <v>1.65</v>
      </c>
      <c r="B4">
        <v>2.31</v>
      </c>
      <c r="C4" s="43">
        <f t="shared" si="0"/>
        <v>3.8961038961038863E-2</v>
      </c>
      <c r="D4" s="44">
        <f>IF(OR($A4="",$B4=""),"",A4*'MPTO_working_2-way'!$G3)</f>
        <v>1.714285714285714</v>
      </c>
      <c r="E4" s="46">
        <f>IF(OR($A4="",$B4=""),"",B4*'MPTO_working_2-way'!$G3)</f>
        <v>2.4</v>
      </c>
      <c r="F4" s="44">
        <f>IF(OR($A4="",$B4=""),"",'MPTO_working_2-way'!D3)</f>
        <v>1.7047970479704795</v>
      </c>
      <c r="G4" s="46">
        <f>IF(OR($A4="",$B4=""),"",'MPTO_working_2-way'!E3)</f>
        <v>2.418848167539267</v>
      </c>
      <c r="H4" s="44">
        <f>IF(OR($A4="",$B4=""),"",'OddsRatio_working_2-way'!M3)</f>
        <v>1.7044027300535323</v>
      </c>
      <c r="I4" s="44">
        <f>IF(OR($A4="",$B4=""),"",'OddsRatio_working_2-way'!N3)</f>
        <v>2.4196424251848119</v>
      </c>
      <c r="J4" s="44">
        <f>IF('Log_working_2-way'!$D3="","",A4^('Log_working_2-way'!$D3))</f>
        <v>1.7000791913146875</v>
      </c>
      <c r="K4" s="46">
        <f>IF('Log_working_2-way'!$D3="","",B4^('Log_working_2-way'!$D3))</f>
        <v>2.4284098319246836</v>
      </c>
      <c r="L4" s="53">
        <f t="shared" ref="L4:L8" si="1">(1/D4)</f>
        <v>0.58333333333333348</v>
      </c>
      <c r="M4" s="53">
        <f t="shared" ref="M4:M8" si="2">(1/E4)</f>
        <v>0.41666666666666669</v>
      </c>
      <c r="N4" s="54">
        <v>101</v>
      </c>
      <c r="O4" s="54">
        <f t="shared" ref="O4:O8" si="3">(1/A4)*((N4*A4)-N4)</f>
        <v>39.787878787878775</v>
      </c>
      <c r="P4" s="54">
        <f t="shared" ref="P4:P8" si="4">(1/B4)*((N4*B4)-N4)</f>
        <v>57.277056277056275</v>
      </c>
      <c r="Q4" s="54">
        <f t="shared" ref="Q4:Q8" si="5">(1/B4)*N4</f>
        <v>43.722943722943725</v>
      </c>
      <c r="R4" s="54">
        <f t="shared" ref="R4:R8" si="6">(1/A4)*N4</f>
        <v>61.212121212121211</v>
      </c>
      <c r="S4" s="55">
        <f t="shared" ref="S4:S8" si="7">O4-Q4</f>
        <v>-3.9350649350649505</v>
      </c>
      <c r="T4" s="55">
        <f t="shared" ref="T4:T8" si="8">P4-R4</f>
        <v>-3.9350649350649363</v>
      </c>
      <c r="U4" t="s">
        <v>393</v>
      </c>
      <c r="V4" t="s">
        <v>271</v>
      </c>
      <c r="W4" t="s">
        <v>231</v>
      </c>
      <c r="X4" s="38">
        <v>44199</v>
      </c>
      <c r="Y4" s="66" t="s">
        <v>479</v>
      </c>
    </row>
    <row r="5" spans="1:25" s="12" customFormat="1" ht="15" x14ac:dyDescent="0.25">
      <c r="A5">
        <v>2.02</v>
      </c>
      <c r="B5">
        <v>1.88</v>
      </c>
      <c r="C5" s="43">
        <f t="shared" si="0"/>
        <v>2.6964398567516312E-2</v>
      </c>
      <c r="D5" s="44">
        <f>IF(OR($A5="",$B5=""),"",A5*'MPTO_working_2-way'!$G4)</f>
        <v>2.0744680851063828</v>
      </c>
      <c r="E5" s="46">
        <f>IF(OR($A5="",$B5=""),"",B5*'MPTO_working_2-way'!$G4)</f>
        <v>1.9306930693069306</v>
      </c>
      <c r="F5" s="44">
        <f>IF(OR($A5="",$B5=""),"",'MPTO_working_2-way'!D4)</f>
        <v>2.0765529308836395</v>
      </c>
      <c r="G5" s="46">
        <f>IF(OR($A5="",$B5=""),"",'MPTO_working_2-way'!E4)</f>
        <v>1.9288906948394962</v>
      </c>
      <c r="H5" s="44">
        <f>IF(OR($A5="",$B5=""),"",'OddsRatio_working_2-way'!M4)</f>
        <v>2.0766108438479098</v>
      </c>
      <c r="I5" s="44">
        <f>IF(OR($A5="",$B5=""),"",'OddsRatio_working_2-way'!N4)</f>
        <v>1.9288407280256479</v>
      </c>
      <c r="J5" s="44">
        <f>IF('Log_working_2-way'!$D4="","",A5^('Log_working_2-way'!$D4))</f>
        <v>2.0775563029751076</v>
      </c>
      <c r="K5" s="46">
        <f>IF('Log_working_2-way'!$D4="","",B5^('Log_working_2-way'!$D4))</f>
        <v>1.9280257534933587</v>
      </c>
      <c r="L5" s="53">
        <f t="shared" si="1"/>
        <v>0.48205128205128212</v>
      </c>
      <c r="M5" s="53">
        <f t="shared" si="2"/>
        <v>0.517948717948718</v>
      </c>
      <c r="N5" s="54">
        <v>102</v>
      </c>
      <c r="O5" s="54">
        <f t="shared" si="3"/>
        <v>51.504950495049499</v>
      </c>
      <c r="P5" s="54">
        <f t="shared" si="4"/>
        <v>47.744680851063826</v>
      </c>
      <c r="Q5" s="54">
        <f t="shared" si="5"/>
        <v>54.255319148936167</v>
      </c>
      <c r="R5" s="54">
        <f t="shared" si="6"/>
        <v>50.495049504950494</v>
      </c>
      <c r="S5" s="55">
        <f t="shared" si="7"/>
        <v>-2.7503686538866674</v>
      </c>
      <c r="T5" s="55">
        <f t="shared" si="8"/>
        <v>-2.7503686538866674</v>
      </c>
      <c r="U5" t="s">
        <v>134</v>
      </c>
      <c r="V5" t="s">
        <v>135</v>
      </c>
      <c r="W5" t="s">
        <v>443</v>
      </c>
      <c r="X5" s="38">
        <v>44199</v>
      </c>
      <c r="Y5" s="66" t="s">
        <v>479</v>
      </c>
    </row>
    <row r="6" spans="1:25" s="12" customFormat="1" ht="15" x14ac:dyDescent="0.25">
      <c r="A6">
        <v>1.75</v>
      </c>
      <c r="B6">
        <v>2.08</v>
      </c>
      <c r="C6" s="43">
        <f t="shared" si="0"/>
        <v>5.2197802197802012E-2</v>
      </c>
      <c r="D6" s="44">
        <f>IF(OR($A6="",$B6=""),"",A6*'MPTO_working_2-way'!$G5)</f>
        <v>1.8413461538461535</v>
      </c>
      <c r="E6" s="46">
        <f>IF(OR($A6="",$B6=""),"",B6*'MPTO_working_2-way'!$G5)</f>
        <v>2.1885714285714282</v>
      </c>
      <c r="F6" s="44">
        <f>IF(OR($A6="",$B6=""),"",'MPTO_working_2-way'!D5)</f>
        <v>1.8337531486146093</v>
      </c>
      <c r="G6" s="46">
        <f>IF(OR($A6="",$B6=""),"",'MPTO_working_2-way'!E5)</f>
        <v>2.1993957703927487</v>
      </c>
      <c r="H6" s="44">
        <f>IF(OR($A6="",$B6=""),"",'OddsRatio_working_2-way'!M5)</f>
        <v>1.833333333333333</v>
      </c>
      <c r="I6" s="44">
        <f>IF(OR($A6="",$B6=""),"",'OddsRatio_working_2-way'!N5)</f>
        <v>2.1999999999999997</v>
      </c>
      <c r="J6" s="44">
        <f>IF('Log_working_2-way'!$D5="","",A6^('Log_working_2-way'!$D5))</f>
        <v>1.8298388432199988</v>
      </c>
      <c r="K6" s="46">
        <f>IF('Log_working_2-way'!$D5="","",B6^('Log_working_2-way'!$D5))</f>
        <v>2.2050532560252694</v>
      </c>
      <c r="L6" s="53">
        <f t="shared" si="1"/>
        <v>0.54308093994778073</v>
      </c>
      <c r="M6" s="53">
        <f t="shared" si="2"/>
        <v>0.45691906005221938</v>
      </c>
      <c r="N6" s="54">
        <v>103</v>
      </c>
      <c r="O6" s="54">
        <f t="shared" si="3"/>
        <v>44.142857142857139</v>
      </c>
      <c r="P6" s="54">
        <f t="shared" si="4"/>
        <v>53.480769230769234</v>
      </c>
      <c r="Q6" s="54">
        <f t="shared" si="5"/>
        <v>49.519230769230766</v>
      </c>
      <c r="R6" s="54">
        <f t="shared" si="6"/>
        <v>58.857142857142854</v>
      </c>
      <c r="S6" s="55">
        <f t="shared" si="7"/>
        <v>-5.3763736263736277</v>
      </c>
      <c r="T6" s="55">
        <f t="shared" si="8"/>
        <v>-5.3763736263736206</v>
      </c>
      <c r="U6" t="s">
        <v>344</v>
      </c>
      <c r="V6" t="s">
        <v>89</v>
      </c>
      <c r="W6" t="s">
        <v>447</v>
      </c>
      <c r="X6" s="38">
        <v>44199</v>
      </c>
      <c r="Y6" s="66" t="s">
        <v>480</v>
      </c>
    </row>
    <row r="7" spans="1:25" s="12" customFormat="1" ht="15" x14ac:dyDescent="0.25">
      <c r="A7">
        <v>1.85</v>
      </c>
      <c r="B7">
        <v>2.0299999999999998</v>
      </c>
      <c r="C7" s="43">
        <f t="shared" si="0"/>
        <v>3.315137797896428E-2</v>
      </c>
      <c r="D7" s="44">
        <f>IF(OR($A7="",$B7=""),"",A7*'MPTO_working_2-way'!$G6)</f>
        <v>1.9113300492610841</v>
      </c>
      <c r="E7" s="46">
        <f>IF(OR($A7="",$B7=""),"",B7*'MPTO_working_2-way'!$G6)</f>
        <v>2.0972972972972972</v>
      </c>
      <c r="F7" s="44">
        <f>IF(OR($A7="",$B7=""),"",'MPTO_working_2-way'!D6)</f>
        <v>1.9085249650616189</v>
      </c>
      <c r="G7" s="46">
        <f>IF(OR($A7="",$B7=""),"",'MPTO_working_2-way'!E6)</f>
        <v>2.1006852188505105</v>
      </c>
      <c r="H7" s="44">
        <f>IF(OR($A7="",$B7=""),"",'OddsRatio_working_2-way'!M6)</f>
        <v>1.9084287085108012</v>
      </c>
      <c r="I7" s="44">
        <f>IF(OR($A7="",$B7=""),"",'OddsRatio_working_2-way'!N6)</f>
        <v>2.1008018467836762</v>
      </c>
      <c r="J7" s="44">
        <f>IF('Log_working_2-way'!$D6="","",A7^('Log_working_2-way'!$D6))</f>
        <v>1.9071545307970494</v>
      </c>
      <c r="K7" s="46">
        <f>IF('Log_working_2-way'!$D6="","",B7^('Log_working_2-way'!$D6))</f>
        <v>2.1023480190539692</v>
      </c>
      <c r="L7" s="53">
        <f t="shared" si="1"/>
        <v>0.52319587628865971</v>
      </c>
      <c r="M7" s="53">
        <f t="shared" si="2"/>
        <v>0.47680412371134023</v>
      </c>
      <c r="N7" s="54">
        <v>104</v>
      </c>
      <c r="O7" s="54">
        <f t="shared" si="3"/>
        <v>47.783783783783782</v>
      </c>
      <c r="P7" s="54">
        <f t="shared" si="4"/>
        <v>52.768472906403936</v>
      </c>
      <c r="Q7" s="54">
        <f t="shared" si="5"/>
        <v>51.231527093596064</v>
      </c>
      <c r="R7" s="54">
        <f t="shared" si="6"/>
        <v>56.21621621621621</v>
      </c>
      <c r="S7" s="55">
        <f t="shared" si="7"/>
        <v>-3.4477433098122816</v>
      </c>
      <c r="T7" s="55">
        <f t="shared" si="8"/>
        <v>-3.4477433098122745</v>
      </c>
      <c r="U7" t="s">
        <v>149</v>
      </c>
      <c r="V7" t="s">
        <v>144</v>
      </c>
      <c r="W7" t="s">
        <v>435</v>
      </c>
      <c r="X7" s="38">
        <v>44199</v>
      </c>
      <c r="Y7" s="66" t="s">
        <v>478</v>
      </c>
    </row>
    <row r="8" spans="1:25" ht="15" x14ac:dyDescent="0.25">
      <c r="A8">
        <v>2.65</v>
      </c>
      <c r="B8">
        <v>1.51</v>
      </c>
      <c r="C8" s="43">
        <f t="shared" si="0"/>
        <v>3.9610146195176998E-2</v>
      </c>
      <c r="D8" s="44">
        <f>IF(OR($A8="",$B8=""),"",A8*'MPTO_working_2-way'!$G7)</f>
        <v>2.7549668874172188</v>
      </c>
      <c r="E8" s="46">
        <f>IF(OR($A8="",$B8=""),"",B8*'MPTO_working_2-way'!$G7)</f>
        <v>1.5698113207547173</v>
      </c>
      <c r="F8" s="44">
        <f>IF(OR($A8="",$B8=""),"",'MPTO_working_2-way'!D7)</f>
        <v>2.7967849030228904</v>
      </c>
      <c r="G8" s="46">
        <f>IF(OR($A8="",$B8=""),"",'MPTO_working_2-way'!E7)</f>
        <v>1.5565496450452205</v>
      </c>
      <c r="H8" s="44">
        <f>IF(OR($A8="",$B8=""),"",'OddsRatio_working_2-way'!M7)</f>
        <v>2.7986923354612547</v>
      </c>
      <c r="I8" s="44">
        <f>IF(OR($A8="",$B8=""),"",'OddsRatio_working_2-way'!N7)</f>
        <v>1.5559594491425695</v>
      </c>
      <c r="J8" s="44">
        <f>IF('Log_working_2-way'!$D7="","",A8^('Log_working_2-way'!$D7))</f>
        <v>2.8185447427650114</v>
      </c>
      <c r="K8" s="46">
        <f>IF('Log_working_2-way'!$D7="","",B8^('Log_working_2-way'!$D7))</f>
        <v>1.5498902372228578</v>
      </c>
      <c r="L8" s="53">
        <f t="shared" si="1"/>
        <v>0.36298076923076922</v>
      </c>
      <c r="M8" s="53">
        <f t="shared" si="2"/>
        <v>0.63701923076923062</v>
      </c>
      <c r="N8" s="54">
        <v>105</v>
      </c>
      <c r="O8" s="54">
        <f t="shared" si="3"/>
        <v>65.377358490566039</v>
      </c>
      <c r="P8" s="54">
        <f t="shared" si="4"/>
        <v>35.463576158940405</v>
      </c>
      <c r="Q8" s="54">
        <f t="shared" si="5"/>
        <v>69.536423841059602</v>
      </c>
      <c r="R8" s="54">
        <f t="shared" si="6"/>
        <v>39.622641509433969</v>
      </c>
      <c r="S8" s="55">
        <f t="shared" si="7"/>
        <v>-4.1590653504935631</v>
      </c>
      <c r="T8" s="55">
        <f t="shared" si="8"/>
        <v>-4.1590653504935631</v>
      </c>
      <c r="U8" t="s">
        <v>182</v>
      </c>
      <c r="V8" t="s">
        <v>185</v>
      </c>
      <c r="W8" t="s">
        <v>435</v>
      </c>
      <c r="X8" s="38">
        <v>44199</v>
      </c>
      <c r="Y8" s="66" t="s">
        <v>481</v>
      </c>
    </row>
    <row r="9" spans="1:25" ht="15" x14ac:dyDescent="0.25">
      <c r="A9">
        <v>1.86</v>
      </c>
      <c r="B9">
        <v>2.0499999999999998</v>
      </c>
      <c r="C9" s="43">
        <f t="shared" si="0"/>
        <v>2.5439286650930981E-2</v>
      </c>
      <c r="D9" s="44">
        <f>IF(OR($A9="",$B9=""),"",A9*'MPTO_working_2-way'!$G8)</f>
        <v>1.9073170731707316</v>
      </c>
      <c r="E9" s="46">
        <f>IF(OR($A9="",$B9=""),"",B9*'MPTO_working_2-way'!$G8)</f>
        <v>2.1021505376344085</v>
      </c>
      <c r="F9" s="44">
        <f>IF(OR($A9="",$B9=""),"",'MPTO_working_2-way'!D8)</f>
        <v>1.905071196602548</v>
      </c>
      <c r="G9" s="46">
        <f>IF(OR($A9="",$B9=""),"",'MPTO_working_2-way'!E8)</f>
        <v>2.1048854540436102</v>
      </c>
      <c r="H9" s="44">
        <f>IF(OR($A9="",$B9=""),"",'OddsRatio_working_2-way'!M8)</f>
        <v>1.9050124966251125</v>
      </c>
      <c r="I9" s="44">
        <f>IF(OR($A9="",$B9=""),"",'OddsRatio_working_2-way'!N8)</f>
        <v>2.1049571179725204</v>
      </c>
      <c r="J9" s="44">
        <f>IF('Log_working_2-way'!$D8="","",A9^('Log_working_2-way'!$D8))</f>
        <v>1.9039984704977753</v>
      </c>
      <c r="K9" s="46">
        <f>IF('Log_working_2-way'!$D8="","",B9^('Log_working_2-way'!$D8))</f>
        <v>2.1061965618695773</v>
      </c>
      <c r="L9" s="53">
        <f t="shared" ref="L9:L72" si="9">(1/D9)</f>
        <v>0.52429667519181589</v>
      </c>
      <c r="M9" s="53">
        <f t="shared" ref="M9:M72" si="10">(1/E9)</f>
        <v>0.47570332480818417</v>
      </c>
      <c r="N9" s="54">
        <v>106</v>
      </c>
      <c r="O9" s="54">
        <f t="shared" ref="O9:O72" si="11">(1/A9)*((N9*A9)-N9)</f>
        <v>49.01075268817204</v>
      </c>
      <c r="P9" s="54">
        <f t="shared" ref="P9:P72" si="12">(1/B9)*((N9*B9)-N9)</f>
        <v>54.292682926829265</v>
      </c>
      <c r="Q9" s="54">
        <f t="shared" ref="Q9:Q72" si="13">(1/B9)*N9</f>
        <v>51.707317073170735</v>
      </c>
      <c r="R9" s="54">
        <f t="shared" ref="R9:R72" si="14">(1/A9)*N9</f>
        <v>56.989247311827953</v>
      </c>
      <c r="S9" s="55">
        <f t="shared" ref="S9:S72" si="15">O9-Q9</f>
        <v>-2.6965643849986947</v>
      </c>
      <c r="T9" s="55">
        <f t="shared" ref="T9:T72" si="16">P9-R9</f>
        <v>-2.6965643849986876</v>
      </c>
      <c r="U9" t="s">
        <v>178</v>
      </c>
      <c r="V9" t="s">
        <v>176</v>
      </c>
      <c r="W9" t="s">
        <v>436</v>
      </c>
      <c r="X9" s="38">
        <v>44199</v>
      </c>
      <c r="Y9" s="66" t="s">
        <v>482</v>
      </c>
    </row>
    <row r="10" spans="1:25" ht="14.25" customHeight="1" x14ac:dyDescent="0.25">
      <c r="A10">
        <v>2.86</v>
      </c>
      <c r="B10">
        <v>1.45</v>
      </c>
      <c r="C10" s="43">
        <f t="shared" si="0"/>
        <v>3.9305522064142728E-2</v>
      </c>
      <c r="D10" s="44">
        <f>IF(OR($A10="",$B10=""),"",A10*'MPTO_working_2-way'!$G9)</f>
        <v>2.9724137931034482</v>
      </c>
      <c r="E10" s="46">
        <f>IF(OR($A10="",$B10=""),"",B10*'MPTO_working_2-way'!$G9)</f>
        <v>1.5069930069930069</v>
      </c>
      <c r="F10" s="44">
        <f>IF(OR($A10="",$B10=""),"",'MPTO_working_2-way'!D9)</f>
        <v>3.0303251735476797</v>
      </c>
      <c r="G10" s="46">
        <f>IF(OR($A10="",$B10=""),"",'MPTO_working_2-way'!E9)</f>
        <v>1.4925319416951592</v>
      </c>
      <c r="H10" s="44">
        <f>IF(OR($A10="",$B10=""),"",'OddsRatio_working_2-way'!M9)</f>
        <v>3.0330600909302539</v>
      </c>
      <c r="I10" s="44">
        <f>IF(OR($A10="",$B10=""),"",'OddsRatio_working_2-way'!N9)</f>
        <v>1.4918693768379645</v>
      </c>
      <c r="J10" s="44">
        <f>IF('Log_working_2-way'!$D9="","",A10^('Log_working_2-way'!$D9))</f>
        <v>3.0608931805854613</v>
      </c>
      <c r="K10" s="46">
        <f>IF('Log_working_2-way'!$D9="","",B10^('Log_working_2-way'!$D9))</f>
        <v>1.4852265073316331</v>
      </c>
      <c r="L10" s="53">
        <f t="shared" si="9"/>
        <v>0.33642691415313225</v>
      </c>
      <c r="M10" s="53">
        <f t="shared" si="10"/>
        <v>0.66357308584686781</v>
      </c>
      <c r="N10" s="54">
        <v>107</v>
      </c>
      <c r="O10" s="54">
        <f t="shared" si="11"/>
        <v>69.587412587412587</v>
      </c>
      <c r="P10" s="54">
        <f t="shared" si="12"/>
        <v>33.206896551724142</v>
      </c>
      <c r="Q10" s="54">
        <f t="shared" si="13"/>
        <v>73.793103448275872</v>
      </c>
      <c r="R10" s="54">
        <f t="shared" si="14"/>
        <v>37.412587412587413</v>
      </c>
      <c r="S10" s="55">
        <f t="shared" si="15"/>
        <v>-4.2056908608632853</v>
      </c>
      <c r="T10" s="55">
        <f t="shared" si="16"/>
        <v>-4.205690860863271</v>
      </c>
      <c r="U10" t="s">
        <v>58</v>
      </c>
      <c r="V10" t="s">
        <v>116</v>
      </c>
      <c r="W10" t="s">
        <v>437</v>
      </c>
      <c r="X10" s="38">
        <v>44199</v>
      </c>
      <c r="Y10" s="66" t="s">
        <v>479</v>
      </c>
    </row>
    <row r="11" spans="1:25" ht="15" x14ac:dyDescent="0.25">
      <c r="A11">
        <v>1.74</v>
      </c>
      <c r="B11">
        <v>2.17</v>
      </c>
      <c r="C11" s="43">
        <f t="shared" si="0"/>
        <v>3.5542136765718491E-2</v>
      </c>
      <c r="D11" s="44">
        <f>IF(OR($A11="",$B11=""),"",A11*'MPTO_working_2-way'!$G10)</f>
        <v>1.8018433179723501</v>
      </c>
      <c r="E11" s="46">
        <f>IF(OR($A11="",$B11=""),"",B11*'MPTO_working_2-way'!$G10)</f>
        <v>2.2471264367816088</v>
      </c>
      <c r="F11" s="44">
        <f>IF(OR($A11="",$B11=""),"",'MPTO_working_2-way'!D10)</f>
        <v>1.7955204717295163</v>
      </c>
      <c r="G11" s="46">
        <f>IF(OR($A11="",$B11=""),"",'MPTO_working_2-way'!E10)</f>
        <v>2.2570386753541753</v>
      </c>
      <c r="H11" s="44">
        <f>IF(OR($A11="",$B11=""),"",'OddsRatio_working_2-way'!M10)</f>
        <v>1.7952852522702987</v>
      </c>
      <c r="I11" s="44">
        <f>IF(OR($A11="",$B11=""),"",'OddsRatio_working_2-way'!N10)</f>
        <v>2.2574104664273644</v>
      </c>
      <c r="J11" s="44">
        <f>IF('Log_working_2-way'!$D10="","",A11^('Log_working_2-way'!$D10))</f>
        <v>1.7924113803680148</v>
      </c>
      <c r="K11" s="46">
        <f>IF('Log_working_2-way'!$D10="","",B11^('Log_working_2-way'!$D10))</f>
        <v>2.2619707702020815</v>
      </c>
      <c r="L11" s="53">
        <f t="shared" si="9"/>
        <v>0.55498721227621484</v>
      </c>
      <c r="M11" s="53">
        <f t="shared" si="10"/>
        <v>0.44501278772378522</v>
      </c>
      <c r="N11" s="54">
        <v>108</v>
      </c>
      <c r="O11" s="54">
        <f t="shared" si="11"/>
        <v>45.931034482758612</v>
      </c>
      <c r="P11" s="54">
        <f t="shared" si="12"/>
        <v>58.230414746543772</v>
      </c>
      <c r="Q11" s="54">
        <f t="shared" si="13"/>
        <v>49.769585253456221</v>
      </c>
      <c r="R11" s="54">
        <f t="shared" si="14"/>
        <v>62.068965517241374</v>
      </c>
      <c r="S11" s="55">
        <f t="shared" si="15"/>
        <v>-3.8385507706976085</v>
      </c>
      <c r="T11" s="55">
        <f t="shared" si="16"/>
        <v>-3.8385507706976014</v>
      </c>
      <c r="U11" t="s">
        <v>259</v>
      </c>
      <c r="V11" t="s">
        <v>253</v>
      </c>
      <c r="W11" t="s">
        <v>438</v>
      </c>
      <c r="X11" t="s">
        <v>475</v>
      </c>
      <c r="Y11" s="66" t="s">
        <v>480</v>
      </c>
    </row>
    <row r="12" spans="1:25" ht="15" x14ac:dyDescent="0.25">
      <c r="A12">
        <v>1.99</v>
      </c>
      <c r="B12">
        <v>1.92</v>
      </c>
      <c r="C12" s="43">
        <f t="shared" si="0"/>
        <v>2.3345896147403788E-2</v>
      </c>
      <c r="D12" s="44">
        <f>IF(OR($A12="",$B12=""),"",A12*'MPTO_working_2-way'!$G11)</f>
        <v>2.0364583333333335</v>
      </c>
      <c r="E12" s="46">
        <f>IF(OR($A12="",$B12=""),"",B12*'MPTO_working_2-way'!$G11)</f>
        <v>1.9648241206030153</v>
      </c>
      <c r="F12" s="44">
        <f>IF(OR($A12="",$B12=""),"",'MPTO_working_2-way'!D11)</f>
        <v>2.0373253705876082</v>
      </c>
      <c r="G12" s="46">
        <f>IF(OR($A12="",$B12=""),"",'MPTO_working_2-way'!E11)</f>
        <v>1.9640176827387685</v>
      </c>
      <c r="H12" s="44">
        <f>IF(OR($A12="",$B12=""),"",'OddsRatio_working_2-way'!M11)</f>
        <v>2.0373461122121879</v>
      </c>
      <c r="I12" s="44">
        <f>IF(OR($A12="",$B12=""),"",'OddsRatio_working_2-way'!N11)</f>
        <v>1.9639984073082948</v>
      </c>
      <c r="J12" s="44">
        <f>IF('Log_working_2-way'!$D11="","",A12^('Log_working_2-way'!$D11))</f>
        <v>2.0377376988644484</v>
      </c>
      <c r="K12" s="46">
        <f>IF('Log_working_2-way'!$D11="","",B12^('Log_working_2-way'!$D11))</f>
        <v>1.9636346459170313</v>
      </c>
      <c r="L12" s="53">
        <f t="shared" si="9"/>
        <v>0.49104859335038359</v>
      </c>
      <c r="M12" s="53">
        <f t="shared" si="10"/>
        <v>0.50895140664961636</v>
      </c>
      <c r="N12" s="54">
        <v>109</v>
      </c>
      <c r="O12" s="54">
        <f t="shared" si="11"/>
        <v>54.226130653266324</v>
      </c>
      <c r="P12" s="54">
        <f t="shared" si="12"/>
        <v>52.229166666666671</v>
      </c>
      <c r="Q12" s="54">
        <f t="shared" si="13"/>
        <v>56.770833333333336</v>
      </c>
      <c r="R12" s="54">
        <f t="shared" si="14"/>
        <v>54.773869346733662</v>
      </c>
      <c r="S12" s="55">
        <f t="shared" si="15"/>
        <v>-2.5447026800670116</v>
      </c>
      <c r="T12" s="55">
        <f t="shared" si="16"/>
        <v>-2.5447026800669903</v>
      </c>
      <c r="U12" t="s">
        <v>267</v>
      </c>
      <c r="V12" t="s">
        <v>263</v>
      </c>
      <c r="W12" t="s">
        <v>230</v>
      </c>
      <c r="X12" t="s">
        <v>475</v>
      </c>
      <c r="Y12" s="66" t="s">
        <v>483</v>
      </c>
    </row>
    <row r="13" spans="1:25" ht="15" x14ac:dyDescent="0.25">
      <c r="A13">
        <v>1.65</v>
      </c>
      <c r="B13">
        <v>2.35</v>
      </c>
      <c r="C13" s="43">
        <f t="shared" si="0"/>
        <v>3.1592520954223158E-2</v>
      </c>
      <c r="D13" s="44">
        <f>IF(OR($A13="",$B13=""),"",A13*'MPTO_working_2-way'!$G12)</f>
        <v>1.7021276595744681</v>
      </c>
      <c r="E13" s="46">
        <f>IF(OR($A13="",$B13=""),"",B13*'MPTO_working_2-way'!$G12)</f>
        <v>2.4242424242424243</v>
      </c>
      <c r="F13" s="44">
        <f>IF(OR($A13="",$B13=""),"",'MPTO_working_2-way'!D12)</f>
        <v>1.6941561987984708</v>
      </c>
      <c r="G13" s="46">
        <f>IF(OR($A13="",$B13=""),"",'MPTO_working_2-way'!E12)</f>
        <v>2.4405979543666407</v>
      </c>
      <c r="H13" s="44">
        <f>IF(OR($A13="",$B13=""),"",'OddsRatio_working_2-way'!M12)</f>
        <v>1.6938886664887112</v>
      </c>
      <c r="I13" s="44">
        <f>IF(OR($A13="",$B13=""),"",'OddsRatio_working_2-way'!N12)</f>
        <v>2.4411533842457849</v>
      </c>
      <c r="J13" s="44">
        <f>IF('Log_working_2-way'!$D12="","",A13^('Log_working_2-way'!$D12))</f>
        <v>1.6902722385674813</v>
      </c>
      <c r="K13" s="46">
        <f>IF('Log_working_2-way'!$D12="","",B13^('Log_working_2-way'!$D12))</f>
        <v>2.4487037782009757</v>
      </c>
      <c r="L13" s="53">
        <f t="shared" si="9"/>
        <v>0.58750000000000002</v>
      </c>
      <c r="M13" s="53">
        <f t="shared" si="10"/>
        <v>0.41249999999999998</v>
      </c>
      <c r="N13" s="54">
        <v>110</v>
      </c>
      <c r="O13" s="54">
        <f t="shared" si="11"/>
        <v>43.333333333333336</v>
      </c>
      <c r="P13" s="54">
        <f t="shared" si="12"/>
        <v>63.191489361702125</v>
      </c>
      <c r="Q13" s="54">
        <f t="shared" si="13"/>
        <v>46.808510638297875</v>
      </c>
      <c r="R13" s="54">
        <f t="shared" si="14"/>
        <v>66.666666666666671</v>
      </c>
      <c r="S13" s="55">
        <f t="shared" si="15"/>
        <v>-3.4751773049645394</v>
      </c>
      <c r="T13" s="55">
        <f t="shared" si="16"/>
        <v>-3.4751773049645465</v>
      </c>
      <c r="U13" t="s">
        <v>276</v>
      </c>
      <c r="V13" t="s">
        <v>226</v>
      </c>
      <c r="W13" t="s">
        <v>231</v>
      </c>
      <c r="X13" t="s">
        <v>475</v>
      </c>
      <c r="Y13" s="66" t="s">
        <v>484</v>
      </c>
    </row>
    <row r="14" spans="1:25" s="50" customFormat="1" ht="15" x14ac:dyDescent="0.25">
      <c r="A14">
        <v>1.85</v>
      </c>
      <c r="B14">
        <v>2.0499999999999998</v>
      </c>
      <c r="C14" s="43">
        <f t="shared" si="0"/>
        <v>2.8345418589321048E-2</v>
      </c>
      <c r="D14" s="44">
        <f>IF(OR($A14="",$B14=""),"",A14*'MPTO_working_2-way'!$G13)</f>
        <v>1.902439024390244</v>
      </c>
      <c r="E14" s="46">
        <f>IF(OR($A14="",$B14=""),"",B14*'MPTO_working_2-way'!$G13)</f>
        <v>2.1081081081081079</v>
      </c>
      <c r="F14" s="44">
        <f>IF(OR($A14="",$B14=""),"",'MPTO_working_2-way'!D13)</f>
        <v>1.8998121477770822</v>
      </c>
      <c r="G14" s="46">
        <f>IF(OR($A14="",$B14=""),"",'MPTO_working_2-way'!E13)</f>
        <v>2.1113430758524703</v>
      </c>
      <c r="H14" s="44">
        <f>IF(OR($A14="",$B14=""),"",'OddsRatio_working_2-way'!M13)</f>
        <v>1.8997354108424378</v>
      </c>
      <c r="I14" s="44">
        <f>IF(OR($A14="",$B14=""),"",'OddsRatio_working_2-way'!N13)</f>
        <v>2.1114378604524222</v>
      </c>
      <c r="J14" s="44">
        <f>IF('Log_working_2-way'!$D13="","",A14^('Log_working_2-way'!$D13))</f>
        <v>1.8985467665018629</v>
      </c>
      <c r="K14" s="46">
        <f>IF('Log_working_2-way'!$D13="","",B14^('Log_working_2-way'!$D13))</f>
        <v>2.1129081281913611</v>
      </c>
      <c r="L14" s="53">
        <f t="shared" si="9"/>
        <v>0.52564102564102555</v>
      </c>
      <c r="M14" s="53">
        <f t="shared" si="10"/>
        <v>0.47435897435897439</v>
      </c>
      <c r="N14" s="54">
        <v>111</v>
      </c>
      <c r="O14" s="54">
        <f t="shared" si="11"/>
        <v>51.000000000000007</v>
      </c>
      <c r="P14" s="54">
        <f t="shared" si="12"/>
        <v>56.853658536585364</v>
      </c>
      <c r="Q14" s="54">
        <f t="shared" si="13"/>
        <v>54.146341463414636</v>
      </c>
      <c r="R14" s="54">
        <f t="shared" si="14"/>
        <v>59.999999999999993</v>
      </c>
      <c r="S14" s="55">
        <f t="shared" si="15"/>
        <v>-3.1463414634146289</v>
      </c>
      <c r="T14" s="55">
        <f t="shared" si="16"/>
        <v>-3.1463414634146289</v>
      </c>
      <c r="U14" t="s">
        <v>275</v>
      </c>
      <c r="V14" t="s">
        <v>272</v>
      </c>
      <c r="W14" t="s">
        <v>231</v>
      </c>
      <c r="X14" t="s">
        <v>475</v>
      </c>
      <c r="Y14" s="66" t="s">
        <v>479</v>
      </c>
    </row>
    <row r="15" spans="1:25" ht="15" x14ac:dyDescent="0.25">
      <c r="A15">
        <v>2.8</v>
      </c>
      <c r="B15">
        <v>1.48</v>
      </c>
      <c r="C15" s="43">
        <f t="shared" si="0"/>
        <v>3.2818532818532864E-2</v>
      </c>
      <c r="D15" s="44">
        <f>IF(OR($A15="",$B15=""),"",A15*'MPTO_working_2-way'!$G14)</f>
        <v>2.8918918918918917</v>
      </c>
      <c r="E15" s="46">
        <f>IF(OR($A15="",$B15=""),"",B15*'MPTO_working_2-way'!$G14)</f>
        <v>1.5285714285714287</v>
      </c>
      <c r="F15" s="44">
        <f>IF(OR($A15="",$B15=""),"",'MPTO_working_2-way'!D14)</f>
        <v>2.9348441926345612</v>
      </c>
      <c r="G15" s="46">
        <f>IF(OR($A15="",$B15=""),"",'MPTO_working_2-way'!E14)</f>
        <v>1.5168374816983896</v>
      </c>
      <c r="H15" s="44">
        <f>IF(OR($A15="",$B15=""),"",'OddsRatio_working_2-way'!M14)</f>
        <v>2.936491673103709</v>
      </c>
      <c r="I15" s="44">
        <f>IF(OR($A15="",$B15=""),"",'OddsRatio_working_2-way'!N14)</f>
        <v>1.5163977794943222</v>
      </c>
      <c r="J15" s="44">
        <f>IF('Log_working_2-way'!$D14="","",A15^('Log_working_2-way'!$D14))</f>
        <v>2.956826143593994</v>
      </c>
      <c r="K15" s="46">
        <f>IF('Log_working_2-way'!$D14="","",B15^('Log_working_2-way'!$D14))</f>
        <v>1.5110316025128196</v>
      </c>
      <c r="L15" s="53">
        <f t="shared" si="9"/>
        <v>0.34579439252336452</v>
      </c>
      <c r="M15" s="53">
        <f t="shared" si="10"/>
        <v>0.65420560747663548</v>
      </c>
      <c r="N15" s="54">
        <v>112</v>
      </c>
      <c r="O15" s="54">
        <f t="shared" si="11"/>
        <v>71.999999999999986</v>
      </c>
      <c r="P15" s="54">
        <f t="shared" si="12"/>
        <v>36.324324324324316</v>
      </c>
      <c r="Q15" s="54">
        <f t="shared" si="13"/>
        <v>75.675675675675677</v>
      </c>
      <c r="R15" s="54">
        <f t="shared" si="14"/>
        <v>40</v>
      </c>
      <c r="S15" s="55">
        <f t="shared" si="15"/>
        <v>-3.6756756756756914</v>
      </c>
      <c r="T15" s="55">
        <f t="shared" si="16"/>
        <v>-3.6756756756756843</v>
      </c>
      <c r="U15" t="s">
        <v>79</v>
      </c>
      <c r="V15" t="s">
        <v>278</v>
      </c>
      <c r="W15" t="s">
        <v>433</v>
      </c>
      <c r="X15" t="s">
        <v>475</v>
      </c>
      <c r="Y15" s="66" t="s">
        <v>482</v>
      </c>
    </row>
    <row r="16" spans="1:25" ht="15" x14ac:dyDescent="0.25">
      <c r="A16">
        <v>2.21</v>
      </c>
      <c r="B16">
        <v>1.74</v>
      </c>
      <c r="C16" s="43">
        <f t="shared" si="0"/>
        <v>2.720133146096626E-2</v>
      </c>
      <c r="D16" s="44">
        <f>IF(OR($A16="",$B16=""),"",A16*'MPTO_working_2-way'!$G15)</f>
        <v>2.2701149425287355</v>
      </c>
      <c r="E16" s="46">
        <f>IF(OR($A16="",$B16=""),"",B16*'MPTO_working_2-way'!$G15)</f>
        <v>1.7873303167420813</v>
      </c>
      <c r="F16" s="44">
        <f>IF(OR($A16="",$B16=""),"",'MPTO_working_2-way'!D15)</f>
        <v>2.2784855128281092</v>
      </c>
      <c r="G16" s="46">
        <f>IF(OR($A16="",$B16=""),"",'MPTO_working_2-way'!E15)</f>
        <v>1.7821754646150993</v>
      </c>
      <c r="H16" s="44">
        <f>IF(OR($A16="",$B16=""),"",'OddsRatio_working_2-way'!M15)</f>
        <v>2.2787240261820116</v>
      </c>
      <c r="I16" s="44">
        <f>IF(OR($A16="",$B16=""),"",'OddsRatio_working_2-way'!N15)</f>
        <v>1.7820295697311479</v>
      </c>
      <c r="J16" s="44">
        <f>IF('Log_working_2-way'!$D15="","",A16^('Log_working_2-way'!$D15))</f>
        <v>2.2825447620471673</v>
      </c>
      <c r="K16" s="46">
        <f>IF('Log_working_2-way'!$D15="","",B16^('Log_working_2-way'!$D15))</f>
        <v>1.7796998822901224</v>
      </c>
      <c r="L16" s="53">
        <f t="shared" si="9"/>
        <v>0.44050632911392407</v>
      </c>
      <c r="M16" s="53">
        <f t="shared" si="10"/>
        <v>0.55949367088607604</v>
      </c>
      <c r="N16" s="54">
        <v>113</v>
      </c>
      <c r="O16" s="54">
        <f t="shared" si="11"/>
        <v>61.868778280542983</v>
      </c>
      <c r="P16" s="54">
        <f t="shared" si="12"/>
        <v>48.057471264367813</v>
      </c>
      <c r="Q16" s="54">
        <f t="shared" si="13"/>
        <v>64.94252873563218</v>
      </c>
      <c r="R16" s="54">
        <f t="shared" si="14"/>
        <v>51.131221719457017</v>
      </c>
      <c r="S16" s="55">
        <f t="shared" si="15"/>
        <v>-3.073750455089197</v>
      </c>
      <c r="T16" s="55">
        <f t="shared" si="16"/>
        <v>-3.0737504550892041</v>
      </c>
      <c r="U16" t="s">
        <v>322</v>
      </c>
      <c r="V16" t="s">
        <v>395</v>
      </c>
      <c r="W16" t="s">
        <v>440</v>
      </c>
      <c r="X16" t="s">
        <v>475</v>
      </c>
      <c r="Y16" s="66" t="s">
        <v>480</v>
      </c>
    </row>
    <row r="17" spans="1:25" ht="15" x14ac:dyDescent="0.25">
      <c r="A17">
        <v>2.34</v>
      </c>
      <c r="B17">
        <v>1.65</v>
      </c>
      <c r="C17" s="43">
        <f t="shared" si="0"/>
        <v>3.3411033411033575E-2</v>
      </c>
      <c r="D17" s="44">
        <f>IF(OR($A17="",$B17=""),"",A17*'MPTO_working_2-way'!$G16)</f>
        <v>2.4181818181818184</v>
      </c>
      <c r="E17" s="46">
        <f>IF(OR($A17="",$B17=""),"",B17*'MPTO_working_2-way'!$G16)</f>
        <v>1.7051282051282053</v>
      </c>
      <c r="F17" s="44">
        <f>IF(OR($A17="",$B17=""),"",'MPTO_working_2-way'!D16)</f>
        <v>2.4351939451277205</v>
      </c>
      <c r="G17" s="46">
        <f>IF(OR($A17="",$B17=""),"",'MPTO_working_2-way'!E16)</f>
        <v>1.6967699406723797</v>
      </c>
      <c r="H17" s="44">
        <f>IF(OR($A17="",$B17=""),"",'OddsRatio_working_2-way'!M16)</f>
        <v>2.4358058578855508</v>
      </c>
      <c r="I17" s="44">
        <f>IF(OR($A17="",$B17=""),"",'OddsRatio_working_2-way'!N16)</f>
        <v>1.6964729907653791</v>
      </c>
      <c r="J17" s="44">
        <f>IF('Log_working_2-way'!$D16="","",A17^('Log_working_2-way'!$D16))</f>
        <v>2.4436741668534787</v>
      </c>
      <c r="K17" s="46">
        <f>IF('Log_working_2-way'!$D16="","",B17^('Log_working_2-way'!$D16))</f>
        <v>1.6926770755893317</v>
      </c>
      <c r="L17" s="53">
        <f t="shared" si="9"/>
        <v>0.41353383458646614</v>
      </c>
      <c r="M17" s="53">
        <f t="shared" si="10"/>
        <v>0.5864661654135338</v>
      </c>
      <c r="N17" s="54">
        <v>114</v>
      </c>
      <c r="O17" s="54">
        <f t="shared" si="11"/>
        <v>65.282051282051285</v>
      </c>
      <c r="P17" s="54">
        <f t="shared" si="12"/>
        <v>44.909090909090907</v>
      </c>
      <c r="Q17" s="54">
        <f t="shared" si="13"/>
        <v>69.090909090909093</v>
      </c>
      <c r="R17" s="54">
        <f t="shared" si="14"/>
        <v>48.717948717948723</v>
      </c>
      <c r="S17" s="55">
        <f t="shared" si="15"/>
        <v>-3.8088578088578089</v>
      </c>
      <c r="T17" s="55">
        <f t="shared" si="16"/>
        <v>-3.808857808857816</v>
      </c>
      <c r="U17" t="s">
        <v>355</v>
      </c>
      <c r="V17" t="s">
        <v>235</v>
      </c>
      <c r="W17" t="s">
        <v>434</v>
      </c>
      <c r="X17" t="s">
        <v>475</v>
      </c>
      <c r="Y17" s="66" t="s">
        <v>485</v>
      </c>
    </row>
    <row r="18" spans="1:25" ht="15" x14ac:dyDescent="0.25">
      <c r="A18">
        <v>1.98</v>
      </c>
      <c r="B18">
        <v>1.91</v>
      </c>
      <c r="C18" s="43">
        <f t="shared" si="0"/>
        <v>2.861071447458885E-2</v>
      </c>
      <c r="D18" s="44">
        <f>IF(OR($A18="",$B18=""),"",A18*'MPTO_working_2-way'!$G17)</f>
        <v>2.0366492146596857</v>
      </c>
      <c r="E18" s="46">
        <f>IF(OR($A18="",$B18=""),"",B18*'MPTO_working_2-way'!$G17)</f>
        <v>1.9646464646464645</v>
      </c>
      <c r="F18" s="44">
        <f>IF(OR($A18="",$B18=""),"",'MPTO_working_2-way'!D17)</f>
        <v>2.0377175494369308</v>
      </c>
      <c r="G18" s="46">
        <f>IF(OR($A18="",$B18=""),"",'MPTO_working_2-way'!E17)</f>
        <v>1.9636533568721115</v>
      </c>
      <c r="H18" s="44">
        <f>IF(OR($A18="",$B18=""),"",'OddsRatio_working_2-way'!M17)</f>
        <v>2.0377490433255412</v>
      </c>
      <c r="I18" s="44">
        <f>IF(OR($A18="",$B18=""),"",'OddsRatio_working_2-way'!N17)</f>
        <v>1.9636241116594322</v>
      </c>
      <c r="J18" s="44">
        <f>IF('Log_working_2-way'!$D17="","",A18^('Log_working_2-way'!$D17))</f>
        <v>2.0382337672504618</v>
      </c>
      <c r="K18" s="46">
        <f>IF('Log_working_2-way'!$D17="","",B18^('Log_working_2-way'!$D17))</f>
        <v>1.9631742210121639</v>
      </c>
      <c r="L18" s="53">
        <f t="shared" si="9"/>
        <v>0.49100257069408743</v>
      </c>
      <c r="M18" s="53">
        <f t="shared" si="10"/>
        <v>0.50899742930591263</v>
      </c>
      <c r="N18" s="54">
        <v>115</v>
      </c>
      <c r="O18" s="54">
        <f t="shared" si="11"/>
        <v>56.919191919191917</v>
      </c>
      <c r="P18" s="54">
        <f t="shared" si="12"/>
        <v>54.790575916230353</v>
      </c>
      <c r="Q18" s="54">
        <f t="shared" si="13"/>
        <v>60.209424083769633</v>
      </c>
      <c r="R18" s="54">
        <f t="shared" si="14"/>
        <v>58.080808080808083</v>
      </c>
      <c r="S18" s="55">
        <f t="shared" si="15"/>
        <v>-3.2902321645777164</v>
      </c>
      <c r="T18" s="55">
        <f t="shared" si="16"/>
        <v>-3.2902321645777306</v>
      </c>
      <c r="U18" t="s">
        <v>349</v>
      </c>
      <c r="V18" t="s">
        <v>250</v>
      </c>
      <c r="W18" t="s">
        <v>434</v>
      </c>
      <c r="X18" t="s">
        <v>475</v>
      </c>
      <c r="Y18" s="66" t="s">
        <v>482</v>
      </c>
    </row>
    <row r="19" spans="1:25" ht="15" x14ac:dyDescent="0.25">
      <c r="A19">
        <v>1.86</v>
      </c>
      <c r="B19">
        <v>2.0299999999999998</v>
      </c>
      <c r="C19" s="43">
        <f t="shared" si="0"/>
        <v>3.0245246040574214E-2</v>
      </c>
      <c r="D19" s="44">
        <f>IF(OR($A19="",$B19=""),"",A19*'MPTO_working_2-way'!$G18)</f>
        <v>1.9162561576354682</v>
      </c>
      <c r="E19" s="46">
        <f>IF(OR($A19="",$B19=""),"",B19*'MPTO_working_2-way'!$G18)</f>
        <v>2.0913978494623655</v>
      </c>
      <c r="F19" s="44">
        <f>IF(OR($A19="",$B19=""),"",'MPTO_working_2-way'!D18)</f>
        <v>1.9138324294186226</v>
      </c>
      <c r="G19" s="46">
        <f>IF(OR($A19="",$B19=""),"",'MPTO_working_2-way'!E18)</f>
        <v>2.0942925287037548</v>
      </c>
      <c r="H19" s="44">
        <f>IF(OR($A19="",$B19=""),"",'OddsRatio_working_2-way'!M18)</f>
        <v>1.9137567818137824</v>
      </c>
      <c r="I19" s="44">
        <f>IF(OR($A19="",$B19=""),"",'OddsRatio_working_2-way'!N18)</f>
        <v>2.0943831224048783</v>
      </c>
      <c r="J19" s="44">
        <f>IF('Log_working_2-way'!$D18="","",A19^('Log_working_2-way'!$D18))</f>
        <v>1.9126582447390832</v>
      </c>
      <c r="K19" s="46">
        <f>IF('Log_working_2-way'!$D18="","",B19^('Log_working_2-way'!$D18))</f>
        <v>2.0957003958101184</v>
      </c>
      <c r="L19" s="53">
        <f t="shared" si="9"/>
        <v>0.52185089974293053</v>
      </c>
      <c r="M19" s="53">
        <f t="shared" si="10"/>
        <v>0.47814910025706941</v>
      </c>
      <c r="N19" s="54">
        <v>116</v>
      </c>
      <c r="O19" s="54">
        <f t="shared" si="11"/>
        <v>53.634408602150543</v>
      </c>
      <c r="P19" s="54">
        <f t="shared" si="12"/>
        <v>58.857142857142861</v>
      </c>
      <c r="Q19" s="54">
        <f t="shared" si="13"/>
        <v>57.142857142857153</v>
      </c>
      <c r="R19" s="54">
        <f t="shared" si="14"/>
        <v>62.365591397849457</v>
      </c>
      <c r="S19" s="55">
        <f t="shared" si="15"/>
        <v>-3.5084485407066097</v>
      </c>
      <c r="T19" s="55">
        <f t="shared" si="16"/>
        <v>-3.5084485407065955</v>
      </c>
      <c r="U19" t="s">
        <v>359</v>
      </c>
      <c r="V19" t="s">
        <v>421</v>
      </c>
      <c r="W19" t="s">
        <v>448</v>
      </c>
      <c r="X19" t="s">
        <v>475</v>
      </c>
      <c r="Y19" s="66" t="s">
        <v>486</v>
      </c>
    </row>
    <row r="20" spans="1:25" ht="15" x14ac:dyDescent="0.25">
      <c r="A20">
        <v>2.2999999999999998</v>
      </c>
      <c r="B20">
        <v>1.67</v>
      </c>
      <c r="C20" s="43">
        <f t="shared" si="0"/>
        <v>3.3585003905233002E-2</v>
      </c>
      <c r="D20" s="44">
        <f>IF(OR($A20="",$B20=""),"",A20*'MPTO_working_2-way'!$G19)</f>
        <v>2.3772455089820359</v>
      </c>
      <c r="E20" s="46">
        <f>IF(OR($A20="",$B20=""),"",B20*'MPTO_working_2-way'!$G19)</f>
        <v>1.7260869565217389</v>
      </c>
      <c r="F20" s="44">
        <f>IF(OR($A20="",$B20=""),"",'MPTO_working_2-way'!D19)</f>
        <v>2.3924011211460603</v>
      </c>
      <c r="G20" s="46">
        <f>IF(OR($A20="",$B20=""),"",'MPTO_working_2-way'!E19)</f>
        <v>1.7181838514873629</v>
      </c>
      <c r="H20" s="44">
        <f>IF(OR($A20="",$B20=""),"",'OddsRatio_working_2-way'!M19)</f>
        <v>2.3929459815307572</v>
      </c>
      <c r="I20" s="44">
        <f>IF(OR($A20="",$B20=""),"",'OddsRatio_working_2-way'!N19)</f>
        <v>1.7179029289427752</v>
      </c>
      <c r="J20" s="44">
        <f>IF('Log_working_2-way'!$D19="","",A20^('Log_working_2-way'!$D19))</f>
        <v>2.399943779582375</v>
      </c>
      <c r="K20" s="46">
        <f>IF('Log_working_2-way'!$D19="","",B20^('Log_working_2-way'!$D19))</f>
        <v>1.7143143993241288</v>
      </c>
      <c r="L20" s="53">
        <f t="shared" si="9"/>
        <v>0.42065491183879095</v>
      </c>
      <c r="M20" s="53">
        <f t="shared" si="10"/>
        <v>0.57934508816120911</v>
      </c>
      <c r="N20" s="54">
        <v>117</v>
      </c>
      <c r="O20" s="54">
        <f t="shared" si="11"/>
        <v>66.130434782608688</v>
      </c>
      <c r="P20" s="54">
        <f t="shared" si="12"/>
        <v>46.940119760479035</v>
      </c>
      <c r="Q20" s="54">
        <f t="shared" si="13"/>
        <v>70.059880239520965</v>
      </c>
      <c r="R20" s="54">
        <f t="shared" si="14"/>
        <v>50.869565217391312</v>
      </c>
      <c r="S20" s="55">
        <f t="shared" si="15"/>
        <v>-3.9294454569122763</v>
      </c>
      <c r="T20" s="55">
        <f t="shared" si="16"/>
        <v>-3.9294454569122763</v>
      </c>
      <c r="U20" t="s">
        <v>430</v>
      </c>
      <c r="V20" t="s">
        <v>106</v>
      </c>
      <c r="W20" t="s">
        <v>435</v>
      </c>
      <c r="X20" t="s">
        <v>475</v>
      </c>
      <c r="Y20" s="66" t="s">
        <v>483</v>
      </c>
    </row>
    <row r="21" spans="1:25" ht="15" x14ac:dyDescent="0.25">
      <c r="A21">
        <v>1.65</v>
      </c>
      <c r="B21">
        <v>2.31</v>
      </c>
      <c r="C21" s="43">
        <f t="shared" si="0"/>
        <v>3.8961038961038863E-2</v>
      </c>
      <c r="D21" s="44">
        <f>IF(OR($A21="",$B21=""),"",A21*'MPTO_working_2-way'!$G20)</f>
        <v>1.714285714285714</v>
      </c>
      <c r="E21" s="46">
        <f>IF(OR($A21="",$B21=""),"",B21*'MPTO_working_2-way'!$G20)</f>
        <v>2.4</v>
      </c>
      <c r="F21" s="44">
        <f>IF(OR($A21="",$B21=""),"",'MPTO_working_2-way'!D20)</f>
        <v>1.7047970479704795</v>
      </c>
      <c r="G21" s="46">
        <f>IF(OR($A21="",$B21=""),"",'MPTO_working_2-way'!E20)</f>
        <v>2.418848167539267</v>
      </c>
      <c r="H21" s="44">
        <f>IF(OR($A21="",$B21=""),"",'OddsRatio_working_2-way'!M20)</f>
        <v>1.7044027300535323</v>
      </c>
      <c r="I21" s="44">
        <f>IF(OR($A21="",$B21=""),"",'OddsRatio_working_2-way'!N20)</f>
        <v>2.4196424251848119</v>
      </c>
      <c r="J21" s="44">
        <f>IF('Log_working_2-way'!$D20="","",A21^('Log_working_2-way'!$D20))</f>
        <v>1.7000791913146875</v>
      </c>
      <c r="K21" s="46">
        <f>IF('Log_working_2-way'!$D20="","",B21^('Log_working_2-way'!$D20))</f>
        <v>2.4284098319246836</v>
      </c>
      <c r="L21" s="53">
        <f t="shared" si="9"/>
        <v>0.58333333333333348</v>
      </c>
      <c r="M21" s="53">
        <f t="shared" si="10"/>
        <v>0.41666666666666669</v>
      </c>
      <c r="N21" s="54">
        <v>118</v>
      </c>
      <c r="O21" s="54">
        <f t="shared" si="11"/>
        <v>46.484848484848477</v>
      </c>
      <c r="P21" s="54">
        <f t="shared" si="12"/>
        <v>66.917748917748909</v>
      </c>
      <c r="Q21" s="54">
        <f t="shared" si="13"/>
        <v>51.082251082251084</v>
      </c>
      <c r="R21" s="54">
        <f t="shared" si="14"/>
        <v>71.515151515151516</v>
      </c>
      <c r="S21" s="55">
        <f t="shared" si="15"/>
        <v>-4.5974025974026063</v>
      </c>
      <c r="T21" s="55">
        <f t="shared" si="16"/>
        <v>-4.5974025974026063</v>
      </c>
      <c r="U21" t="s">
        <v>374</v>
      </c>
      <c r="V21" t="s">
        <v>373</v>
      </c>
      <c r="W21" t="s">
        <v>450</v>
      </c>
      <c r="X21" t="s">
        <v>475</v>
      </c>
      <c r="Y21" s="66" t="s">
        <v>482</v>
      </c>
    </row>
    <row r="22" spans="1:25" ht="15" x14ac:dyDescent="0.25">
      <c r="A22">
        <v>2.1</v>
      </c>
      <c r="B22">
        <v>1.81</v>
      </c>
      <c r="C22" s="43">
        <f t="shared" si="0"/>
        <v>2.8676664035780064E-2</v>
      </c>
      <c r="D22" s="44">
        <f>IF(OR($A22="",$B22=""),"",A22*'MPTO_working_2-way'!$G21)</f>
        <v>2.160220994475138</v>
      </c>
      <c r="E22" s="46">
        <f>IF(OR($A22="",$B22=""),"",B22*'MPTO_working_2-way'!$G21)</f>
        <v>1.861904761904762</v>
      </c>
      <c r="F22" s="44">
        <f>IF(OR($A22="",$B22=""),"",'MPTO_working_2-way'!D21)</f>
        <v>2.1651951011107946</v>
      </c>
      <c r="G22" s="46">
        <f>IF(OR($A22="",$B22=""),"",'MPTO_working_2-way'!E21)</f>
        <v>1.858225372769494</v>
      </c>
      <c r="H22" s="44">
        <f>IF(OR($A22="",$B22=""),"",'OddsRatio_working_2-way'!M21)</f>
        <v>2.1653431646335015</v>
      </c>
      <c r="I22" s="44">
        <f>IF(OR($A22="",$B22=""),"",'OddsRatio_working_2-way'!N21)</f>
        <v>1.8581163303210331</v>
      </c>
      <c r="J22" s="44">
        <f>IF('Log_working_2-way'!$D21="","",A22^('Log_working_2-way'!$D21))</f>
        <v>2.1676082555034109</v>
      </c>
      <c r="K22" s="46">
        <f>IF('Log_working_2-way'!$D21="","",B22^('Log_working_2-way'!$D21))</f>
        <v>1.8564516354578522</v>
      </c>
      <c r="L22" s="53">
        <f t="shared" si="9"/>
        <v>0.46291560102301793</v>
      </c>
      <c r="M22" s="53">
        <f t="shared" si="10"/>
        <v>0.53708439897698212</v>
      </c>
      <c r="N22" s="54">
        <v>119</v>
      </c>
      <c r="O22" s="54">
        <f t="shared" si="11"/>
        <v>62.333333333333336</v>
      </c>
      <c r="P22" s="54">
        <f t="shared" si="12"/>
        <v>53.254143646408849</v>
      </c>
      <c r="Q22" s="54">
        <f t="shared" si="13"/>
        <v>65.745856353591165</v>
      </c>
      <c r="R22" s="54">
        <f t="shared" si="14"/>
        <v>56.666666666666664</v>
      </c>
      <c r="S22" s="55">
        <f t="shared" si="15"/>
        <v>-3.4125230202578294</v>
      </c>
      <c r="T22" s="55">
        <f t="shared" si="16"/>
        <v>-3.4125230202578152</v>
      </c>
      <c r="U22" t="s">
        <v>153</v>
      </c>
      <c r="V22" t="s">
        <v>154</v>
      </c>
      <c r="W22" t="s">
        <v>436</v>
      </c>
      <c r="X22" t="s">
        <v>475</v>
      </c>
      <c r="Y22" s="66" t="s">
        <v>482</v>
      </c>
    </row>
    <row r="23" spans="1:25" ht="15" x14ac:dyDescent="0.25">
      <c r="A23">
        <v>2.5</v>
      </c>
      <c r="B23">
        <v>1.58</v>
      </c>
      <c r="C23" s="43">
        <f t="shared" si="0"/>
        <v>3.2911392405063244E-2</v>
      </c>
      <c r="D23" s="44">
        <f>IF(OR($A23="",$B23=""),"",A23*'MPTO_working_2-way'!$G22)</f>
        <v>2.5822784810126582</v>
      </c>
      <c r="E23" s="46">
        <f>IF(OR($A23="",$B23=""),"",B23*'MPTO_working_2-way'!$G22)</f>
        <v>1.6319999999999999</v>
      </c>
      <c r="F23" s="44">
        <f>IF(OR($A23="",$B23=""),"",'MPTO_working_2-way'!D22)</f>
        <v>2.6072607260726071</v>
      </c>
      <c r="G23" s="46">
        <f>IF(OR($A23="",$B23=""),"",'MPTO_working_2-way'!E22)</f>
        <v>1.62217659137577</v>
      </c>
      <c r="H23" s="44">
        <f>IF(OR($A23="",$B23=""),"",'OddsRatio_working_2-way'!M22)</f>
        <v>2.6081688022566918</v>
      </c>
      <c r="I23" s="44">
        <f>IF(OR($A23="",$B23=""),"",'OddsRatio_working_2-way'!N22)</f>
        <v>1.6218252702059208</v>
      </c>
      <c r="J23" s="44">
        <f>IF('Log_working_2-way'!$D22="","",A23^('Log_working_2-way'!$D22))</f>
        <v>2.6198085173024386</v>
      </c>
      <c r="K23" s="46">
        <f>IF('Log_working_2-way'!$D22="","",B23^('Log_working_2-way'!$D22))</f>
        <v>1.6173569217090376</v>
      </c>
      <c r="L23" s="53">
        <f t="shared" si="9"/>
        <v>0.38725490196078433</v>
      </c>
      <c r="M23" s="53">
        <f t="shared" si="10"/>
        <v>0.61274509803921573</v>
      </c>
      <c r="N23" s="54">
        <v>120</v>
      </c>
      <c r="O23" s="54">
        <f t="shared" si="11"/>
        <v>72</v>
      </c>
      <c r="P23" s="54">
        <f t="shared" si="12"/>
        <v>44.050632911392412</v>
      </c>
      <c r="Q23" s="54">
        <f t="shared" si="13"/>
        <v>75.949367088607588</v>
      </c>
      <c r="R23" s="54">
        <f t="shared" si="14"/>
        <v>48</v>
      </c>
      <c r="S23" s="55">
        <f t="shared" si="15"/>
        <v>-3.9493670886075876</v>
      </c>
      <c r="T23" s="55">
        <f t="shared" si="16"/>
        <v>-3.9493670886075876</v>
      </c>
      <c r="U23" t="s">
        <v>236</v>
      </c>
      <c r="V23" t="s">
        <v>156</v>
      </c>
      <c r="W23" t="s">
        <v>437</v>
      </c>
      <c r="X23" t="s">
        <v>475</v>
      </c>
      <c r="Y23" s="66" t="s">
        <v>485</v>
      </c>
    </row>
    <row r="24" spans="1:25" ht="15" x14ac:dyDescent="0.25">
      <c r="A24">
        <v>2.71</v>
      </c>
      <c r="B24">
        <v>1.5</v>
      </c>
      <c r="C24" s="43">
        <f t="shared" si="0"/>
        <v>3.5670356703566997E-2</v>
      </c>
      <c r="D24" s="44">
        <f>IF(OR($A24="",$B24=""),"",A24*'MPTO_working_2-way'!$G23)</f>
        <v>2.8066666666666666</v>
      </c>
      <c r="E24" s="46">
        <f>IF(OR($A24="",$B24=""),"",B24*'MPTO_working_2-way'!$G23)</f>
        <v>1.5535055350553506</v>
      </c>
      <c r="F24" s="44">
        <f>IF(OR($A24="",$B24=""),"",'MPTO_working_2-way'!D23)</f>
        <v>2.847635726795096</v>
      </c>
      <c r="G24" s="46">
        <f>IF(OR($A24="",$B24=""),"",'MPTO_working_2-way'!E23)</f>
        <v>1.5412322274881518</v>
      </c>
      <c r="H24" s="44">
        <f>IF(OR($A24="",$B24=""),"",'OddsRatio_working_2-way'!M23)</f>
        <v>2.8493242008906927</v>
      </c>
      <c r="I24" s="44">
        <f>IF(OR($A24="",$B24=""),"",'OddsRatio_working_2-way'!N23)</f>
        <v>1.5407380704358749</v>
      </c>
      <c r="J24" s="44">
        <f>IF('Log_working_2-way'!$D23="","",A24^('Log_working_2-way'!$D23))</f>
        <v>2.8687154604017304</v>
      </c>
      <c r="K24" s="46">
        <f>IF('Log_working_2-way'!$D23="","",B24^('Log_working_2-way'!$D23))</f>
        <v>1.5351269474619433</v>
      </c>
      <c r="L24" s="53">
        <f t="shared" si="9"/>
        <v>0.35629453681710216</v>
      </c>
      <c r="M24" s="53">
        <f t="shared" si="10"/>
        <v>0.64370546318289779</v>
      </c>
      <c r="N24" s="54">
        <v>121</v>
      </c>
      <c r="O24" s="54">
        <f t="shared" si="11"/>
        <v>76.350553505535046</v>
      </c>
      <c r="P24" s="54">
        <f t="shared" si="12"/>
        <v>40.333333333333329</v>
      </c>
      <c r="Q24" s="54">
        <f t="shared" si="13"/>
        <v>80.666666666666657</v>
      </c>
      <c r="R24" s="54">
        <f t="shared" si="14"/>
        <v>44.649446494464947</v>
      </c>
      <c r="S24" s="55">
        <f t="shared" si="15"/>
        <v>-4.3161131611316108</v>
      </c>
      <c r="T24" s="55">
        <f t="shared" si="16"/>
        <v>-4.3161131611316179</v>
      </c>
      <c r="U24" t="s">
        <v>431</v>
      </c>
      <c r="V24" t="s">
        <v>151</v>
      </c>
      <c r="W24" t="s">
        <v>437</v>
      </c>
      <c r="X24" t="s">
        <v>475</v>
      </c>
      <c r="Y24" s="66" t="s">
        <v>479</v>
      </c>
    </row>
    <row r="25" spans="1:25" ht="15" x14ac:dyDescent="0.25">
      <c r="A25">
        <v>2.1</v>
      </c>
      <c r="B25">
        <v>1.78</v>
      </c>
      <c r="C25" s="43">
        <f t="shared" si="0"/>
        <v>3.7988228999465079E-2</v>
      </c>
      <c r="D25" s="44">
        <f>IF(OR($A25="",$B25=""),"",A25*'MPTO_working_2-way'!$G24)</f>
        <v>2.1797752808988768</v>
      </c>
      <c r="E25" s="46">
        <f>IF(OR($A25="",$B25=""),"",B25*'MPTO_working_2-way'!$G24)</f>
        <v>1.8476190476190479</v>
      </c>
      <c r="F25" s="44">
        <f>IF(OR($A25="",$B25=""),"",'MPTO_working_2-way'!D24)</f>
        <v>2.1872440023405506</v>
      </c>
      <c r="G25" s="46">
        <f>IF(OR($A25="",$B25=""),"",'MPTO_working_2-way'!E24)</f>
        <v>1.8422868408082802</v>
      </c>
      <c r="H25" s="44">
        <f>IF(OR($A25="",$B25=""),"",'OddsRatio_working_2-way'!M24)</f>
        <v>2.1875421719907089</v>
      </c>
      <c r="I25" s="44">
        <f>IF(OR($A25="",$B25=""),"",'OddsRatio_working_2-way'!N24)</f>
        <v>1.8420753583206844</v>
      </c>
      <c r="J25" s="44">
        <f>IF('Log_working_2-way'!$D24="","",A25^('Log_working_2-way'!$D24))</f>
        <v>2.1909772182449698</v>
      </c>
      <c r="K25" s="46">
        <f>IF('Log_working_2-way'!$D24="","",B25^('Log_working_2-way'!$D24))</f>
        <v>1.8396466235294411</v>
      </c>
      <c r="L25" s="53">
        <f t="shared" si="9"/>
        <v>0.45876288659793807</v>
      </c>
      <c r="M25" s="53">
        <f t="shared" si="10"/>
        <v>0.54123711340206171</v>
      </c>
      <c r="N25" s="54">
        <v>122</v>
      </c>
      <c r="O25" s="54">
        <f t="shared" si="11"/>
        <v>63.904761904761898</v>
      </c>
      <c r="P25" s="54">
        <f t="shared" si="12"/>
        <v>53.460674157303373</v>
      </c>
      <c r="Q25" s="54">
        <f t="shared" si="13"/>
        <v>68.539325842696627</v>
      </c>
      <c r="R25" s="54">
        <f t="shared" si="14"/>
        <v>58.095238095238095</v>
      </c>
      <c r="S25" s="55">
        <f t="shared" si="15"/>
        <v>-4.634563937934729</v>
      </c>
      <c r="T25" s="55">
        <f t="shared" si="16"/>
        <v>-4.6345639379347219</v>
      </c>
      <c r="U25" t="s">
        <v>64</v>
      </c>
      <c r="V25" t="s">
        <v>125</v>
      </c>
      <c r="W25" t="s">
        <v>442</v>
      </c>
      <c r="X25" t="s">
        <v>475</v>
      </c>
      <c r="Y25" s="66" t="s">
        <v>482</v>
      </c>
    </row>
    <row r="26" spans="1:25" ht="15" x14ac:dyDescent="0.25">
      <c r="A26">
        <v>2.41</v>
      </c>
      <c r="B26">
        <v>1.6</v>
      </c>
      <c r="C26" s="43">
        <f t="shared" si="0"/>
        <v>3.9937759336099443E-2</v>
      </c>
      <c r="D26" s="44">
        <f>IF(OR($A26="",$B26=""),"",A26*'MPTO_working_2-way'!$G25)</f>
        <v>2.5062499999999996</v>
      </c>
      <c r="E26" s="46">
        <f>IF(OR($A26="",$B26=""),"",B26*'MPTO_working_2-way'!$G25)</f>
        <v>1.6639004149377592</v>
      </c>
      <c r="F26" s="44">
        <f>IF(OR($A26="",$B26=""),"",'MPTO_working_2-way'!D25)</f>
        <v>2.5318450426789227</v>
      </c>
      <c r="G26" s="46">
        <f>IF(OR($A26="",$B26=""),"",'MPTO_working_2-way'!E25)</f>
        <v>1.6528075439348477</v>
      </c>
      <c r="H26" s="44">
        <f>IF(OR($A26="",$B26=""),"",'OddsRatio_working_2-way'!M25)</f>
        <v>2.532970971675589</v>
      </c>
      <c r="I26" s="44">
        <f>IF(OR($A26="",$B26=""),"",'OddsRatio_working_2-way'!N25)</f>
        <v>1.652328073053442</v>
      </c>
      <c r="J26" s="44">
        <f>IF('Log_working_2-way'!$D25="","",A26^('Log_working_2-way'!$D25))</f>
        <v>2.5449579873420185</v>
      </c>
      <c r="K26" s="46">
        <f>IF('Log_working_2-way'!$D25="","",B26^('Log_working_2-way'!$D25))</f>
        <v>1.6472667918433761</v>
      </c>
      <c r="L26" s="53">
        <f t="shared" si="9"/>
        <v>0.39900249376558611</v>
      </c>
      <c r="M26" s="53">
        <f t="shared" si="10"/>
        <v>0.60099750623441406</v>
      </c>
      <c r="N26" s="54">
        <v>123</v>
      </c>
      <c r="O26" s="54">
        <f t="shared" si="11"/>
        <v>71.962655601659748</v>
      </c>
      <c r="P26" s="54">
        <f t="shared" si="12"/>
        <v>46.125000000000007</v>
      </c>
      <c r="Q26" s="54">
        <f t="shared" si="13"/>
        <v>76.875</v>
      </c>
      <c r="R26" s="54">
        <f t="shared" si="14"/>
        <v>51.037344398340245</v>
      </c>
      <c r="S26" s="55">
        <f t="shared" si="15"/>
        <v>-4.9123443983402524</v>
      </c>
      <c r="T26" s="55">
        <f t="shared" si="16"/>
        <v>-4.9123443983402382</v>
      </c>
      <c r="U26" t="s">
        <v>169</v>
      </c>
      <c r="V26" t="s">
        <v>168</v>
      </c>
      <c r="W26" t="s">
        <v>442</v>
      </c>
      <c r="X26" t="s">
        <v>475</v>
      </c>
      <c r="Y26" s="66" t="s">
        <v>485</v>
      </c>
    </row>
    <row r="27" spans="1:25" ht="15" x14ac:dyDescent="0.25">
      <c r="A27">
        <v>1.52</v>
      </c>
      <c r="B27">
        <v>2.62</v>
      </c>
      <c r="C27" s="43">
        <f t="shared" si="0"/>
        <v>3.9574126155082379E-2</v>
      </c>
      <c r="D27" s="44">
        <f>IF(OR($A27="",$B27=""),"",A27*'MPTO_working_2-way'!$G26)</f>
        <v>1.5801526717557253</v>
      </c>
      <c r="E27" s="46">
        <f>IF(OR($A27="",$B27=""),"",B27*'MPTO_working_2-way'!$G26)</f>
        <v>2.7236842105263159</v>
      </c>
      <c r="F27" s="44">
        <f>IF(OR($A27="",$B27=""),"",'MPTO_working_2-way'!D26)</f>
        <v>1.5671336376515033</v>
      </c>
      <c r="G27" s="46">
        <f>IF(OR($A27="",$B27=""),"",'MPTO_working_2-way'!E26)</f>
        <v>2.7632528448515128</v>
      </c>
      <c r="H27" s="44">
        <f>IF(OR($A27="",$B27=""),"",'OddsRatio_working_2-way'!M26)</f>
        <v>1.5665577237325312</v>
      </c>
      <c r="I27" s="44">
        <f>IF(OR($A27="",$B27=""),"",'OddsRatio_working_2-way'!N26)</f>
        <v>2.7650452162436565</v>
      </c>
      <c r="J27" s="44">
        <f>IF('Log_working_2-way'!$D26="","",A27^('Log_working_2-way'!$D26))</f>
        <v>1.560602588024171</v>
      </c>
      <c r="K27" s="46">
        <f>IF('Log_working_2-way'!$D26="","",B27^('Log_working_2-way'!$D26))</f>
        <v>2.7837948332060924</v>
      </c>
      <c r="L27" s="53">
        <f t="shared" si="9"/>
        <v>0.63285024154589364</v>
      </c>
      <c r="M27" s="53">
        <f t="shared" si="10"/>
        <v>0.36714975845410625</v>
      </c>
      <c r="N27" s="54">
        <v>124</v>
      </c>
      <c r="O27" s="54">
        <f t="shared" si="11"/>
        <v>42.421052631578945</v>
      </c>
      <c r="P27" s="54">
        <f t="shared" si="12"/>
        <v>76.671755725190835</v>
      </c>
      <c r="Q27" s="54">
        <f t="shared" si="13"/>
        <v>47.328244274809158</v>
      </c>
      <c r="R27" s="54">
        <f t="shared" si="14"/>
        <v>81.578947368421055</v>
      </c>
      <c r="S27" s="55">
        <f t="shared" si="15"/>
        <v>-4.9071916432302132</v>
      </c>
      <c r="T27" s="55">
        <f t="shared" si="16"/>
        <v>-4.9071916432302203</v>
      </c>
      <c r="U27" t="s">
        <v>166</v>
      </c>
      <c r="V27" t="s">
        <v>67</v>
      </c>
      <c r="W27" t="s">
        <v>442</v>
      </c>
      <c r="X27" t="s">
        <v>475</v>
      </c>
      <c r="Y27" s="66" t="s">
        <v>487</v>
      </c>
    </row>
    <row r="28" spans="1:25" ht="15" x14ac:dyDescent="0.25">
      <c r="A28">
        <v>1.76</v>
      </c>
      <c r="B28">
        <v>2.1</v>
      </c>
      <c r="C28" s="43">
        <f t="shared" si="0"/>
        <v>4.4372294372294396E-2</v>
      </c>
      <c r="D28" s="44">
        <f>IF(OR($A28="",$B28=""),"",A28*'MPTO_working_2-way'!$G27)</f>
        <v>1.8380952380952382</v>
      </c>
      <c r="E28" s="46">
        <f>IF(OR($A28="",$B28=""),"",B28*'MPTO_working_2-way'!$G27)</f>
        <v>2.1931818181818183</v>
      </c>
      <c r="F28" s="44">
        <f>IF(OR($A28="",$B28=""),"",'MPTO_working_2-way'!D27)</f>
        <v>1.8315163528245788</v>
      </c>
      <c r="G28" s="46">
        <f>IF(OR($A28="",$B28=""),"",'MPTO_working_2-way'!E27)</f>
        <v>2.2026221692491061</v>
      </c>
      <c r="H28" s="44">
        <f>IF(OR($A28="",$B28=""),"",'OddsRatio_working_2-way'!M27)</f>
        <v>1.8312094145936331</v>
      </c>
      <c r="I28" s="44">
        <f>IF(OR($A28="",$B28=""),"",'OddsRatio_working_2-way'!N27)</f>
        <v>2.2030662579644695</v>
      </c>
      <c r="J28" s="44">
        <f>IF('Log_working_2-way'!$D27="","",A28^('Log_working_2-way'!$D27))</f>
        <v>1.8281992138966479</v>
      </c>
      <c r="K28" s="46">
        <f>IF('Log_working_2-way'!$D27="","",B28^('Log_working_2-way'!$D27))</f>
        <v>2.2074389630178586</v>
      </c>
      <c r="L28" s="53">
        <f t="shared" si="9"/>
        <v>0.54404145077720201</v>
      </c>
      <c r="M28" s="53">
        <f t="shared" si="10"/>
        <v>0.45595854922279788</v>
      </c>
      <c r="N28" s="54">
        <v>125</v>
      </c>
      <c r="O28" s="54">
        <f t="shared" si="11"/>
        <v>53.977272727272734</v>
      </c>
      <c r="P28" s="54">
        <f t="shared" si="12"/>
        <v>65.476190476190467</v>
      </c>
      <c r="Q28" s="54">
        <f t="shared" si="13"/>
        <v>59.523809523809518</v>
      </c>
      <c r="R28" s="54">
        <f t="shared" si="14"/>
        <v>71.02272727272728</v>
      </c>
      <c r="S28" s="55">
        <f t="shared" si="15"/>
        <v>-5.5465367965367847</v>
      </c>
      <c r="T28" s="55">
        <f t="shared" si="16"/>
        <v>-5.5465367965368131</v>
      </c>
      <c r="U28" t="s">
        <v>387</v>
      </c>
      <c r="V28" t="s">
        <v>239</v>
      </c>
      <c r="W28" t="s">
        <v>438</v>
      </c>
      <c r="X28" t="s">
        <v>476</v>
      </c>
      <c r="Y28" s="66" t="s">
        <v>478</v>
      </c>
    </row>
    <row r="29" spans="1:25" ht="15" x14ac:dyDescent="0.25">
      <c r="A29">
        <v>1.79</v>
      </c>
      <c r="B29">
        <v>2.06</v>
      </c>
      <c r="C29" s="43">
        <f t="shared" si="0"/>
        <v>4.4096111080978329E-2</v>
      </c>
      <c r="D29" s="44">
        <f>IF(OR($A29="",$B29=""),"",A29*'MPTO_working_2-way'!$G28)</f>
        <v>1.8689320388349513</v>
      </c>
      <c r="E29" s="46">
        <f>IF(OR($A29="",$B29=""),"",B29*'MPTO_working_2-way'!$G28)</f>
        <v>2.1508379888268152</v>
      </c>
      <c r="F29" s="44">
        <f>IF(OR($A29="",$B29=""),"",'MPTO_working_2-way'!D28)</f>
        <v>1.8635467731338755</v>
      </c>
      <c r="G29" s="46">
        <f>IF(OR($A29="",$B29=""),"",'MPTO_working_2-way'!E28)</f>
        <v>2.1580148651021243</v>
      </c>
      <c r="H29" s="44">
        <f>IF(OR($A29="",$B29=""),"",'OddsRatio_working_2-way'!M28)</f>
        <v>1.863297757942139</v>
      </c>
      <c r="I29" s="44">
        <f>IF(OR($A29="",$B29=""),"",'OddsRatio_working_2-way'!N28)</f>
        <v>2.1583488904033761</v>
      </c>
      <c r="J29" s="44">
        <f>IF('Log_working_2-way'!$D28="","",A29^('Log_working_2-way'!$D28))</f>
        <v>1.8608328110900716</v>
      </c>
      <c r="K29" s="46">
        <f>IF('Log_working_2-way'!$D28="","",B29^('Log_working_2-way'!$D28))</f>
        <v>2.1616657579923269</v>
      </c>
      <c r="L29" s="53">
        <f t="shared" si="9"/>
        <v>0.53506493506493513</v>
      </c>
      <c r="M29" s="53">
        <f t="shared" si="10"/>
        <v>0.46493506493506503</v>
      </c>
      <c r="N29" s="54">
        <v>126</v>
      </c>
      <c r="O29" s="54">
        <f t="shared" si="11"/>
        <v>55.608938547486026</v>
      </c>
      <c r="P29" s="54">
        <f t="shared" si="12"/>
        <v>64.834951456310677</v>
      </c>
      <c r="Q29" s="54">
        <f t="shared" si="13"/>
        <v>61.165048543689323</v>
      </c>
      <c r="R29" s="54">
        <f t="shared" si="14"/>
        <v>70.391061452513966</v>
      </c>
      <c r="S29" s="55">
        <f t="shared" si="15"/>
        <v>-5.5561099962032969</v>
      </c>
      <c r="T29" s="55">
        <f t="shared" si="16"/>
        <v>-5.5561099962032898</v>
      </c>
      <c r="U29" t="s">
        <v>383</v>
      </c>
      <c r="V29" t="s">
        <v>252</v>
      </c>
      <c r="W29" t="s">
        <v>438</v>
      </c>
      <c r="X29" t="s">
        <v>476</v>
      </c>
      <c r="Y29" s="66" t="s">
        <v>478</v>
      </c>
    </row>
    <row r="30" spans="1:25" ht="15" x14ac:dyDescent="0.25">
      <c r="A30">
        <v>1.65</v>
      </c>
      <c r="B30">
        <v>2.2999999999999998</v>
      </c>
      <c r="C30" s="43">
        <f t="shared" si="0"/>
        <v>4.0843214756258295E-2</v>
      </c>
      <c r="D30" s="44">
        <f>IF(OR($A30="",$B30=""),"",A30*'MPTO_working_2-way'!$G29)</f>
        <v>1.7173913043478262</v>
      </c>
      <c r="E30" s="46">
        <f>IF(OR($A30="",$B30=""),"",B30*'MPTO_working_2-way'!$G29)</f>
        <v>2.393939393939394</v>
      </c>
      <c r="F30" s="44">
        <f>IF(OR($A30="",$B30=""),"",'MPTO_working_2-way'!D29)</f>
        <v>1.7075365579302588</v>
      </c>
      <c r="G30" s="46">
        <f>IF(OR($A30="",$B30=""),"",'MPTO_working_2-way'!E29)</f>
        <v>2.4133545310015898</v>
      </c>
      <c r="H30" s="44">
        <f>IF(OR($A30="",$B30=""),"",'OddsRatio_working_2-way'!M29)</f>
        <v>1.7071067811865481</v>
      </c>
      <c r="I30" s="44">
        <f>IF(OR($A30="",$B30=""),"",'OddsRatio_working_2-way'!N29)</f>
        <v>2.4142135623730949</v>
      </c>
      <c r="J30" s="44">
        <f>IF('Log_working_2-way'!$D29="","",A30^('Log_working_2-way'!$D29))</f>
        <v>1.7026112839208782</v>
      </c>
      <c r="K30" s="46">
        <f>IF('Log_working_2-way'!$D29="","",B30^('Log_working_2-way'!$D29))</f>
        <v>2.4232620837218128</v>
      </c>
      <c r="L30" s="53">
        <f t="shared" si="9"/>
        <v>0.58227848101265822</v>
      </c>
      <c r="M30" s="53">
        <f t="shared" si="10"/>
        <v>0.41772151898734178</v>
      </c>
      <c r="N30" s="54">
        <v>127</v>
      </c>
      <c r="O30" s="54">
        <f t="shared" si="11"/>
        <v>50.030303030303024</v>
      </c>
      <c r="P30" s="54">
        <f t="shared" si="12"/>
        <v>71.782608695652172</v>
      </c>
      <c r="Q30" s="54">
        <f t="shared" si="13"/>
        <v>55.217391304347835</v>
      </c>
      <c r="R30" s="54">
        <f t="shared" si="14"/>
        <v>76.969696969696969</v>
      </c>
      <c r="S30" s="55">
        <f t="shared" si="15"/>
        <v>-5.187088274044811</v>
      </c>
      <c r="T30" s="55">
        <f t="shared" si="16"/>
        <v>-5.1870882740447968</v>
      </c>
      <c r="U30" t="s">
        <v>258</v>
      </c>
      <c r="V30" t="s">
        <v>382</v>
      </c>
      <c r="W30" t="s">
        <v>438</v>
      </c>
      <c r="X30" t="s">
        <v>476</v>
      </c>
      <c r="Y30" s="66" t="s">
        <v>480</v>
      </c>
    </row>
    <row r="31" spans="1:25" ht="15" x14ac:dyDescent="0.25">
      <c r="A31">
        <v>1.3</v>
      </c>
      <c r="B31">
        <v>3.62</v>
      </c>
      <c r="C31" s="43">
        <f t="shared" si="0"/>
        <v>4.5473863153421057E-2</v>
      </c>
      <c r="D31" s="44">
        <f>IF(OR($A31="",$B31=""),"",A31*'MPTO_working_2-way'!$G30)</f>
        <v>1.3591160220994474</v>
      </c>
      <c r="E31" s="46">
        <f>IF(OR($A31="",$B31=""),"",B31*'MPTO_working_2-way'!$G30)</f>
        <v>3.7846153846153845</v>
      </c>
      <c r="F31" s="44">
        <f>IF(OR($A31="",$B31=""),"",'MPTO_working_2-way'!D30)</f>
        <v>1.3395957870765727</v>
      </c>
      <c r="G31" s="46">
        <f>IF(OR($A31="",$B31=""),"",'MPTO_working_2-way'!E30)</f>
        <v>3.944677284157585</v>
      </c>
      <c r="H31" s="44">
        <f>IF(OR($A31="",$B31=""),"",'OddsRatio_working_2-way'!M30)</f>
        <v>1.3383841260962059</v>
      </c>
      <c r="I31" s="44">
        <f>IF(OR($A31="",$B31=""),"",'OddsRatio_working_2-way'!N30)</f>
        <v>3.9552213679068653</v>
      </c>
      <c r="J31" s="44">
        <f>IF('Log_working_2-way'!$D30="","",A31^('Log_working_2-way'!$D30))</f>
        <v>1.3292458814446815</v>
      </c>
      <c r="K31" s="46">
        <f>IF('Log_working_2-way'!$D30="","",B31^('Log_working_2-way'!$D30))</f>
        <v>4.0372437631920057</v>
      </c>
      <c r="L31" s="53">
        <f t="shared" si="9"/>
        <v>0.7357723577235773</v>
      </c>
      <c r="M31" s="53">
        <f t="shared" si="10"/>
        <v>0.26422764227642276</v>
      </c>
      <c r="N31" s="54">
        <v>128</v>
      </c>
      <c r="O31" s="54">
        <f t="shared" si="11"/>
        <v>29.53846153846154</v>
      </c>
      <c r="P31" s="54">
        <f t="shared" si="12"/>
        <v>92.640883977900558</v>
      </c>
      <c r="Q31" s="54">
        <f t="shared" si="13"/>
        <v>35.35911602209945</v>
      </c>
      <c r="R31" s="54">
        <f t="shared" si="14"/>
        <v>98.461538461538453</v>
      </c>
      <c r="S31" s="55">
        <f t="shared" si="15"/>
        <v>-5.8206544836379095</v>
      </c>
      <c r="T31" s="55">
        <f t="shared" si="16"/>
        <v>-5.8206544836378953</v>
      </c>
      <c r="U31" t="s">
        <v>225</v>
      </c>
      <c r="V31" t="s">
        <v>388</v>
      </c>
      <c r="W31" t="s">
        <v>230</v>
      </c>
      <c r="X31" t="s">
        <v>476</v>
      </c>
      <c r="Y31" s="66" t="s">
        <v>488</v>
      </c>
    </row>
    <row r="32" spans="1:25" ht="15" x14ac:dyDescent="0.25">
      <c r="A32">
        <v>1.43</v>
      </c>
      <c r="B32">
        <v>2.89</v>
      </c>
      <c r="C32" s="43">
        <f t="shared" si="0"/>
        <v>4.5321460546374093E-2</v>
      </c>
      <c r="D32" s="44">
        <f>IF(OR($A32="",$B32=""),"",A32*'MPTO_working_2-way'!$G31)</f>
        <v>1.4948096885813149</v>
      </c>
      <c r="E32" s="46">
        <f>IF(OR($A32="",$B32=""),"",B32*'MPTO_working_2-way'!$G31)</f>
        <v>3.0209790209790213</v>
      </c>
      <c r="F32" s="44">
        <f>IF(OR($A32="",$B32=""),"",'MPTO_working_2-way'!D31)</f>
        <v>1.4778908219643463</v>
      </c>
      <c r="G32" s="46">
        <f>IF(OR($A32="",$B32=""),"",'MPTO_working_2-way'!E31)</f>
        <v>3.0925281550492016</v>
      </c>
      <c r="H32" s="44">
        <f>IF(OR($A32="",$B32=""),"",'OddsRatio_working_2-way'!M31)</f>
        <v>1.4769834667084671</v>
      </c>
      <c r="I32" s="44">
        <f>IF(OR($A32="",$B32=""),"",'OddsRatio_working_2-way'!N31)</f>
        <v>3.096508725765124</v>
      </c>
      <c r="J32" s="44">
        <f>IF('Log_working_2-way'!$D31="","",A32^('Log_working_2-way'!$D31))</f>
        <v>1.4691846140432356</v>
      </c>
      <c r="K32" s="46">
        <f>IF('Log_working_2-way'!$D31="","",B32^('Log_working_2-way'!$D31))</f>
        <v>3.13135718876008</v>
      </c>
      <c r="L32" s="53">
        <f t="shared" si="9"/>
        <v>0.66898148148148151</v>
      </c>
      <c r="M32" s="53">
        <f t="shared" si="10"/>
        <v>0.33101851851851849</v>
      </c>
      <c r="N32" s="54">
        <v>129</v>
      </c>
      <c r="O32" s="54">
        <f t="shared" si="11"/>
        <v>38.790209790209794</v>
      </c>
      <c r="P32" s="54">
        <f t="shared" si="12"/>
        <v>84.363321799307954</v>
      </c>
      <c r="Q32" s="54">
        <f t="shared" si="13"/>
        <v>44.636678200692039</v>
      </c>
      <c r="R32" s="54">
        <f t="shared" si="14"/>
        <v>90.209790209790214</v>
      </c>
      <c r="S32" s="55">
        <f t="shared" si="15"/>
        <v>-5.8464684104822453</v>
      </c>
      <c r="T32" s="55">
        <f t="shared" si="16"/>
        <v>-5.8464684104822595</v>
      </c>
      <c r="U32" t="s">
        <v>261</v>
      </c>
      <c r="V32" t="s">
        <v>389</v>
      </c>
      <c r="W32" t="s">
        <v>230</v>
      </c>
      <c r="X32" t="s">
        <v>476</v>
      </c>
      <c r="Y32" s="66" t="s">
        <v>487</v>
      </c>
    </row>
    <row r="33" spans="1:25" ht="15" x14ac:dyDescent="0.25">
      <c r="A33">
        <v>1.6</v>
      </c>
      <c r="B33">
        <v>2.48</v>
      </c>
      <c r="C33" s="43">
        <f t="shared" si="0"/>
        <v>2.8225806451612989E-2</v>
      </c>
      <c r="D33" s="44">
        <f>IF(OR($A33="",$B33=""),"",A33*'MPTO_working_2-way'!$G32)</f>
        <v>1.645161290322581</v>
      </c>
      <c r="E33" s="46">
        <f>IF(OR($A33="",$B33=""),"",B33*'MPTO_working_2-way'!$G32)</f>
        <v>2.5500000000000003</v>
      </c>
      <c r="F33" s="44">
        <f>IF(OR($A33="",$B33=""),"",'MPTO_working_2-way'!D32)</f>
        <v>1.6369636963696372</v>
      </c>
      <c r="G33" s="46">
        <f>IF(OR($A33="",$B33=""),"",'MPTO_working_2-way'!E32)</f>
        <v>2.5699481865284977</v>
      </c>
      <c r="H33" s="44">
        <f>IF(OR($A33="",$B33=""),"",'OddsRatio_working_2-way'!M32)</f>
        <v>1.6367145399670135</v>
      </c>
      <c r="I33" s="44">
        <f>IF(OR($A33="",$B33=""),"",'OddsRatio_working_2-way'!N32)</f>
        <v>2.5705625319186329</v>
      </c>
      <c r="J33" s="44">
        <f>IF('Log_working_2-way'!$D32="","",A33^('Log_working_2-way'!$D32))</f>
        <v>1.6329971102948844</v>
      </c>
      <c r="K33" s="46">
        <f>IF('Log_working_2-way'!$D32="","",B33^('Log_working_2-way'!$D32))</f>
        <v>2.5797860428369455</v>
      </c>
      <c r="L33" s="53">
        <f t="shared" si="9"/>
        <v>0.6078431372549018</v>
      </c>
      <c r="M33" s="53">
        <f t="shared" si="10"/>
        <v>0.39215686274509798</v>
      </c>
      <c r="N33" s="54">
        <v>130</v>
      </c>
      <c r="O33" s="54">
        <f t="shared" si="11"/>
        <v>48.75</v>
      </c>
      <c r="P33" s="54">
        <f t="shared" si="12"/>
        <v>77.58064516129032</v>
      </c>
      <c r="Q33" s="54">
        <f t="shared" si="13"/>
        <v>52.41935483870968</v>
      </c>
      <c r="R33" s="54">
        <f t="shared" si="14"/>
        <v>81.25</v>
      </c>
      <c r="S33" s="55">
        <f t="shared" si="15"/>
        <v>-3.6693548387096797</v>
      </c>
      <c r="T33" s="55">
        <f t="shared" si="16"/>
        <v>-3.6693548387096797</v>
      </c>
      <c r="U33" t="s">
        <v>240</v>
      </c>
      <c r="V33" t="s">
        <v>268</v>
      </c>
      <c r="W33" t="s">
        <v>230</v>
      </c>
      <c r="X33" t="s">
        <v>476</v>
      </c>
      <c r="Y33" s="66" t="s">
        <v>488</v>
      </c>
    </row>
    <row r="34" spans="1:25" ht="15" x14ac:dyDescent="0.25">
      <c r="A34">
        <v>1.82</v>
      </c>
      <c r="B34">
        <v>2.08</v>
      </c>
      <c r="C34" s="43">
        <f t="shared" si="0"/>
        <v>3.0219780219780112E-2</v>
      </c>
      <c r="D34" s="44">
        <f>IF(OR($A34="",$B34=""),"",A34*'MPTO_working_2-way'!$G33)</f>
        <v>1.8749999999999998</v>
      </c>
      <c r="E34" s="46">
        <f>IF(OR($A34="",$B34=""),"",B34*'MPTO_working_2-way'!$G33)</f>
        <v>2.1428571428571428</v>
      </c>
      <c r="F34" s="44">
        <f>IF(OR($A34="",$B34=""),"",'MPTO_working_2-way'!D33)</f>
        <v>1.8714652956298199</v>
      </c>
      <c r="G34" s="46">
        <f>IF(OR($A34="",$B34=""),"",'MPTO_working_2-way'!E33)</f>
        <v>2.1474926253687316</v>
      </c>
      <c r="H34" s="44">
        <f>IF(OR($A34="",$B34=""),"",'OddsRatio_working_2-way'!M33)</f>
        <v>1.8713548411865626</v>
      </c>
      <c r="I34" s="44">
        <f>IF(OR($A34="",$B34=""),"",'OddsRatio_working_2-way'!N33)</f>
        <v>2.1476380835140083</v>
      </c>
      <c r="J34" s="44">
        <f>IF('Log_working_2-way'!$D33="","",A34^('Log_working_2-way'!$D33))</f>
        <v>1.8697536002386808</v>
      </c>
      <c r="K34" s="46">
        <f>IF('Log_working_2-way'!$D33="","",B34^('Log_working_2-way'!$D33))</f>
        <v>2.1497509176455911</v>
      </c>
      <c r="L34" s="53">
        <f t="shared" si="9"/>
        <v>0.53333333333333344</v>
      </c>
      <c r="M34" s="53">
        <f t="shared" si="10"/>
        <v>0.46666666666666667</v>
      </c>
      <c r="N34" s="54">
        <v>131</v>
      </c>
      <c r="O34" s="54">
        <f t="shared" si="11"/>
        <v>59.021978021978022</v>
      </c>
      <c r="P34" s="54">
        <f t="shared" si="12"/>
        <v>68.019230769230774</v>
      </c>
      <c r="Q34" s="54">
        <f t="shared" si="13"/>
        <v>62.980769230769226</v>
      </c>
      <c r="R34" s="54">
        <f t="shared" si="14"/>
        <v>71.978021978021971</v>
      </c>
      <c r="S34" s="55">
        <f t="shared" si="15"/>
        <v>-3.9587912087912045</v>
      </c>
      <c r="T34" s="55">
        <f t="shared" si="16"/>
        <v>-3.9587912087911974</v>
      </c>
      <c r="U34" t="s">
        <v>390</v>
      </c>
      <c r="V34" t="s">
        <v>264</v>
      </c>
      <c r="W34" t="s">
        <v>230</v>
      </c>
      <c r="X34" t="s">
        <v>476</v>
      </c>
      <c r="Y34" s="66" t="s">
        <v>478</v>
      </c>
    </row>
    <row r="35" spans="1:25" ht="15" x14ac:dyDescent="0.25">
      <c r="A35">
        <v>1.71</v>
      </c>
      <c r="B35">
        <v>2.25</v>
      </c>
      <c r="C35" s="43">
        <f t="shared" si="0"/>
        <v>2.9239766081871288E-2</v>
      </c>
      <c r="D35" s="44">
        <f>IF(OR($A35="",$B35=""),"",A35*'MPTO_working_2-way'!$G34)</f>
        <v>1.7599999999999998</v>
      </c>
      <c r="E35" s="46">
        <f>IF(OR($A35="",$B35=""),"",B35*'MPTO_working_2-way'!$G34)</f>
        <v>2.3157894736842106</v>
      </c>
      <c r="F35" s="44">
        <f>IF(OR($A35="",$B35=""),"",'MPTO_working_2-way'!D34)</f>
        <v>1.7538461538461536</v>
      </c>
      <c r="G35" s="46">
        <f>IF(OR($A35="",$B35=""),"",'MPTO_working_2-way'!E34)</f>
        <v>2.3265306122448979</v>
      </c>
      <c r="H35" s="44">
        <f>IF(OR($A35="",$B35=""),"",'OddsRatio_working_2-way'!M34)</f>
        <v>1.753657747256671</v>
      </c>
      <c r="I35" s="44">
        <f>IF(OR($A35="",$B35=""),"",'OddsRatio_working_2-way'!N34)</f>
        <v>2.3268622310856886</v>
      </c>
      <c r="J35" s="44">
        <f>IF('Log_working_2-way'!$D34="","",A35^('Log_working_2-way'!$D34))</f>
        <v>1.7508722508087184</v>
      </c>
      <c r="K35" s="46">
        <f>IF('Log_working_2-way'!$D34="","",B35^('Log_working_2-way'!$D34))</f>
        <v>2.331784466562643</v>
      </c>
      <c r="L35" s="53">
        <f t="shared" si="9"/>
        <v>0.56818181818181823</v>
      </c>
      <c r="M35" s="53">
        <f t="shared" si="10"/>
        <v>0.43181818181818182</v>
      </c>
      <c r="N35" s="54">
        <v>132</v>
      </c>
      <c r="O35" s="54">
        <f t="shared" si="11"/>
        <v>54.807017543859644</v>
      </c>
      <c r="P35" s="54">
        <f t="shared" si="12"/>
        <v>73.333333333333329</v>
      </c>
      <c r="Q35" s="54">
        <f t="shared" si="13"/>
        <v>58.666666666666664</v>
      </c>
      <c r="R35" s="54">
        <f t="shared" si="14"/>
        <v>77.192982456140342</v>
      </c>
      <c r="S35" s="55">
        <f t="shared" si="15"/>
        <v>-3.8596491228070207</v>
      </c>
      <c r="T35" s="55">
        <f t="shared" si="16"/>
        <v>-3.8596491228070136</v>
      </c>
      <c r="U35" t="s">
        <v>269</v>
      </c>
      <c r="V35" t="s">
        <v>266</v>
      </c>
      <c r="W35" t="s">
        <v>230</v>
      </c>
      <c r="X35" t="s">
        <v>476</v>
      </c>
      <c r="Y35" s="66" t="s">
        <v>489</v>
      </c>
    </row>
    <row r="36" spans="1:25" ht="15" x14ac:dyDescent="0.25">
      <c r="A36">
        <v>1.7</v>
      </c>
      <c r="B36">
        <v>2.2400000000000002</v>
      </c>
      <c r="C36" s="43">
        <f t="shared" si="0"/>
        <v>3.4663865546218364E-2</v>
      </c>
      <c r="D36" s="44">
        <f>IF(OR($A36="",$B36=""),"",A36*'MPTO_working_2-way'!$G35)</f>
        <v>1.7589285714285712</v>
      </c>
      <c r="E36" s="46">
        <f>IF(OR($A36="",$B36=""),"",B36*'MPTO_working_2-way'!$G35)</f>
        <v>2.3176470588235292</v>
      </c>
      <c r="F36" s="44">
        <f>IF(OR($A36="",$B36=""),"",'MPTO_working_2-way'!D35)</f>
        <v>1.7516099356025756</v>
      </c>
      <c r="G36" s="46">
        <f>IF(OR($A36="",$B36=""),"",'MPTO_working_2-way'!E35)</f>
        <v>2.3304773561811505</v>
      </c>
      <c r="H36" s="44">
        <f>IF(OR($A36="",$B36=""),"",'OddsRatio_working_2-way'!M35)</f>
        <v>1.7513428837969105</v>
      </c>
      <c r="I36" s="44">
        <f>IF(OR($A36="",$B36=""),"",'OddsRatio_working_2-way'!N35)</f>
        <v>2.3309502512973848</v>
      </c>
      <c r="J36" s="44">
        <f>IF('Log_working_2-way'!$D35="","",A36^('Log_working_2-way'!$D35))</f>
        <v>1.7480183212340654</v>
      </c>
      <c r="K36" s="46">
        <f>IF('Log_working_2-way'!$D35="","",B36^('Log_working_2-way'!$D35))</f>
        <v>2.3368656510313084</v>
      </c>
      <c r="L36" s="53">
        <f t="shared" si="9"/>
        <v>0.56852791878172593</v>
      </c>
      <c r="M36" s="53">
        <f t="shared" si="10"/>
        <v>0.43147208121827418</v>
      </c>
      <c r="N36" s="54">
        <v>133</v>
      </c>
      <c r="O36" s="54">
        <f t="shared" si="11"/>
        <v>54.764705882352942</v>
      </c>
      <c r="P36" s="54">
        <f t="shared" si="12"/>
        <v>73.625</v>
      </c>
      <c r="Q36" s="54">
        <f t="shared" si="13"/>
        <v>59.374999999999993</v>
      </c>
      <c r="R36" s="54">
        <f t="shared" si="14"/>
        <v>78.235294117647058</v>
      </c>
      <c r="S36" s="55">
        <f t="shared" si="15"/>
        <v>-4.6102941176470509</v>
      </c>
      <c r="T36" s="55">
        <f t="shared" si="16"/>
        <v>-4.610294117647058</v>
      </c>
      <c r="U36" t="s">
        <v>392</v>
      </c>
      <c r="V36" t="s">
        <v>243</v>
      </c>
      <c r="W36" t="s">
        <v>231</v>
      </c>
      <c r="X36" t="s">
        <v>476</v>
      </c>
      <c r="Y36" s="66" t="s">
        <v>487</v>
      </c>
    </row>
    <row r="37" spans="1:25" ht="15" x14ac:dyDescent="0.25">
      <c r="A37">
        <v>1.72</v>
      </c>
      <c r="B37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134</v>
      </c>
      <c r="O37" s="54">
        <f t="shared" si="11"/>
        <v>56.093023255813954</v>
      </c>
      <c r="P37" s="54">
        <f t="shared" si="12"/>
        <v>73.090909090909093</v>
      </c>
      <c r="Q37" s="54">
        <f t="shared" si="13"/>
        <v>60.909090909090907</v>
      </c>
      <c r="R37" s="54">
        <f t="shared" si="14"/>
        <v>77.906976744186053</v>
      </c>
      <c r="S37" s="55">
        <f t="shared" si="15"/>
        <v>-4.8160676532769529</v>
      </c>
      <c r="T37" s="55">
        <f t="shared" si="16"/>
        <v>-4.81606765327696</v>
      </c>
      <c r="U37" t="s">
        <v>232</v>
      </c>
      <c r="V37" t="s">
        <v>227</v>
      </c>
      <c r="W37" t="s">
        <v>231</v>
      </c>
      <c r="X37" t="s">
        <v>476</v>
      </c>
      <c r="Y37" s="66" t="s">
        <v>481</v>
      </c>
    </row>
    <row r="38" spans="1:25" ht="15" x14ac:dyDescent="0.25">
      <c r="A38">
        <v>1.74</v>
      </c>
      <c r="B38">
        <v>2.17</v>
      </c>
      <c r="C38" s="43">
        <f t="shared" si="0"/>
        <v>3.5542136765718491E-2</v>
      </c>
      <c r="D38" s="44">
        <f>IF(OR($A38="",$B38=""),"",A38*'MPTO_working_2-way'!$G37)</f>
        <v>1.8018433179723501</v>
      </c>
      <c r="E38" s="46">
        <f>IF(OR($A38="",$B38=""),"",B38*'MPTO_working_2-way'!$G37)</f>
        <v>2.2471264367816088</v>
      </c>
      <c r="F38" s="44">
        <f>IF(OR($A38="",$B38=""),"",'MPTO_working_2-way'!D37)</f>
        <v>1.7955204717295163</v>
      </c>
      <c r="G38" s="46">
        <f>IF(OR($A38="",$B38=""),"",'MPTO_working_2-way'!E37)</f>
        <v>2.2570386753541753</v>
      </c>
      <c r="H38" s="44">
        <f>IF(OR($A38="",$B38=""),"",'OddsRatio_working_2-way'!M37)</f>
        <v>1.7952852522702987</v>
      </c>
      <c r="I38" s="44">
        <f>IF(OR($A38="",$B38=""),"",'OddsRatio_working_2-way'!N37)</f>
        <v>2.2574104664273644</v>
      </c>
      <c r="J38" s="44">
        <f>IF('Log_working_2-way'!$D37="","",A38^('Log_working_2-way'!$D37))</f>
        <v>1.7924113803680148</v>
      </c>
      <c r="K38" s="46">
        <f>IF('Log_working_2-way'!$D37="","",B38^('Log_working_2-way'!$D37))</f>
        <v>2.2619707702020815</v>
      </c>
      <c r="L38" s="53">
        <f t="shared" si="9"/>
        <v>0.55498721227621484</v>
      </c>
      <c r="M38" s="53">
        <f t="shared" si="10"/>
        <v>0.44501278772378522</v>
      </c>
      <c r="N38" s="54">
        <v>135</v>
      </c>
      <c r="O38" s="54">
        <f t="shared" si="11"/>
        <v>57.413793103448278</v>
      </c>
      <c r="P38" s="54">
        <f t="shared" si="12"/>
        <v>72.788018433179715</v>
      </c>
      <c r="Q38" s="54">
        <f t="shared" si="13"/>
        <v>62.211981566820278</v>
      </c>
      <c r="R38" s="54">
        <f t="shared" si="14"/>
        <v>77.586206896551715</v>
      </c>
      <c r="S38" s="55">
        <f t="shared" si="15"/>
        <v>-4.798188463372</v>
      </c>
      <c r="T38" s="55">
        <f t="shared" si="16"/>
        <v>-4.798188463372</v>
      </c>
      <c r="U38" t="s">
        <v>273</v>
      </c>
      <c r="V38" t="s">
        <v>242</v>
      </c>
      <c r="W38" t="s">
        <v>231</v>
      </c>
      <c r="X38" t="s">
        <v>476</v>
      </c>
      <c r="Y38" s="66" t="s">
        <v>479</v>
      </c>
    </row>
    <row r="39" spans="1:25" ht="15" x14ac:dyDescent="0.25">
      <c r="A39">
        <v>1.55</v>
      </c>
      <c r="B39">
        <v>2.57</v>
      </c>
      <c r="C39" s="43">
        <f t="shared" si="0"/>
        <v>3.4266348688339443E-2</v>
      </c>
      <c r="D39" s="44">
        <f>IF(OR($A39="",$B39=""),"",A39*'MPTO_working_2-way'!$G38)</f>
        <v>1.6031128404669261</v>
      </c>
      <c r="E39" s="46">
        <f>IF(OR($A39="",$B39=""),"",B39*'MPTO_working_2-way'!$G38)</f>
        <v>2.6580645161290324</v>
      </c>
      <c r="F39" s="44">
        <f>IF(OR($A39="",$B39=""),"",'MPTO_working_2-way'!D38)</f>
        <v>1.5922854002198461</v>
      </c>
      <c r="G39" s="46">
        <f>IF(OR($A39="",$B39=""),"",'MPTO_working_2-way'!E38)</f>
        <v>2.6883752319892018</v>
      </c>
      <c r="H39" s="44">
        <f>IF(OR($A39="",$B39=""),"",'OddsRatio_working_2-way'!M38)</f>
        <v>1.5918770745159672</v>
      </c>
      <c r="I39" s="44">
        <f>IF(OR($A39="",$B39=""),"",'OddsRatio_working_2-way'!N38)</f>
        <v>2.6895400127092146</v>
      </c>
      <c r="J39" s="44">
        <f>IF('Log_working_2-way'!$D38="","",A39^('Log_working_2-way'!$D38))</f>
        <v>1.5869428836481319</v>
      </c>
      <c r="K39" s="46">
        <f>IF('Log_working_2-way'!$D38="","",B39^('Log_working_2-way'!$D38))</f>
        <v>2.7037432906322652</v>
      </c>
      <c r="L39" s="53">
        <f t="shared" si="9"/>
        <v>0.62378640776699024</v>
      </c>
      <c r="M39" s="53">
        <f t="shared" si="10"/>
        <v>0.37621359223300971</v>
      </c>
      <c r="N39" s="54">
        <v>136</v>
      </c>
      <c r="O39" s="54">
        <f t="shared" si="11"/>
        <v>48.258064516129039</v>
      </c>
      <c r="P39" s="54">
        <f t="shared" si="12"/>
        <v>83.081712062256798</v>
      </c>
      <c r="Q39" s="54">
        <f t="shared" si="13"/>
        <v>52.918287937743195</v>
      </c>
      <c r="R39" s="54">
        <f t="shared" si="14"/>
        <v>87.741935483870961</v>
      </c>
      <c r="S39" s="55">
        <f t="shared" si="15"/>
        <v>-4.6602234216141554</v>
      </c>
      <c r="T39" s="55">
        <f t="shared" si="16"/>
        <v>-4.6602234216141625</v>
      </c>
      <c r="U39" t="s">
        <v>68</v>
      </c>
      <c r="V39" t="s">
        <v>72</v>
      </c>
      <c r="W39" t="s">
        <v>443</v>
      </c>
      <c r="X39" t="s">
        <v>476</v>
      </c>
      <c r="Y39" s="66" t="s">
        <v>483</v>
      </c>
    </row>
    <row r="40" spans="1:25" ht="15" x14ac:dyDescent="0.25">
      <c r="A40">
        <v>2.2000000000000002</v>
      </c>
      <c r="B40">
        <v>1.74</v>
      </c>
      <c r="C40" s="43">
        <f t="shared" si="0"/>
        <v>2.925809822361547E-2</v>
      </c>
      <c r="D40" s="44">
        <f>IF(OR($A40="",$B40=""),"",A40*'MPTO_working_2-way'!$G39)</f>
        <v>2.264367816091954</v>
      </c>
      <c r="E40" s="46">
        <f>IF(OR($A40="",$B40=""),"",B40*'MPTO_working_2-way'!$G39)</f>
        <v>1.790909090909091</v>
      </c>
      <c r="F40" s="44">
        <f>IF(OR($A40="",$B40=""),"",'MPTO_working_2-way'!D39)</f>
        <v>2.2731591448931119</v>
      </c>
      <c r="G40" s="46">
        <f>IF(OR($A40="",$B40=""),"",'MPTO_working_2-way'!E39)</f>
        <v>1.78544776119403</v>
      </c>
      <c r="H40" s="44">
        <f>IF(OR($A40="",$B40=""),"",'OddsRatio_working_2-way'!M39)</f>
        <v>2.2734290799340271</v>
      </c>
      <c r="I40" s="44">
        <f>IF(OR($A40="",$B40=""),"",'OddsRatio_working_2-way'!N39)</f>
        <v>1.7852812659593167</v>
      </c>
      <c r="J40" s="44">
        <f>IF('Log_working_2-way'!$D39="","",A40^('Log_working_2-way'!$D39))</f>
        <v>2.2774497365044657</v>
      </c>
      <c r="K40" s="46">
        <f>IF('Log_working_2-way'!$D39="","",B40^('Log_working_2-way'!$D39))</f>
        <v>1.7828096647750074</v>
      </c>
      <c r="L40" s="53">
        <f t="shared" si="9"/>
        <v>0.44162436548223349</v>
      </c>
      <c r="M40" s="53">
        <f t="shared" si="10"/>
        <v>0.55837563451776651</v>
      </c>
      <c r="N40" s="54">
        <v>137</v>
      </c>
      <c r="O40" s="54">
        <f t="shared" si="11"/>
        <v>74.727272727272734</v>
      </c>
      <c r="P40" s="54">
        <f t="shared" si="12"/>
        <v>58.264367816091948</v>
      </c>
      <c r="Q40" s="54">
        <f t="shared" si="13"/>
        <v>78.735632183908038</v>
      </c>
      <c r="R40" s="54">
        <f t="shared" si="14"/>
        <v>62.272727272727273</v>
      </c>
      <c r="S40" s="55">
        <f t="shared" si="15"/>
        <v>-4.0083594566353042</v>
      </c>
      <c r="T40" s="55">
        <f t="shared" si="16"/>
        <v>-4.0083594566353256</v>
      </c>
      <c r="U40" t="s">
        <v>78</v>
      </c>
      <c r="V40" t="s">
        <v>74</v>
      </c>
      <c r="W40" t="s">
        <v>443</v>
      </c>
      <c r="X40" t="s">
        <v>476</v>
      </c>
      <c r="Y40" s="66" t="s">
        <v>479</v>
      </c>
    </row>
    <row r="41" spans="1:25" ht="15" x14ac:dyDescent="0.25">
      <c r="A41">
        <v>1.63</v>
      </c>
      <c r="B41">
        <v>2.4</v>
      </c>
      <c r="C41" s="43">
        <f t="shared" si="0"/>
        <v>3.0163599182004175E-2</v>
      </c>
      <c r="D41" s="44">
        <f>IF(OR($A41="",$B41=""),"",A41*'MPTO_working_2-way'!$G40)</f>
        <v>1.6791666666666667</v>
      </c>
      <c r="E41" s="46">
        <f>IF(OR($A41="",$B41=""),"",B41*'MPTO_working_2-way'!$G40)</f>
        <v>2.4723926380368098</v>
      </c>
      <c r="F41" s="44">
        <f>IF(OR($A41="",$B41=""),"",'MPTO_working_2-way'!D40)</f>
        <v>1.6710807347287484</v>
      </c>
      <c r="G41" s="46">
        <f>IF(OR($A41="",$B41=""),"",'MPTO_working_2-way'!E40)</f>
        <v>2.49013367281986</v>
      </c>
      <c r="H41" s="44">
        <f>IF(OR($A41="",$B41=""),"",'OddsRatio_working_2-way'!M40)</f>
        <v>1.670820393249937</v>
      </c>
      <c r="I41" s="44">
        <f>IF(OR($A41="",$B41=""),"",'OddsRatio_working_2-way'!N40)</f>
        <v>2.4907119849998605</v>
      </c>
      <c r="J41" s="44">
        <f>IF('Log_working_2-way'!$D40="","",A41^('Log_working_2-way'!$D40))</f>
        <v>1.6671533200634385</v>
      </c>
      <c r="K41" s="46">
        <f>IF('Log_working_2-way'!$D40="","",B41^('Log_working_2-way'!$D40))</f>
        <v>2.4989058285805683</v>
      </c>
      <c r="L41" s="53">
        <f t="shared" si="9"/>
        <v>0.59553349875930517</v>
      </c>
      <c r="M41" s="53">
        <f t="shared" si="10"/>
        <v>0.40446650124069478</v>
      </c>
      <c r="N41" s="54">
        <v>138</v>
      </c>
      <c r="O41" s="54">
        <f t="shared" si="11"/>
        <v>53.337423312883438</v>
      </c>
      <c r="P41" s="54">
        <f t="shared" si="12"/>
        <v>80.5</v>
      </c>
      <c r="Q41" s="54">
        <f t="shared" si="13"/>
        <v>57.5</v>
      </c>
      <c r="R41" s="54">
        <f t="shared" si="14"/>
        <v>84.662576687116569</v>
      </c>
      <c r="S41" s="55">
        <f t="shared" si="15"/>
        <v>-4.1625766871165624</v>
      </c>
      <c r="T41" s="55">
        <f t="shared" si="16"/>
        <v>-4.1625766871165695</v>
      </c>
      <c r="U41" t="s">
        <v>138</v>
      </c>
      <c r="V41" t="s">
        <v>136</v>
      </c>
      <c r="W41" t="s">
        <v>443</v>
      </c>
      <c r="X41" t="s">
        <v>476</v>
      </c>
      <c r="Y41" s="66" t="s">
        <v>484</v>
      </c>
    </row>
    <row r="42" spans="1:25" ht="15" x14ac:dyDescent="0.25">
      <c r="A42">
        <v>2.44</v>
      </c>
      <c r="B42">
        <v>1.61</v>
      </c>
      <c r="C42" s="43">
        <f t="shared" si="0"/>
        <v>3.0954077996130813E-2</v>
      </c>
      <c r="D42" s="44">
        <f>IF(OR($A42="",$B42=""),"",A42*'MPTO_working_2-way'!$G41)</f>
        <v>2.5155279503105592</v>
      </c>
      <c r="E42" s="46">
        <f>IF(OR($A42="",$B42=""),"",B42*'MPTO_working_2-way'!$G41)</f>
        <v>1.6598360655737707</v>
      </c>
      <c r="F42" s="44">
        <f>IF(OR($A42="",$B42=""),"",'MPTO_working_2-way'!D41)</f>
        <v>2.5357603924606251</v>
      </c>
      <c r="G42" s="46">
        <f>IF(OR($A42="",$B42=""),"",'MPTO_working_2-way'!E41)</f>
        <v>1.6511432414256895</v>
      </c>
      <c r="H42" s="44">
        <f>IF(OR($A42="",$B42=""),"",'OddsRatio_working_2-way'!M41)</f>
        <v>2.5364425591947519</v>
      </c>
      <c r="I42" s="44">
        <f>IF(OR($A42="",$B42=""),"",'OddsRatio_working_2-way'!N41)</f>
        <v>1.6508541396588881</v>
      </c>
      <c r="J42" s="44">
        <f>IF('Log_working_2-way'!$D41="","",A42^('Log_working_2-way'!$D41))</f>
        <v>2.5458149976190665</v>
      </c>
      <c r="K42" s="46">
        <f>IF('Log_working_2-way'!$D41="","",B42^('Log_working_2-way'!$D41))</f>
        <v>1.6469079427617141</v>
      </c>
      <c r="L42" s="53">
        <f t="shared" si="9"/>
        <v>0.39753086419753081</v>
      </c>
      <c r="M42" s="53">
        <f t="shared" si="10"/>
        <v>0.60246913580246908</v>
      </c>
      <c r="N42" s="54">
        <v>139</v>
      </c>
      <c r="O42" s="54">
        <f t="shared" si="11"/>
        <v>82.032786885245898</v>
      </c>
      <c r="P42" s="54">
        <f t="shared" si="12"/>
        <v>52.664596273291934</v>
      </c>
      <c r="Q42" s="54">
        <f t="shared" si="13"/>
        <v>86.335403726708066</v>
      </c>
      <c r="R42" s="54">
        <f t="shared" si="14"/>
        <v>56.967213114754102</v>
      </c>
      <c r="S42" s="55">
        <f t="shared" si="15"/>
        <v>-4.3026168414621679</v>
      </c>
      <c r="T42" s="55">
        <f t="shared" si="16"/>
        <v>-4.3026168414621679</v>
      </c>
      <c r="U42" t="s">
        <v>69</v>
      </c>
      <c r="V42" t="s">
        <v>71</v>
      </c>
      <c r="W42" t="s">
        <v>443</v>
      </c>
      <c r="X42" t="s">
        <v>476</v>
      </c>
      <c r="Y42" s="66" t="s">
        <v>482</v>
      </c>
    </row>
    <row r="43" spans="1:25" ht="15" x14ac:dyDescent="0.25">
      <c r="A43">
        <v>2.13</v>
      </c>
      <c r="B43">
        <v>1.77</v>
      </c>
      <c r="C43" s="43">
        <f t="shared" si="0"/>
        <v>3.4455319487546765E-2</v>
      </c>
      <c r="D43" s="44">
        <f>IF(OR($A43="",$B43=""),"",A43*'MPTO_working_2-way'!$G42)</f>
        <v>2.2033898305084745</v>
      </c>
      <c r="E43" s="46">
        <f>IF(OR($A43="",$B43=""),"",B43*'MPTO_working_2-way'!$G42)</f>
        <v>1.8309859154929577</v>
      </c>
      <c r="F43" s="44">
        <f>IF(OR($A43="",$B43=""),"",'MPTO_working_2-way'!D42)</f>
        <v>2.2111375032990233</v>
      </c>
      <c r="G43" s="46">
        <f>IF(OR($A43="",$B43=""),"",'MPTO_working_2-way'!E42)</f>
        <v>1.8256700806275876</v>
      </c>
      <c r="H43" s="44">
        <f>IF(OR($A43="",$B43=""),"",'OddsRatio_working_2-way'!M42)</f>
        <v>2.2114175446692466</v>
      </c>
      <c r="I43" s="44">
        <f>IF(OR($A43="",$B43=""),"",'OddsRatio_working_2-way'!N42)</f>
        <v>1.8254792118542653</v>
      </c>
      <c r="J43" s="44">
        <f>IF('Log_working_2-way'!$D42="","",A43^('Log_working_2-way'!$D42))</f>
        <v>2.2149715784230573</v>
      </c>
      <c r="K43" s="46">
        <f>IF('Log_working_2-way'!$D42="","",B43^('Log_working_2-way'!$D42))</f>
        <v>1.8230645208160881</v>
      </c>
      <c r="L43" s="53">
        <f t="shared" si="9"/>
        <v>0.45384615384615384</v>
      </c>
      <c r="M43" s="53">
        <f t="shared" si="10"/>
        <v>0.5461538461538461</v>
      </c>
      <c r="N43" s="54">
        <v>140</v>
      </c>
      <c r="O43" s="54">
        <f t="shared" si="11"/>
        <v>74.272300469483568</v>
      </c>
      <c r="P43" s="54">
        <f t="shared" si="12"/>
        <v>60.903954802259896</v>
      </c>
      <c r="Q43" s="54">
        <f t="shared" si="13"/>
        <v>79.096045197740111</v>
      </c>
      <c r="R43" s="54">
        <f t="shared" si="14"/>
        <v>65.727699530516432</v>
      </c>
      <c r="S43" s="55">
        <f t="shared" si="15"/>
        <v>-4.8237447282565427</v>
      </c>
      <c r="T43" s="55">
        <f t="shared" si="16"/>
        <v>-4.8237447282565356</v>
      </c>
      <c r="U43" t="s">
        <v>132</v>
      </c>
      <c r="V43" t="s">
        <v>36</v>
      </c>
      <c r="W43" t="s">
        <v>433</v>
      </c>
      <c r="X43" t="s">
        <v>476</v>
      </c>
      <c r="Y43" s="66" t="s">
        <v>479</v>
      </c>
    </row>
    <row r="44" spans="1:25" ht="15" x14ac:dyDescent="0.25">
      <c r="A44">
        <v>2.42</v>
      </c>
      <c r="B44">
        <v>1.61</v>
      </c>
      <c r="C44" s="43">
        <f t="shared" si="0"/>
        <v>3.4341152918228035E-2</v>
      </c>
      <c r="D44" s="44">
        <f>IF(OR($A44="",$B44=""),"",A44*'MPTO_working_2-way'!$G43)</f>
        <v>2.5031055900621118</v>
      </c>
      <c r="E44" s="46">
        <f>IF(OR($A44="",$B44=""),"",B44*'MPTO_working_2-way'!$G43)</f>
        <v>1.6652892561983472</v>
      </c>
      <c r="F44" s="44">
        <f>IF(OR($A44="",$B44=""),"",'MPTO_working_2-way'!D43)</f>
        <v>2.5249173741170372</v>
      </c>
      <c r="G44" s="46">
        <f>IF(OR($A44="",$B44=""),"",'MPTO_working_2-way'!E43)</f>
        <v>1.655773235306617</v>
      </c>
      <c r="H44" s="44">
        <f>IF(OR($A44="",$B44=""),"",'OddsRatio_working_2-way'!M43)</f>
        <v>2.5257355119610394</v>
      </c>
      <c r="I44" s="44">
        <f>IF(OR($A44="",$B44=""),"",'OddsRatio_working_2-way'!N43)</f>
        <v>1.6554215931663621</v>
      </c>
      <c r="J44" s="44">
        <f>IF('Log_working_2-way'!$D43="","",A44^('Log_working_2-way'!$D43))</f>
        <v>2.5358767096666233</v>
      </c>
      <c r="K44" s="46">
        <f>IF('Log_working_2-way'!$D43="","",B44^('Log_working_2-way'!$D43))</f>
        <v>1.6510939281167687</v>
      </c>
      <c r="L44" s="53">
        <f t="shared" si="9"/>
        <v>0.39950372208436724</v>
      </c>
      <c r="M44" s="53">
        <f t="shared" si="10"/>
        <v>0.60049627791563276</v>
      </c>
      <c r="N44" s="54">
        <v>141</v>
      </c>
      <c r="O44" s="54">
        <f t="shared" si="11"/>
        <v>82.735537190082638</v>
      </c>
      <c r="P44" s="54">
        <f t="shared" si="12"/>
        <v>53.422360248447212</v>
      </c>
      <c r="Q44" s="54">
        <f t="shared" si="13"/>
        <v>87.577639751552795</v>
      </c>
      <c r="R44" s="54">
        <f t="shared" si="14"/>
        <v>58.264462809917354</v>
      </c>
      <c r="S44" s="55">
        <f t="shared" si="15"/>
        <v>-4.8421025614701563</v>
      </c>
      <c r="T44" s="55">
        <f t="shared" si="16"/>
        <v>-4.8421025614701421</v>
      </c>
      <c r="U44" t="s">
        <v>45</v>
      </c>
      <c r="V44" t="s">
        <v>76</v>
      </c>
      <c r="W44" t="s">
        <v>433</v>
      </c>
      <c r="X44" t="s">
        <v>476</v>
      </c>
      <c r="Y44" s="66" t="s">
        <v>483</v>
      </c>
    </row>
    <row r="45" spans="1:25" ht="15" x14ac:dyDescent="0.25">
      <c r="A45">
        <v>2.27</v>
      </c>
      <c r="B45">
        <v>1.68</v>
      </c>
      <c r="C45" s="43">
        <f t="shared" si="0"/>
        <v>3.5766729599328695E-2</v>
      </c>
      <c r="D45" s="44">
        <f>IF(OR($A45="",$B45=""),"",A45*'MPTO_working_2-way'!$G44)</f>
        <v>2.3511904761904763</v>
      </c>
      <c r="E45" s="46">
        <f>IF(OR($A45="",$B45=""),"",B45*'MPTO_working_2-way'!$G44)</f>
        <v>1.7400881057268722</v>
      </c>
      <c r="F45" s="44">
        <f>IF(OR($A45="",$B45=""),"",'MPTO_working_2-way'!D44)</f>
        <v>2.3660503784588656</v>
      </c>
      <c r="G45" s="46">
        <f>IF(OR($A45="",$B45=""),"",'MPTO_working_2-way'!E44)</f>
        <v>1.7320374239258789</v>
      </c>
      <c r="H45" s="44">
        <f>IF(OR($A45="",$B45=""),"",'OddsRatio_working_2-way'!M44)</f>
        <v>2.3666188418222287</v>
      </c>
      <c r="I45" s="44">
        <f>IF(OR($A45="",$B45=""),"",'OddsRatio_working_2-way'!N44)</f>
        <v>1.7317329231804059</v>
      </c>
      <c r="J45" s="44">
        <f>IF('Log_working_2-way'!$D44="","",A45^('Log_working_2-way'!$D44))</f>
        <v>2.37348902776783</v>
      </c>
      <c r="K45" s="46">
        <f>IF('Log_working_2-way'!$D44="","",B45^('Log_working_2-way'!$D44))</f>
        <v>1.72807279838637</v>
      </c>
      <c r="L45" s="53">
        <f t="shared" si="9"/>
        <v>0.42531645569620252</v>
      </c>
      <c r="M45" s="53">
        <f t="shared" si="10"/>
        <v>0.57468354430379742</v>
      </c>
      <c r="N45" s="54">
        <v>142</v>
      </c>
      <c r="O45" s="54">
        <f t="shared" si="11"/>
        <v>79.444933920704827</v>
      </c>
      <c r="P45" s="54">
        <f t="shared" si="12"/>
        <v>57.476190476190474</v>
      </c>
      <c r="Q45" s="54">
        <f t="shared" si="13"/>
        <v>84.523809523809518</v>
      </c>
      <c r="R45" s="54">
        <f t="shared" si="14"/>
        <v>62.555066079295152</v>
      </c>
      <c r="S45" s="55">
        <f t="shared" si="15"/>
        <v>-5.0788756031046915</v>
      </c>
      <c r="T45" s="55">
        <f t="shared" si="16"/>
        <v>-5.0788756031046773</v>
      </c>
      <c r="U45" t="s">
        <v>80</v>
      </c>
      <c r="V45" t="s">
        <v>85</v>
      </c>
      <c r="W45" t="s">
        <v>433</v>
      </c>
      <c r="X45" t="s">
        <v>476</v>
      </c>
      <c r="Y45" s="66" t="s">
        <v>483</v>
      </c>
    </row>
    <row r="46" spans="1:25" ht="15" x14ac:dyDescent="0.25">
      <c r="A46">
        <v>2.12</v>
      </c>
      <c r="B46">
        <v>1.78</v>
      </c>
      <c r="C46" s="43">
        <f t="shared" si="0"/>
        <v>3.3495866016535869E-2</v>
      </c>
      <c r="D46" s="44">
        <f>IF(OR($A46="",$B46=""),"",A46*'MPTO_working_2-way'!$G45)</f>
        <v>2.191011235955056</v>
      </c>
      <c r="E46" s="46">
        <f>IF(OR($A46="",$B46=""),"",B46*'MPTO_working_2-way'!$G45)</f>
        <v>1.8396226415094339</v>
      </c>
      <c r="F46" s="44">
        <f>IF(OR($A46="",$B46=""),"",'MPTO_working_2-way'!D45)</f>
        <v>2.1980428704566637</v>
      </c>
      <c r="G46" s="46">
        <f>IF(OR($A46="",$B46=""),"",'MPTO_working_2-way'!E45)</f>
        <v>1.8346946713341112</v>
      </c>
      <c r="H46" s="44">
        <f>IF(OR($A46="",$B46=""),"",'OddsRatio_working_2-way'!M45)</f>
        <v>2.1982893790305562</v>
      </c>
      <c r="I46" s="44">
        <f>IF(OR($A46="",$B46=""),"",'OddsRatio_working_2-way'!N45)</f>
        <v>1.83452296039628</v>
      </c>
      <c r="J46" s="44">
        <f>IF('Log_working_2-way'!$D45="","",A46^('Log_working_2-way'!$D45))</f>
        <v>2.2015102621380289</v>
      </c>
      <c r="K46" s="46">
        <f>IF('Log_working_2-way'!$D45="","",B46^('Log_working_2-way'!$D45))</f>
        <v>1.8322858584832242</v>
      </c>
      <c r="L46" s="53">
        <f t="shared" si="9"/>
        <v>0.45641025641025645</v>
      </c>
      <c r="M46" s="53">
        <f t="shared" si="10"/>
        <v>0.54358974358974366</v>
      </c>
      <c r="N46" s="54">
        <v>143</v>
      </c>
      <c r="O46" s="54">
        <f t="shared" si="11"/>
        <v>75.547169811320757</v>
      </c>
      <c r="P46" s="54">
        <f t="shared" si="12"/>
        <v>62.662921348314605</v>
      </c>
      <c r="Q46" s="54">
        <f t="shared" si="13"/>
        <v>80.337078651685403</v>
      </c>
      <c r="R46" s="54">
        <f t="shared" si="14"/>
        <v>67.452830188679243</v>
      </c>
      <c r="S46" s="55">
        <f t="shared" si="15"/>
        <v>-4.7899088403646459</v>
      </c>
      <c r="T46" s="55">
        <f t="shared" si="16"/>
        <v>-4.7899088403646388</v>
      </c>
      <c r="U46" t="s">
        <v>49</v>
      </c>
      <c r="V46" t="s">
        <v>208</v>
      </c>
      <c r="W46" t="s">
        <v>433</v>
      </c>
      <c r="X46" t="s">
        <v>476</v>
      </c>
      <c r="Y46" s="66" t="s">
        <v>482</v>
      </c>
    </row>
    <row r="47" spans="1:25" ht="15" x14ac:dyDescent="0.25">
      <c r="A47">
        <v>2.21</v>
      </c>
      <c r="B47">
        <v>1.72</v>
      </c>
      <c r="C47" s="43">
        <f t="shared" si="0"/>
        <v>3.3884036620014824E-2</v>
      </c>
      <c r="D47" s="44">
        <f>IF(OR($A47="",$B47=""),"",A47*'MPTO_working_2-way'!$G46)</f>
        <v>2.2848837209302326</v>
      </c>
      <c r="E47" s="46">
        <f>IF(OR($A47="",$B47=""),"",B47*'MPTO_working_2-way'!$G46)</f>
        <v>1.7782805429864255</v>
      </c>
      <c r="F47" s="44">
        <f>IF(OR($A47="",$B47=""),"",'MPTO_working_2-way'!D46)</f>
        <v>2.2959652089876781</v>
      </c>
      <c r="G47" s="46">
        <f>IF(OR($A47="",$B47=""),"",'MPTO_working_2-way'!E46)</f>
        <v>1.7716256524981358</v>
      </c>
      <c r="H47" s="44">
        <f>IF(OR($A47="",$B47=""),"",'OddsRatio_working_2-way'!M46)</f>
        <v>2.2963624321753371</v>
      </c>
      <c r="I47" s="44">
        <f>IF(OR($A47="",$B47=""),"",'OddsRatio_working_2-way'!N46)</f>
        <v>1.7713892158398703</v>
      </c>
      <c r="J47" s="44">
        <f>IF('Log_working_2-way'!$D46="","",A47^('Log_working_2-way'!$D46))</f>
        <v>2.3014598613122459</v>
      </c>
      <c r="K47" s="46">
        <f>IF('Log_working_2-way'!$D46="","",B47^('Log_working_2-way'!$D46))</f>
        <v>1.7683679149287428</v>
      </c>
      <c r="L47" s="53">
        <f t="shared" si="9"/>
        <v>0.43765903307888038</v>
      </c>
      <c r="M47" s="53">
        <f t="shared" si="10"/>
        <v>0.56234096692111957</v>
      </c>
      <c r="N47" s="54">
        <v>144</v>
      </c>
      <c r="O47" s="54">
        <f t="shared" si="11"/>
        <v>78.841628959276022</v>
      </c>
      <c r="P47" s="54">
        <f t="shared" si="12"/>
        <v>60.279069767441868</v>
      </c>
      <c r="Q47" s="54">
        <f t="shared" si="13"/>
        <v>83.720930232558146</v>
      </c>
      <c r="R47" s="54">
        <f t="shared" si="14"/>
        <v>65.158371040723978</v>
      </c>
      <c r="S47" s="55">
        <f t="shared" si="15"/>
        <v>-4.8793012732821239</v>
      </c>
      <c r="T47" s="55">
        <f t="shared" si="16"/>
        <v>-4.8793012732821097</v>
      </c>
      <c r="U47" t="s">
        <v>42</v>
      </c>
      <c r="V47" t="s">
        <v>139</v>
      </c>
      <c r="W47" t="s">
        <v>433</v>
      </c>
      <c r="X47" t="s">
        <v>476</v>
      </c>
      <c r="Y47" s="66" t="s">
        <v>483</v>
      </c>
    </row>
    <row r="48" spans="1:25" ht="15" x14ac:dyDescent="0.25">
      <c r="A48">
        <v>2.46</v>
      </c>
      <c r="B48">
        <v>1.59</v>
      </c>
      <c r="C48" s="43">
        <f t="shared" si="0"/>
        <v>3.5434882650713373E-2</v>
      </c>
      <c r="D48" s="44">
        <f>IF(OR($A48="",$B48=""),"",A48*'MPTO_working_2-way'!$G47)</f>
        <v>2.5471698113207548</v>
      </c>
      <c r="E48" s="46">
        <f>IF(OR($A48="",$B48=""),"",B48*'MPTO_working_2-way'!$G47)</f>
        <v>1.6463414634146343</v>
      </c>
      <c r="F48" s="44">
        <f>IF(OR($A48="",$B48=""),"",'MPTO_working_2-way'!D47)</f>
        <v>2.5721049516669958</v>
      </c>
      <c r="G48" s="46">
        <f>IF(OR($A48="",$B48=""),"",'MPTO_working_2-way'!E47)</f>
        <v>1.6360898481616264</v>
      </c>
      <c r="H48" s="44">
        <f>IF(OR($A48="",$B48=""),"",'OddsRatio_working_2-way'!M47)</f>
        <v>2.5730785966335055</v>
      </c>
      <c r="I48" s="44">
        <f>IF(OR($A48="",$B48=""),"",'OddsRatio_working_2-way'!N47)</f>
        <v>1.6356961452149104</v>
      </c>
      <c r="J48" s="44">
        <f>IF('Log_working_2-way'!$D47="","",A48^('Log_working_2-way'!$D47))</f>
        <v>2.5847141060445584</v>
      </c>
      <c r="K48" s="46">
        <f>IF('Log_working_2-way'!$D47="","",B48^('Log_working_2-way'!$D47))</f>
        <v>1.6310286481237015</v>
      </c>
      <c r="L48" s="53">
        <f t="shared" si="9"/>
        <v>0.3925925925925926</v>
      </c>
      <c r="M48" s="53">
        <f t="shared" si="10"/>
        <v>0.6074074074074074</v>
      </c>
      <c r="N48" s="54">
        <v>145</v>
      </c>
      <c r="O48" s="54">
        <f t="shared" si="11"/>
        <v>86.056910569105682</v>
      </c>
      <c r="P48" s="54">
        <f t="shared" si="12"/>
        <v>53.805031446540887</v>
      </c>
      <c r="Q48" s="54">
        <f t="shared" si="13"/>
        <v>91.19496855345912</v>
      </c>
      <c r="R48" s="54">
        <f t="shared" si="14"/>
        <v>58.943089430894311</v>
      </c>
      <c r="S48" s="55">
        <f t="shared" si="15"/>
        <v>-5.1380579843534377</v>
      </c>
      <c r="T48" s="55">
        <f t="shared" si="16"/>
        <v>-5.1380579843534235</v>
      </c>
      <c r="U48" t="s">
        <v>44</v>
      </c>
      <c r="V48" t="s">
        <v>86</v>
      </c>
      <c r="W48" t="s">
        <v>433</v>
      </c>
      <c r="X48" t="s">
        <v>476</v>
      </c>
      <c r="Y48" s="66" t="s">
        <v>489</v>
      </c>
    </row>
    <row r="49" spans="1:25" ht="15" x14ac:dyDescent="0.25">
      <c r="A49">
        <v>2.35</v>
      </c>
      <c r="B49">
        <v>1.65</v>
      </c>
      <c r="C49" s="43">
        <f t="shared" si="0"/>
        <v>3.1592520954223158E-2</v>
      </c>
      <c r="D49" s="44">
        <f>IF(OR($A49="",$B49=""),"",A49*'MPTO_working_2-way'!$G48)</f>
        <v>2.4242424242424243</v>
      </c>
      <c r="E49" s="46">
        <f>IF(OR($A49="",$B49=""),"",B49*'MPTO_working_2-way'!$G48)</f>
        <v>1.7021276595744681</v>
      </c>
      <c r="F49" s="44">
        <f>IF(OR($A49="",$B49=""),"",'MPTO_working_2-way'!D48)</f>
        <v>2.4405979543666407</v>
      </c>
      <c r="G49" s="46">
        <f>IF(OR($A49="",$B49=""),"",'MPTO_working_2-way'!E48)</f>
        <v>1.6941561987984708</v>
      </c>
      <c r="H49" s="44">
        <f>IF(OR($A49="",$B49=""),"",'OddsRatio_working_2-way'!M48)</f>
        <v>2.4411533842457849</v>
      </c>
      <c r="I49" s="44">
        <f>IF(OR($A49="",$B49=""),"",'OddsRatio_working_2-way'!N48)</f>
        <v>1.6938886664887112</v>
      </c>
      <c r="J49" s="44">
        <f>IF('Log_working_2-way'!$D48="","",A49^('Log_working_2-way'!$D48))</f>
        <v>2.4487037782009757</v>
      </c>
      <c r="K49" s="46">
        <f>IF('Log_working_2-way'!$D48="","",B49^('Log_working_2-way'!$D48))</f>
        <v>1.6902722385674813</v>
      </c>
      <c r="L49" s="53">
        <f t="shared" si="9"/>
        <v>0.41249999999999998</v>
      </c>
      <c r="M49" s="53">
        <f t="shared" si="10"/>
        <v>0.58750000000000002</v>
      </c>
      <c r="N49" s="54">
        <v>146</v>
      </c>
      <c r="O49" s="54">
        <f t="shared" si="11"/>
        <v>83.872340425531931</v>
      </c>
      <c r="P49" s="54">
        <f t="shared" si="12"/>
        <v>57.515151515151501</v>
      </c>
      <c r="Q49" s="54">
        <f t="shared" si="13"/>
        <v>88.484848484848484</v>
      </c>
      <c r="R49" s="54">
        <f t="shared" si="14"/>
        <v>62.127659574468083</v>
      </c>
      <c r="S49" s="55">
        <f t="shared" si="15"/>
        <v>-4.6125080593165535</v>
      </c>
      <c r="T49" s="55">
        <f t="shared" si="16"/>
        <v>-4.6125080593165819</v>
      </c>
      <c r="U49" t="s">
        <v>77</v>
      </c>
      <c r="V49" t="s">
        <v>48</v>
      </c>
      <c r="W49" t="s">
        <v>433</v>
      </c>
      <c r="X49" t="s">
        <v>476</v>
      </c>
      <c r="Y49" s="66" t="s">
        <v>482</v>
      </c>
    </row>
    <row r="50" spans="1:25" ht="15" x14ac:dyDescent="0.25">
      <c r="A50">
        <v>2.13</v>
      </c>
      <c r="B50">
        <v>1.77</v>
      </c>
      <c r="C50" s="43">
        <f t="shared" si="0"/>
        <v>3.4455319487546765E-2</v>
      </c>
      <c r="D50" s="44">
        <f>IF(OR($A50="",$B50=""),"",A50*'MPTO_working_2-way'!$G49)</f>
        <v>2.2033898305084745</v>
      </c>
      <c r="E50" s="46">
        <f>IF(OR($A50="",$B50=""),"",B50*'MPTO_working_2-way'!$G49)</f>
        <v>1.8309859154929577</v>
      </c>
      <c r="F50" s="44">
        <f>IF(OR($A50="",$B50=""),"",'MPTO_working_2-way'!D49)</f>
        <v>2.2111375032990233</v>
      </c>
      <c r="G50" s="46">
        <f>IF(OR($A50="",$B50=""),"",'MPTO_working_2-way'!E49)</f>
        <v>1.8256700806275876</v>
      </c>
      <c r="H50" s="44">
        <f>IF(OR($A50="",$B50=""),"",'OddsRatio_working_2-way'!M49)</f>
        <v>2.2114175446692466</v>
      </c>
      <c r="I50" s="44">
        <f>IF(OR($A50="",$B50=""),"",'OddsRatio_working_2-way'!N49)</f>
        <v>1.8254792118542653</v>
      </c>
      <c r="J50" s="44">
        <f>IF('Log_working_2-way'!$D49="","",A50^('Log_working_2-way'!$D49))</f>
        <v>2.2149715784230573</v>
      </c>
      <c r="K50" s="46">
        <f>IF('Log_working_2-way'!$D49="","",B50^('Log_working_2-way'!$D49))</f>
        <v>1.8230645208160881</v>
      </c>
      <c r="L50" s="53">
        <f t="shared" si="9"/>
        <v>0.45384615384615384</v>
      </c>
      <c r="M50" s="53">
        <f t="shared" si="10"/>
        <v>0.5461538461538461</v>
      </c>
      <c r="N50" s="54">
        <v>147</v>
      </c>
      <c r="O50" s="54">
        <f t="shared" si="11"/>
        <v>77.98591549295773</v>
      </c>
      <c r="P50" s="54">
        <f t="shared" si="12"/>
        <v>63.949152542372879</v>
      </c>
      <c r="Q50" s="54">
        <f t="shared" si="13"/>
        <v>83.050847457627114</v>
      </c>
      <c r="R50" s="54">
        <f t="shared" si="14"/>
        <v>69.014084507042256</v>
      </c>
      <c r="S50" s="55">
        <f t="shared" si="15"/>
        <v>-5.064931964669384</v>
      </c>
      <c r="T50" s="55">
        <f t="shared" si="16"/>
        <v>-5.0649319646693769</v>
      </c>
      <c r="U50" t="s">
        <v>87</v>
      </c>
      <c r="V50" t="s">
        <v>47</v>
      </c>
      <c r="W50" t="s">
        <v>433</v>
      </c>
      <c r="X50" t="s">
        <v>476</v>
      </c>
      <c r="Y50" s="66" t="s">
        <v>487</v>
      </c>
    </row>
    <row r="51" spans="1:25" ht="15" x14ac:dyDescent="0.25">
      <c r="A51">
        <v>2.25</v>
      </c>
      <c r="B51">
        <v>1.7</v>
      </c>
      <c r="C51" s="43">
        <f t="shared" si="0"/>
        <v>3.2679738562091387E-2</v>
      </c>
      <c r="D51" s="44">
        <f>IF(OR($A51="",$B51=""),"",A51*'MPTO_working_2-way'!$G50)</f>
        <v>2.3235294117647056</v>
      </c>
      <c r="E51" s="46">
        <f>IF(OR($A51="",$B51=""),"",B51*'MPTO_working_2-way'!$G50)</f>
        <v>1.7555555555555553</v>
      </c>
      <c r="F51" s="44">
        <f>IF(OR($A51="",$B51=""),"",'MPTO_working_2-way'!D50)</f>
        <v>2.3358778625954195</v>
      </c>
      <c r="G51" s="46">
        <f>IF(OR($A51="",$B51=""),"",'MPTO_working_2-way'!E50)</f>
        <v>1.7485714285714284</v>
      </c>
      <c r="H51" s="44">
        <f>IF(OR($A51="",$B51=""),"",'OddsRatio_working_2-way'!M50)</f>
        <v>2.3363062095621219</v>
      </c>
      <c r="I51" s="44">
        <f>IF(OR($A51="",$B51=""),"",'OddsRatio_working_2-way'!N50)</f>
        <v>1.7483314773547878</v>
      </c>
      <c r="J51" s="44">
        <f>IF('Log_working_2-way'!$D50="","",A51^('Log_working_2-way'!$D50))</f>
        <v>2.3419883892799152</v>
      </c>
      <c r="K51" s="46">
        <f>IF('Log_working_2-way'!$D50="","",B51^('Log_working_2-way'!$D50))</f>
        <v>1.7451629298644922</v>
      </c>
      <c r="L51" s="53">
        <f t="shared" si="9"/>
        <v>0.43037974683544311</v>
      </c>
      <c r="M51" s="53">
        <f t="shared" si="10"/>
        <v>0.569620253164557</v>
      </c>
      <c r="N51" s="54">
        <v>148</v>
      </c>
      <c r="O51" s="54">
        <f t="shared" si="11"/>
        <v>82.222222222222214</v>
      </c>
      <c r="P51" s="54">
        <f t="shared" si="12"/>
        <v>60.941176470588232</v>
      </c>
      <c r="Q51" s="54">
        <f t="shared" si="13"/>
        <v>87.058823529411768</v>
      </c>
      <c r="R51" s="54">
        <f t="shared" si="14"/>
        <v>65.777777777777771</v>
      </c>
      <c r="S51" s="55">
        <f t="shared" si="15"/>
        <v>-4.8366013071895537</v>
      </c>
      <c r="T51" s="55">
        <f t="shared" si="16"/>
        <v>-4.8366013071895395</v>
      </c>
      <c r="U51" t="s">
        <v>279</v>
      </c>
      <c r="V51" t="s">
        <v>46</v>
      </c>
      <c r="W51" t="s">
        <v>433</v>
      </c>
      <c r="X51" t="s">
        <v>476</v>
      </c>
      <c r="Y51" s="66" t="s">
        <v>484</v>
      </c>
    </row>
    <row r="52" spans="1:25" ht="15" x14ac:dyDescent="0.25">
      <c r="A52">
        <v>2.23</v>
      </c>
      <c r="B52">
        <v>1.7</v>
      </c>
      <c r="C52" s="43">
        <f t="shared" si="0"/>
        <v>3.6665787391189752E-2</v>
      </c>
      <c r="D52" s="44">
        <f>IF(OR($A52="",$B52=""),"",A52*'MPTO_working_2-way'!$G51)</f>
        <v>2.3117647058823532</v>
      </c>
      <c r="E52" s="46">
        <f>IF(OR($A52="",$B52=""),"",B52*'MPTO_working_2-way'!$G51)</f>
        <v>1.7623318385650226</v>
      </c>
      <c r="F52" s="44">
        <f>IF(OR($A52="",$B52=""),"",'MPTO_working_2-way'!D51)</f>
        <v>2.3250536645200861</v>
      </c>
      <c r="G52" s="46">
        <f>IF(OR($A52="",$B52=""),"",'MPTO_working_2-way'!E51)</f>
        <v>1.754686415181671</v>
      </c>
      <c r="H52" s="44">
        <f>IF(OR($A52="",$B52=""),"",'OddsRatio_working_2-way'!M51)</f>
        <v>2.3255726525328053</v>
      </c>
      <c r="I52" s="44">
        <f>IF(OR($A52="",$B52=""),"",'OddsRatio_working_2-way'!N51)</f>
        <v>1.7543909404658247</v>
      </c>
      <c r="J52" s="44">
        <f>IF('Log_working_2-way'!$D51="","",A52^('Log_working_2-way'!$D51))</f>
        <v>2.3317115132269501</v>
      </c>
      <c r="K52" s="46">
        <f>IF('Log_working_2-way'!$D51="","",B52^('Log_working_2-way'!$D51))</f>
        <v>1.7509133848191525</v>
      </c>
      <c r="L52" s="53">
        <f t="shared" si="9"/>
        <v>0.43256997455470736</v>
      </c>
      <c r="M52" s="53">
        <f t="shared" si="10"/>
        <v>0.56743002544529253</v>
      </c>
      <c r="N52" s="54">
        <v>149</v>
      </c>
      <c r="O52" s="54">
        <f t="shared" si="11"/>
        <v>82.183856502242151</v>
      </c>
      <c r="P52" s="54">
        <f t="shared" si="12"/>
        <v>61.35294117647058</v>
      </c>
      <c r="Q52" s="54">
        <f t="shared" si="13"/>
        <v>87.64705882352942</v>
      </c>
      <c r="R52" s="54">
        <f t="shared" si="14"/>
        <v>66.816143497757849</v>
      </c>
      <c r="S52" s="55">
        <f t="shared" si="15"/>
        <v>-5.4632023212872696</v>
      </c>
      <c r="T52" s="55">
        <f t="shared" si="16"/>
        <v>-5.4632023212872696</v>
      </c>
      <c r="U52" t="s">
        <v>81</v>
      </c>
      <c r="V52" t="s">
        <v>82</v>
      </c>
      <c r="W52" t="s">
        <v>433</v>
      </c>
      <c r="X52" t="s">
        <v>476</v>
      </c>
      <c r="Y52" s="66" t="s">
        <v>490</v>
      </c>
    </row>
    <row r="53" spans="1:25" ht="15" x14ac:dyDescent="0.25">
      <c r="A53">
        <v>1.95</v>
      </c>
      <c r="B53">
        <v>1.9</v>
      </c>
      <c r="C53" s="43">
        <f t="shared" si="0"/>
        <v>3.9136302294197067E-2</v>
      </c>
      <c r="D53" s="44">
        <f>IF(OR($A53="",$B53=""),"",A53*'MPTO_working_2-way'!$G52)</f>
        <v>2.0263157894736841</v>
      </c>
      <c r="E53" s="46">
        <f>IF(OR($A53="",$B53=""),"",B53*'MPTO_working_2-way'!$G52)</f>
        <v>1.9743589743589742</v>
      </c>
      <c r="F53" s="44">
        <f>IF(OR($A53="",$B53=""),"",'MPTO_working_2-way'!D52)</f>
        <v>2.027359781121751</v>
      </c>
      <c r="G53" s="46">
        <f>IF(OR($A53="",$B53=""),"",'MPTO_working_2-way'!E52)</f>
        <v>1.9733688415446073</v>
      </c>
      <c r="H53" s="44">
        <f>IF(OR($A53="",$B53=""),"",'OddsRatio_working_2-way'!M52)</f>
        <v>2.0274023338281628</v>
      </c>
      <c r="I53" s="44">
        <f>IF(OR($A53="",$B53=""),"",'OddsRatio_working_2-way'!N52)</f>
        <v>1.9733285267845753</v>
      </c>
      <c r="J53" s="44">
        <f>IF('Log_working_2-way'!$D52="","",A53^('Log_working_2-way'!$D52))</f>
        <v>2.02788027389437</v>
      </c>
      <c r="K53" s="46">
        <f>IF('Log_working_2-way'!$D52="","",B53^('Log_working_2-way'!$D52))</f>
        <v>1.9728759519930477</v>
      </c>
      <c r="L53" s="53">
        <f t="shared" si="9"/>
        <v>0.49350649350649356</v>
      </c>
      <c r="M53" s="53">
        <f t="shared" si="10"/>
        <v>0.50649350649350655</v>
      </c>
      <c r="N53" s="54">
        <v>150</v>
      </c>
      <c r="O53" s="54">
        <f t="shared" si="11"/>
        <v>73.07692307692308</v>
      </c>
      <c r="P53" s="54">
        <f t="shared" si="12"/>
        <v>71.05263157894737</v>
      </c>
      <c r="Q53" s="54">
        <f t="shared" si="13"/>
        <v>78.94736842105263</v>
      </c>
      <c r="R53" s="54">
        <f t="shared" si="14"/>
        <v>76.923076923076934</v>
      </c>
      <c r="S53" s="55">
        <f t="shared" si="15"/>
        <v>-5.8704453441295499</v>
      </c>
      <c r="T53" s="55">
        <f t="shared" si="16"/>
        <v>-5.8704453441295641</v>
      </c>
      <c r="U53" t="s">
        <v>282</v>
      </c>
      <c r="V53" t="s">
        <v>83</v>
      </c>
      <c r="W53" t="s">
        <v>444</v>
      </c>
      <c r="X53" t="s">
        <v>476</v>
      </c>
      <c r="Y53" s="66" t="s">
        <v>491</v>
      </c>
    </row>
    <row r="54" spans="1:25" ht="15" x14ac:dyDescent="0.25">
      <c r="A54">
        <v>2.2000000000000002</v>
      </c>
      <c r="B54">
        <v>1.7</v>
      </c>
      <c r="C54" s="43">
        <f t="shared" si="0"/>
        <v>4.2780748663101553E-2</v>
      </c>
      <c r="D54" s="44">
        <f>IF(OR($A54="",$B54=""),"",A54*'MPTO_working_2-way'!$G53)</f>
        <v>2.2941176470588238</v>
      </c>
      <c r="E54" s="46">
        <f>IF(OR($A54="",$B54=""),"",B54*'MPTO_working_2-way'!$G53)</f>
        <v>1.7727272727272725</v>
      </c>
      <c r="F54" s="44">
        <f>IF(OR($A54="",$B54=""),"",'MPTO_working_2-way'!D53)</f>
        <v>2.308641975308642</v>
      </c>
      <c r="G54" s="46">
        <f>IF(OR($A54="",$B54=""),"",'MPTO_working_2-way'!E53)</f>
        <v>1.7641509433962264</v>
      </c>
      <c r="H54" s="44">
        <f>IF(OR($A54="",$B54=""),"",'OddsRatio_working_2-way'!M53)</f>
        <v>2.3093073414159546</v>
      </c>
      <c r="I54" s="44">
        <f>IF(OR($A54="",$B54=""),"",'OddsRatio_working_2-way'!N53)</f>
        <v>1.7637626158259732</v>
      </c>
      <c r="J54" s="44">
        <f>IF('Log_working_2-way'!$D53="","",A54^('Log_working_2-way'!$D53))</f>
        <v>2.3160568010337612</v>
      </c>
      <c r="K54" s="46">
        <f>IF('Log_working_2-way'!$D53="","",B54^('Log_working_2-way'!$D53))</f>
        <v>1.7598456230871857</v>
      </c>
      <c r="L54" s="53">
        <f t="shared" si="9"/>
        <v>0.43589743589743585</v>
      </c>
      <c r="M54" s="53">
        <f t="shared" si="10"/>
        <v>0.56410256410256421</v>
      </c>
      <c r="N54" s="54">
        <v>151</v>
      </c>
      <c r="O54" s="54">
        <f t="shared" si="11"/>
        <v>82.363636363636388</v>
      </c>
      <c r="P54" s="54">
        <f t="shared" si="12"/>
        <v>62.17647058823529</v>
      </c>
      <c r="Q54" s="54">
        <f t="shared" si="13"/>
        <v>88.82352941176471</v>
      </c>
      <c r="R54" s="54">
        <f t="shared" si="14"/>
        <v>68.63636363636364</v>
      </c>
      <c r="S54" s="55">
        <f t="shared" si="15"/>
        <v>-6.4598930481283219</v>
      </c>
      <c r="T54" s="55">
        <f t="shared" si="16"/>
        <v>-6.4598930481283503</v>
      </c>
      <c r="U54" t="s">
        <v>284</v>
      </c>
      <c r="V54" t="s">
        <v>294</v>
      </c>
      <c r="W54" t="s">
        <v>444</v>
      </c>
      <c r="X54" t="s">
        <v>476</v>
      </c>
      <c r="Y54" s="66" t="s">
        <v>483</v>
      </c>
    </row>
    <row r="55" spans="1:25" ht="15" x14ac:dyDescent="0.25">
      <c r="A55">
        <v>2.09</v>
      </c>
      <c r="B55">
        <v>1.77</v>
      </c>
      <c r="C55" s="43">
        <f t="shared" si="0"/>
        <v>4.3440650933960434E-2</v>
      </c>
      <c r="D55" s="44">
        <f>IF(OR($A55="",$B55=""),"",A55*'MPTO_working_2-way'!$G54)</f>
        <v>2.1807909604519771</v>
      </c>
      <c r="E55" s="46">
        <f>IF(OR($A55="",$B55=""),"",B55*'MPTO_working_2-way'!$G54)</f>
        <v>1.8468899521531099</v>
      </c>
      <c r="F55" s="44">
        <f>IF(OR($A55="",$B55=""),"",'MPTO_working_2-way'!D54)</f>
        <v>2.1893883348622492</v>
      </c>
      <c r="G55" s="46">
        <f>IF(OR($A55="",$B55=""),"",'MPTO_working_2-way'!E54)</f>
        <v>1.8407682929863407</v>
      </c>
      <c r="H55" s="44">
        <f>IF(OR($A55="",$B55=""),"",'OddsRatio_working_2-way'!M54)</f>
        <v>2.189783348170756</v>
      </c>
      <c r="I55" s="44">
        <f>IF(OR($A55="",$B55=""),"",'OddsRatio_working_2-way'!N54)</f>
        <v>1.8404891542123691</v>
      </c>
      <c r="J55" s="44">
        <f>IF('Log_working_2-way'!$D54="","",A55^('Log_working_2-way'!$D54))</f>
        <v>2.1937595056671091</v>
      </c>
      <c r="K55" s="46">
        <f>IF('Log_working_2-way'!$D54="","",B55^('Log_working_2-way'!$D54))</f>
        <v>1.8376896646706193</v>
      </c>
      <c r="L55" s="53">
        <f t="shared" si="9"/>
        <v>0.45854922279792754</v>
      </c>
      <c r="M55" s="53">
        <f t="shared" si="10"/>
        <v>0.54145077720207258</v>
      </c>
      <c r="N55" s="54">
        <v>152</v>
      </c>
      <c r="O55" s="54">
        <f t="shared" si="11"/>
        <v>79.272727272727252</v>
      </c>
      <c r="P55" s="54">
        <f t="shared" si="12"/>
        <v>66.124293785310741</v>
      </c>
      <c r="Q55" s="54">
        <f t="shared" si="13"/>
        <v>85.875706214689274</v>
      </c>
      <c r="R55" s="54">
        <f t="shared" si="14"/>
        <v>72.727272727272734</v>
      </c>
      <c r="S55" s="55">
        <f t="shared" si="15"/>
        <v>-6.6029789419620215</v>
      </c>
      <c r="T55" s="55">
        <f t="shared" si="16"/>
        <v>-6.6029789419619931</v>
      </c>
      <c r="U55" t="s">
        <v>43</v>
      </c>
      <c r="V55" t="s">
        <v>451</v>
      </c>
      <c r="W55" t="s">
        <v>444</v>
      </c>
      <c r="X55" t="s">
        <v>476</v>
      </c>
      <c r="Y55" s="66" t="s">
        <v>491</v>
      </c>
    </row>
    <row r="56" spans="1:25" ht="15" x14ac:dyDescent="0.25">
      <c r="A56">
        <v>2.02</v>
      </c>
      <c r="B56">
        <v>1.84</v>
      </c>
      <c r="C56" s="43">
        <f t="shared" si="0"/>
        <v>3.8527765820060234E-2</v>
      </c>
      <c r="D56" s="44">
        <f>IF(OR($A56="",$B56=""),"",A56*'MPTO_working_2-way'!$G55)</f>
        <v>2.0978260869565215</v>
      </c>
      <c r="E56" s="46">
        <f>IF(OR($A56="",$B56=""),"",B56*'MPTO_working_2-way'!$G55)</f>
        <v>1.9108910891089108</v>
      </c>
      <c r="F56" s="44">
        <f>IF(OR($A56="",$B56=""),"",'MPTO_working_2-way'!D55)</f>
        <v>2.1017869260348339</v>
      </c>
      <c r="G56" s="46">
        <f>IF(OR($A56="",$B56=""),"",'MPTO_working_2-way'!E55)</f>
        <v>1.9076165058509547</v>
      </c>
      <c r="H56" s="44">
        <f>IF(OR($A56="",$B56=""),"",'OddsRatio_working_2-way'!M55)</f>
        <v>2.1019463300386789</v>
      </c>
      <c r="I56" s="44">
        <f>IF(OR($A56="",$B56=""),"",'OddsRatio_working_2-way'!N55)</f>
        <v>1.9074852129730298</v>
      </c>
      <c r="J56" s="44">
        <f>IF('Log_working_2-way'!$D55="","",A56^('Log_working_2-way'!$D55))</f>
        <v>2.1037631107837189</v>
      </c>
      <c r="K56" s="46">
        <f>IF('Log_working_2-way'!$D55="","",B56^('Log_working_2-way'!$D55))</f>
        <v>1.9059915032763037</v>
      </c>
      <c r="L56" s="53">
        <f t="shared" si="9"/>
        <v>0.47668393782383423</v>
      </c>
      <c r="M56" s="53">
        <f t="shared" si="10"/>
        <v>0.52331606217616577</v>
      </c>
      <c r="N56" s="54">
        <v>153</v>
      </c>
      <c r="O56" s="54">
        <f t="shared" si="11"/>
        <v>77.257425742574256</v>
      </c>
      <c r="P56" s="54">
        <f t="shared" si="12"/>
        <v>69.847826086956545</v>
      </c>
      <c r="Q56" s="54">
        <f t="shared" si="13"/>
        <v>83.15217391304347</v>
      </c>
      <c r="R56" s="54">
        <f t="shared" si="14"/>
        <v>75.742574257425744</v>
      </c>
      <c r="S56" s="55">
        <f t="shared" si="15"/>
        <v>-5.8947481704692137</v>
      </c>
      <c r="T56" s="55">
        <f t="shared" si="16"/>
        <v>-5.8947481704691995</v>
      </c>
      <c r="U56" t="s">
        <v>467</v>
      </c>
      <c r="V56" t="s">
        <v>280</v>
      </c>
      <c r="W56" t="s">
        <v>444</v>
      </c>
      <c r="X56" t="s">
        <v>476</v>
      </c>
      <c r="Y56" s="66" t="s">
        <v>481</v>
      </c>
    </row>
    <row r="57" spans="1:25" ht="15" x14ac:dyDescent="0.25">
      <c r="A57">
        <v>2.31</v>
      </c>
      <c r="B57">
        <v>1.64</v>
      </c>
      <c r="C57" s="43">
        <f t="shared" si="0"/>
        <v>4.2656530461408604E-2</v>
      </c>
      <c r="D57" s="44">
        <f>IF(OR($A57="",$B57=""),"",A57*'MPTO_working_2-way'!$G56)</f>
        <v>2.4085365853658538</v>
      </c>
      <c r="E57" s="46">
        <f>IF(OR($A57="",$B57=""),"",B57*'MPTO_working_2-way'!$G56)</f>
        <v>1.7099567099567101</v>
      </c>
      <c r="F57" s="44">
        <f>IF(OR($A57="",$B57=""),"",'MPTO_working_2-way'!D56)</f>
        <v>2.4297075423294001</v>
      </c>
      <c r="G57" s="46">
        <f>IF(OR($A57="",$B57=""),"",'MPTO_working_2-way'!E56)</f>
        <v>1.6994437466355645</v>
      </c>
      <c r="H57" s="44">
        <f>IF(OR($A57="",$B57=""),"",'OddsRatio_working_2-way'!M56)</f>
        <v>2.4306903927824499</v>
      </c>
      <c r="I57" s="44">
        <f>IF(OR($A57="",$B57=""),"",'OddsRatio_working_2-way'!N56)</f>
        <v>1.6989632453288304</v>
      </c>
      <c r="J57" s="44">
        <f>IF('Log_working_2-way'!$D56="","",A57^('Log_working_2-way'!$D56))</f>
        <v>2.4405863243940802</v>
      </c>
      <c r="K57" s="46">
        <f>IF('Log_working_2-way'!$D56="","",B57^('Log_working_2-way'!$D56))</f>
        <v>1.694161802778569</v>
      </c>
      <c r="L57" s="53">
        <f t="shared" si="9"/>
        <v>0.41518987341772151</v>
      </c>
      <c r="M57" s="53">
        <f t="shared" si="10"/>
        <v>0.58481012658227838</v>
      </c>
      <c r="N57" s="54">
        <v>154</v>
      </c>
      <c r="O57" s="54">
        <f t="shared" si="11"/>
        <v>87.333333333333343</v>
      </c>
      <c r="P57" s="54">
        <f t="shared" si="12"/>
        <v>60.097560975609738</v>
      </c>
      <c r="Q57" s="54">
        <f t="shared" si="13"/>
        <v>93.902439024390247</v>
      </c>
      <c r="R57" s="54">
        <f t="shared" si="14"/>
        <v>66.666666666666671</v>
      </c>
      <c r="S57" s="55">
        <f t="shared" si="15"/>
        <v>-6.5691056910569046</v>
      </c>
      <c r="T57" s="55">
        <f t="shared" si="16"/>
        <v>-6.569105691056933</v>
      </c>
      <c r="U57" t="s">
        <v>291</v>
      </c>
      <c r="V57" t="s">
        <v>293</v>
      </c>
      <c r="W57" t="s">
        <v>444</v>
      </c>
      <c r="X57" t="s">
        <v>476</v>
      </c>
      <c r="Y57" s="66" t="s">
        <v>482</v>
      </c>
    </row>
    <row r="58" spans="1:25" ht="15" x14ac:dyDescent="0.25">
      <c r="A58">
        <v>2.1800000000000002</v>
      </c>
      <c r="B58">
        <v>1.71</v>
      </c>
      <c r="C58" s="43">
        <f t="shared" si="0"/>
        <v>4.3510917967702012E-2</v>
      </c>
      <c r="D58" s="44">
        <f>IF(OR($A58="",$B58=""),"",A58*'MPTO_working_2-way'!$G57)</f>
        <v>2.2748538011695905</v>
      </c>
      <c r="E58" s="46">
        <f>IF(OR($A58="",$B58=""),"",B58*'MPTO_working_2-way'!$G57)</f>
        <v>1.7844036697247705</v>
      </c>
      <c r="F58" s="44">
        <f>IF(OR($A58="",$B58=""),"",'MPTO_working_2-way'!D57)</f>
        <v>2.2885382773650926</v>
      </c>
      <c r="G58" s="46">
        <f>IF(OR($A58="",$B58=""),"",'MPTO_working_2-way'!E57)</f>
        <v>1.7760731811901471</v>
      </c>
      <c r="H58" s="44">
        <f>IF(OR($A58="",$B58=""),"",'OddsRatio_working_2-way'!M57)</f>
        <v>2.2891748643942433</v>
      </c>
      <c r="I58" s="44">
        <f>IF(OR($A58="",$B58=""),"",'OddsRatio_working_2-way'!N57)</f>
        <v>1.7756899607795869</v>
      </c>
      <c r="J58" s="44">
        <f>IF('Log_working_2-way'!$D57="","",A58^('Log_working_2-way'!$D57))</f>
        <v>2.2955329814159455</v>
      </c>
      <c r="K58" s="46">
        <f>IF('Log_working_2-way'!$D57="","",B58^('Log_working_2-way'!$D57))</f>
        <v>1.7718830893109678</v>
      </c>
      <c r="L58" s="53">
        <f t="shared" si="9"/>
        <v>0.43958868894601544</v>
      </c>
      <c r="M58" s="53">
        <f t="shared" si="10"/>
        <v>0.56041131105398467</v>
      </c>
      <c r="N58" s="54">
        <v>155</v>
      </c>
      <c r="O58" s="54">
        <f t="shared" si="11"/>
        <v>83.899082568807344</v>
      </c>
      <c r="P58" s="54">
        <f t="shared" si="12"/>
        <v>64.356725146198841</v>
      </c>
      <c r="Q58" s="54">
        <f t="shared" si="13"/>
        <v>90.643274853801159</v>
      </c>
      <c r="R58" s="54">
        <f t="shared" si="14"/>
        <v>71.100917431192656</v>
      </c>
      <c r="S58" s="55">
        <f t="shared" si="15"/>
        <v>-6.7441922849938152</v>
      </c>
      <c r="T58" s="55">
        <f t="shared" si="16"/>
        <v>-6.7441922849938152</v>
      </c>
      <c r="U58" t="s">
        <v>286</v>
      </c>
      <c r="V58" t="s">
        <v>289</v>
      </c>
      <c r="W58" t="s">
        <v>444</v>
      </c>
      <c r="X58" t="s">
        <v>476</v>
      </c>
      <c r="Y58" s="66" t="s">
        <v>483</v>
      </c>
    </row>
    <row r="59" spans="1:25" ht="15" x14ac:dyDescent="0.25">
      <c r="A59">
        <v>1.93</v>
      </c>
      <c r="B59">
        <v>1.92</v>
      </c>
      <c r="C59" s="43">
        <f t="shared" si="0"/>
        <v>3.8968048359240282E-2</v>
      </c>
      <c r="D59" s="44">
        <f>IF(OR($A59="",$B59=""),"",A59*'MPTO_working_2-way'!$G58)</f>
        <v>2.0052083333333335</v>
      </c>
      <c r="E59" s="46">
        <f>IF(OR($A59="",$B59=""),"",B59*'MPTO_working_2-way'!$G58)</f>
        <v>1.9948186528497414</v>
      </c>
      <c r="F59" s="44">
        <f>IF(OR($A59="",$B59=""),"",'MPTO_working_2-way'!D58)</f>
        <v>2.0054118411083453</v>
      </c>
      <c r="G59" s="46">
        <f>IF(OR($A59="",$B59=""),"",'MPTO_working_2-way'!E58)</f>
        <v>1.9946172892668752</v>
      </c>
      <c r="H59" s="44">
        <f>IF(OR($A59="",$B59=""),"",'OddsRatio_working_2-way'!M58)</f>
        <v>2.0054200938997546</v>
      </c>
      <c r="I59" s="44">
        <f>IF(OR($A59="",$B59=""),"",'OddsRatio_working_2-way'!N58)</f>
        <v>1.9946091251481448</v>
      </c>
      <c r="J59" s="44">
        <f>IF('Log_working_2-way'!$D58="","",A59^('Log_working_2-way'!$D58))</f>
        <v>2.0055131845379748</v>
      </c>
      <c r="K59" s="46">
        <f>IF('Log_working_2-way'!$D58="","",B59^('Log_working_2-way'!$D58))</f>
        <v>1.9945170440100763</v>
      </c>
      <c r="L59" s="53">
        <f t="shared" si="9"/>
        <v>0.49870129870129865</v>
      </c>
      <c r="M59" s="53">
        <f t="shared" si="10"/>
        <v>0.50129870129870124</v>
      </c>
      <c r="N59" s="54">
        <v>156</v>
      </c>
      <c r="O59" s="54">
        <f t="shared" si="11"/>
        <v>75.170984455958546</v>
      </c>
      <c r="P59" s="54">
        <f t="shared" si="12"/>
        <v>74.75</v>
      </c>
      <c r="Q59" s="54">
        <f t="shared" si="13"/>
        <v>81.25</v>
      </c>
      <c r="R59" s="54">
        <f t="shared" si="14"/>
        <v>80.829015544041454</v>
      </c>
      <c r="S59" s="55">
        <f t="shared" si="15"/>
        <v>-6.0790155440414537</v>
      </c>
      <c r="T59" s="55">
        <f t="shared" si="16"/>
        <v>-6.0790155440414537</v>
      </c>
      <c r="U59" t="s">
        <v>283</v>
      </c>
      <c r="V59" t="s">
        <v>466</v>
      </c>
      <c r="W59" t="s">
        <v>444</v>
      </c>
      <c r="X59" t="s">
        <v>476</v>
      </c>
      <c r="Y59" s="66" t="s">
        <v>482</v>
      </c>
    </row>
    <row r="60" spans="1:25" ht="15" x14ac:dyDescent="0.25">
      <c r="A60">
        <v>1.76</v>
      </c>
      <c r="B60">
        <v>2.11</v>
      </c>
      <c r="C60" s="43">
        <f t="shared" si="0"/>
        <v>4.2115467470917878E-2</v>
      </c>
      <c r="D60" s="44">
        <f>IF(OR($A60="",$B60=""),"",A60*'MPTO_working_2-way'!$G59)</f>
        <v>1.8341232227488156</v>
      </c>
      <c r="E60" s="46">
        <f>IF(OR($A60="",$B60=""),"",B60*'MPTO_working_2-way'!$G59)</f>
        <v>2.1988636363636367</v>
      </c>
      <c r="F60" s="44">
        <f>IF(OR($A60="",$B60=""),"",'MPTO_working_2-way'!D59)</f>
        <v>1.8277389506841228</v>
      </c>
      <c r="G60" s="46">
        <f>IF(OR($A60="",$B60=""),"",'MPTO_working_2-way'!E59)</f>
        <v>2.208110357949816</v>
      </c>
      <c r="H60" s="44">
        <f>IF(OR($A60="",$B60=""),"",'OddsRatio_working_2-way'!M59)</f>
        <v>1.82745675698775</v>
      </c>
      <c r="I60" s="44">
        <f>IF(OR($A60="",$B60=""),"",'OddsRatio_working_2-way'!N59)</f>
        <v>2.208522368758425</v>
      </c>
      <c r="J60" s="44">
        <f>IF('Log_working_2-way'!$D59="","",A60^('Log_working_2-way'!$D59))</f>
        <v>1.8245405741311078</v>
      </c>
      <c r="K60" s="46">
        <f>IF('Log_working_2-way'!$D59="","",B60^('Log_working_2-way'!$D59))</f>
        <v>2.2127965940954506</v>
      </c>
      <c r="L60" s="53">
        <f t="shared" si="9"/>
        <v>0.54521963824289399</v>
      </c>
      <c r="M60" s="53">
        <f t="shared" si="10"/>
        <v>0.4547803617571059</v>
      </c>
      <c r="N60" s="54">
        <v>157</v>
      </c>
      <c r="O60" s="54">
        <f t="shared" si="11"/>
        <v>67.795454545454547</v>
      </c>
      <c r="P60" s="54">
        <f t="shared" si="12"/>
        <v>82.592417061611371</v>
      </c>
      <c r="Q60" s="54">
        <f t="shared" si="13"/>
        <v>74.407582938388629</v>
      </c>
      <c r="R60" s="54">
        <f t="shared" si="14"/>
        <v>89.204545454545467</v>
      </c>
      <c r="S60" s="55">
        <f t="shared" si="15"/>
        <v>-6.6121283929340819</v>
      </c>
      <c r="T60" s="55">
        <f t="shared" si="16"/>
        <v>-6.6121283929340962</v>
      </c>
      <c r="U60" t="s">
        <v>295</v>
      </c>
      <c r="V60" t="s">
        <v>84</v>
      </c>
      <c r="W60" t="s">
        <v>444</v>
      </c>
      <c r="X60" t="s">
        <v>476</v>
      </c>
      <c r="Y60" s="66" t="s">
        <v>483</v>
      </c>
    </row>
    <row r="61" spans="1:25" ht="15" x14ac:dyDescent="0.25">
      <c r="A61">
        <v>2.0099999999999998</v>
      </c>
      <c r="B61">
        <v>1.85</v>
      </c>
      <c r="C61" s="43">
        <f t="shared" si="0"/>
        <v>3.80529783514858E-2</v>
      </c>
      <c r="D61" s="44">
        <f>IF(OR($A61="",$B61=""),"",A61*'MPTO_working_2-way'!$G60)</f>
        <v>2.086486486486486</v>
      </c>
      <c r="E61" s="46">
        <f>IF(OR($A61="",$B61=""),"",B61*'MPTO_working_2-way'!$G60)</f>
        <v>1.9203980099502489</v>
      </c>
      <c r="F61" s="44">
        <f>IF(OR($A61="",$B61=""),"",'MPTO_working_2-way'!D60)</f>
        <v>2.0899255304201207</v>
      </c>
      <c r="G61" s="46">
        <f>IF(OR($A61="",$B61=""),"",'MPTO_working_2-way'!E60)</f>
        <v>1.9174938764986464</v>
      </c>
      <c r="H61" s="44">
        <f>IF(OR($A61="",$B61=""),"",'OddsRatio_working_2-way'!M60)</f>
        <v>2.0900620597551534</v>
      </c>
      <c r="I61" s="44">
        <f>IF(OR($A61="",$B61=""),"",'OddsRatio_working_2-way'!N60)</f>
        <v>1.91737896118008</v>
      </c>
      <c r="J61" s="44">
        <f>IF('Log_working_2-way'!$D60="","",A61^('Log_working_2-way'!$D60))</f>
        <v>2.0916381493676872</v>
      </c>
      <c r="K61" s="46">
        <f>IF('Log_working_2-way'!$D60="","",B61^('Log_working_2-way'!$D60))</f>
        <v>1.9160544641822177</v>
      </c>
      <c r="L61" s="53">
        <f t="shared" si="9"/>
        <v>0.47927461139896382</v>
      </c>
      <c r="M61" s="53">
        <f t="shared" si="10"/>
        <v>0.52072538860103623</v>
      </c>
      <c r="N61" s="54">
        <v>158</v>
      </c>
      <c r="O61" s="54">
        <f t="shared" si="11"/>
        <v>79.393034825870643</v>
      </c>
      <c r="P61" s="54">
        <f t="shared" si="12"/>
        <v>72.594594594594597</v>
      </c>
      <c r="Q61" s="54">
        <f t="shared" si="13"/>
        <v>85.405405405405389</v>
      </c>
      <c r="R61" s="54">
        <f t="shared" si="14"/>
        <v>78.606965174129357</v>
      </c>
      <c r="S61" s="55">
        <f t="shared" si="15"/>
        <v>-6.0123705795347462</v>
      </c>
      <c r="T61" s="55">
        <f t="shared" si="16"/>
        <v>-6.0123705795347604</v>
      </c>
      <c r="U61" t="s">
        <v>292</v>
      </c>
      <c r="V61" t="s">
        <v>288</v>
      </c>
      <c r="W61" t="s">
        <v>444</v>
      </c>
      <c r="X61" t="s">
        <v>476</v>
      </c>
      <c r="Y61" s="66" t="s">
        <v>492</v>
      </c>
    </row>
    <row r="62" spans="1:25" ht="15" x14ac:dyDescent="0.25">
      <c r="A62">
        <v>2.06</v>
      </c>
      <c r="B62">
        <v>1.79</v>
      </c>
      <c r="C62" s="43">
        <f t="shared" si="0"/>
        <v>4.4096111080978329E-2</v>
      </c>
      <c r="D62" s="44">
        <f>IF(OR($A62="",$B62=""),"",A62*'MPTO_working_2-way'!$G61)</f>
        <v>2.1508379888268152</v>
      </c>
      <c r="E62" s="46">
        <f>IF(OR($A62="",$B62=""),"",B62*'MPTO_working_2-way'!$G61)</f>
        <v>1.8689320388349513</v>
      </c>
      <c r="F62" s="44">
        <f>IF(OR($A62="",$B62=""),"",'MPTO_working_2-way'!D61)</f>
        <v>2.1580148651021243</v>
      </c>
      <c r="G62" s="46">
        <f>IF(OR($A62="",$B62=""),"",'MPTO_working_2-way'!E61)</f>
        <v>1.8635467731338755</v>
      </c>
      <c r="H62" s="44">
        <f>IF(OR($A62="",$B62=""),"",'OddsRatio_working_2-way'!M61)</f>
        <v>2.1583488904033761</v>
      </c>
      <c r="I62" s="44">
        <f>IF(OR($A62="",$B62=""),"",'OddsRatio_working_2-way'!N61)</f>
        <v>1.863297757942139</v>
      </c>
      <c r="J62" s="44">
        <f>IF('Log_working_2-way'!$D61="","",A62^('Log_working_2-way'!$D61))</f>
        <v>2.1616657579923269</v>
      </c>
      <c r="K62" s="46">
        <f>IF('Log_working_2-way'!$D61="","",B62^('Log_working_2-way'!$D61))</f>
        <v>1.8608328110900716</v>
      </c>
      <c r="L62" s="53">
        <f t="shared" si="9"/>
        <v>0.46493506493506503</v>
      </c>
      <c r="M62" s="53">
        <f t="shared" si="10"/>
        <v>0.53506493506493513</v>
      </c>
      <c r="N62" s="54">
        <v>159</v>
      </c>
      <c r="O62" s="54">
        <f t="shared" si="11"/>
        <v>81.815533980582529</v>
      </c>
      <c r="P62" s="54">
        <f t="shared" si="12"/>
        <v>70.173184357541899</v>
      </c>
      <c r="Q62" s="54">
        <f t="shared" si="13"/>
        <v>88.826815642458101</v>
      </c>
      <c r="R62" s="54">
        <f t="shared" si="14"/>
        <v>77.184466019417471</v>
      </c>
      <c r="S62" s="55">
        <f t="shared" si="15"/>
        <v>-7.0112816618755716</v>
      </c>
      <c r="T62" s="55">
        <f t="shared" si="16"/>
        <v>-7.0112816618755716</v>
      </c>
      <c r="U62" t="s">
        <v>458</v>
      </c>
      <c r="V62" t="s">
        <v>281</v>
      </c>
      <c r="W62" t="s">
        <v>444</v>
      </c>
      <c r="X62" t="s">
        <v>476</v>
      </c>
      <c r="Y62" s="66" t="s">
        <v>482</v>
      </c>
    </row>
    <row r="63" spans="1:25" ht="15" x14ac:dyDescent="0.25">
      <c r="A63">
        <v>1.84</v>
      </c>
      <c r="B63">
        <v>2.02</v>
      </c>
      <c r="C63" s="43">
        <f t="shared" si="0"/>
        <v>3.8527765820060234E-2</v>
      </c>
      <c r="D63" s="44">
        <f>IF(OR($A63="",$B63=""),"",A63*'MPTO_working_2-way'!$G62)</f>
        <v>1.9108910891089108</v>
      </c>
      <c r="E63" s="46">
        <f>IF(OR($A63="",$B63=""),"",B63*'MPTO_working_2-way'!$G62)</f>
        <v>2.0978260869565215</v>
      </c>
      <c r="F63" s="44">
        <f>IF(OR($A63="",$B63=""),"",'MPTO_working_2-way'!D62)</f>
        <v>1.9076165058509547</v>
      </c>
      <c r="G63" s="46">
        <f>IF(OR($A63="",$B63=""),"",'MPTO_working_2-way'!E62)</f>
        <v>2.1017869260348339</v>
      </c>
      <c r="H63" s="44">
        <f>IF(OR($A63="",$B63=""),"",'OddsRatio_working_2-way'!M62)</f>
        <v>1.9074852129730298</v>
      </c>
      <c r="I63" s="44">
        <f>IF(OR($A63="",$B63=""),"",'OddsRatio_working_2-way'!N62)</f>
        <v>2.1019463300386789</v>
      </c>
      <c r="J63" s="44">
        <f>IF('Log_working_2-way'!$D62="","",A63^('Log_working_2-way'!$D62))</f>
        <v>1.9059915032763037</v>
      </c>
      <c r="K63" s="46">
        <f>IF('Log_working_2-way'!$D62="","",B63^('Log_working_2-way'!$D62))</f>
        <v>2.1037631107837189</v>
      </c>
      <c r="L63" s="53">
        <f t="shared" si="9"/>
        <v>0.52331606217616577</v>
      </c>
      <c r="M63" s="53">
        <f t="shared" si="10"/>
        <v>0.47668393782383423</v>
      </c>
      <c r="N63" s="54">
        <v>160</v>
      </c>
      <c r="O63" s="54">
        <f t="shared" si="11"/>
        <v>73.043478260869577</v>
      </c>
      <c r="P63" s="54">
        <f t="shared" si="12"/>
        <v>80.792079207920793</v>
      </c>
      <c r="Q63" s="54">
        <f t="shared" si="13"/>
        <v>79.207920792079207</v>
      </c>
      <c r="R63" s="54">
        <f t="shared" si="14"/>
        <v>86.956521739130437</v>
      </c>
      <c r="S63" s="55">
        <f t="shared" si="15"/>
        <v>-6.1644425312096303</v>
      </c>
      <c r="T63" s="55">
        <f t="shared" si="16"/>
        <v>-6.1644425312096445</v>
      </c>
      <c r="U63" t="s">
        <v>285</v>
      </c>
      <c r="V63" t="s">
        <v>455</v>
      </c>
      <c r="W63" t="s">
        <v>444</v>
      </c>
      <c r="X63" t="s">
        <v>476</v>
      </c>
      <c r="Y63" s="66" t="s">
        <v>493</v>
      </c>
    </row>
    <row r="64" spans="1:25" ht="15" x14ac:dyDescent="0.25">
      <c r="A64">
        <v>2.08</v>
      </c>
      <c r="B64">
        <v>1.78</v>
      </c>
      <c r="C64" s="43">
        <f t="shared" si="0"/>
        <v>4.2566983578219642E-2</v>
      </c>
      <c r="D64" s="44">
        <f>IF(OR($A64="",$B64=""),"",A64*'MPTO_working_2-way'!$G63)</f>
        <v>2.1685393258426968</v>
      </c>
      <c r="E64" s="46">
        <f>IF(OR($A64="",$B64=""),"",B64*'MPTO_working_2-way'!$G63)</f>
        <v>1.8557692307692311</v>
      </c>
      <c r="F64" s="44">
        <f>IF(OR($A64="",$B64=""),"",'MPTO_working_2-way'!D63)</f>
        <v>2.1763461086292031</v>
      </c>
      <c r="G64" s="46">
        <f>IF(OR($A64="",$B64=""),"",'MPTO_working_2-way'!E63)</f>
        <v>1.8500899460323807</v>
      </c>
      <c r="H64" s="44">
        <f>IF(OR($A64="",$B64=""),"",'OddsRatio_working_2-way'!M63)</f>
        <v>2.1766968108291049</v>
      </c>
      <c r="I64" s="44">
        <f>IF(OR($A64="",$B64=""),"",'OddsRatio_working_2-way'!N63)</f>
        <v>1.8498365855987975</v>
      </c>
      <c r="J64" s="44">
        <f>IF('Log_working_2-way'!$D63="","",A64^('Log_working_2-way'!$D63))</f>
        <v>2.180302148833781</v>
      </c>
      <c r="K64" s="46">
        <f>IF('Log_working_2-way'!$D63="","",B64^('Log_working_2-way'!$D63))</f>
        <v>1.8472406840805713</v>
      </c>
      <c r="L64" s="53">
        <f t="shared" si="9"/>
        <v>0.46113989637305697</v>
      </c>
      <c r="M64" s="53">
        <f t="shared" si="10"/>
        <v>0.53886010362694292</v>
      </c>
      <c r="N64" s="54">
        <v>161</v>
      </c>
      <c r="O64" s="54">
        <f t="shared" si="11"/>
        <v>83.59615384615384</v>
      </c>
      <c r="P64" s="54">
        <f t="shared" si="12"/>
        <v>70.550561797752806</v>
      </c>
      <c r="Q64" s="54">
        <f t="shared" si="13"/>
        <v>90.449438202247194</v>
      </c>
      <c r="R64" s="54">
        <f t="shared" si="14"/>
        <v>77.403846153846146</v>
      </c>
      <c r="S64" s="55">
        <f t="shared" si="15"/>
        <v>-6.8532843560933543</v>
      </c>
      <c r="T64" s="55">
        <f t="shared" si="16"/>
        <v>-6.8532843560933401</v>
      </c>
      <c r="U64" t="s">
        <v>287</v>
      </c>
      <c r="V64" t="s">
        <v>290</v>
      </c>
      <c r="W64" t="s">
        <v>444</v>
      </c>
      <c r="X64" t="s">
        <v>476</v>
      </c>
      <c r="Y64" s="66" t="s">
        <v>483</v>
      </c>
    </row>
    <row r="65" spans="1:25" ht="15" x14ac:dyDescent="0.25">
      <c r="A65">
        <v>1.86</v>
      </c>
      <c r="B65">
        <v>1.99</v>
      </c>
      <c r="C65" s="43">
        <f t="shared" si="0"/>
        <v>4.0146971416220811E-2</v>
      </c>
      <c r="D65" s="44">
        <f>IF(OR($A65="",$B65=""),"",A65*'MPTO_working_2-way'!$G64)</f>
        <v>1.9346733668341709</v>
      </c>
      <c r="E65" s="46">
        <f>IF(OR($A65="",$B65=""),"",B65*'MPTO_working_2-way'!$G64)</f>
        <v>2.0698924731182795</v>
      </c>
      <c r="F65" s="44">
        <f>IF(OR($A65="",$B65=""),"",'MPTO_working_2-way'!D64)</f>
        <v>1.9321396878425641</v>
      </c>
      <c r="G65" s="46">
        <f>IF(OR($A65="",$B65=""),"",'MPTO_working_2-way'!E64)</f>
        <v>2.0728005824046591</v>
      </c>
      <c r="H65" s="44">
        <f>IF(OR($A65="",$B65=""),"",'OddsRatio_working_2-way'!M64)</f>
        <v>1.9320337272260424</v>
      </c>
      <c r="I65" s="44">
        <f>IF(OR($A65="",$B65=""),"",'OddsRatio_working_2-way'!N64)</f>
        <v>2.0729225464578858</v>
      </c>
      <c r="J65" s="44">
        <f>IF('Log_working_2-way'!$D64="","",A65^('Log_working_2-way'!$D64))</f>
        <v>1.9308758651633173</v>
      </c>
      <c r="K65" s="46">
        <f>IF('Log_working_2-way'!$D64="","",B65^('Log_working_2-way'!$D64))</f>
        <v>2.0742570920821759</v>
      </c>
      <c r="L65" s="53">
        <f t="shared" si="9"/>
        <v>0.51688311688311683</v>
      </c>
      <c r="M65" s="53">
        <f t="shared" si="10"/>
        <v>0.48311688311688311</v>
      </c>
      <c r="N65" s="54">
        <v>162</v>
      </c>
      <c r="O65" s="54">
        <f t="shared" si="11"/>
        <v>74.903225806451601</v>
      </c>
      <c r="P65" s="54">
        <f t="shared" si="12"/>
        <v>80.5929648241206</v>
      </c>
      <c r="Q65" s="54">
        <f t="shared" si="13"/>
        <v>81.407035175879386</v>
      </c>
      <c r="R65" s="54">
        <f t="shared" si="14"/>
        <v>87.096774193548384</v>
      </c>
      <c r="S65" s="55">
        <f t="shared" si="15"/>
        <v>-6.5038093694277848</v>
      </c>
      <c r="T65" s="55">
        <f t="shared" si="16"/>
        <v>-6.5038093694277848</v>
      </c>
      <c r="U65" t="s">
        <v>459</v>
      </c>
      <c r="V65" t="s">
        <v>463</v>
      </c>
      <c r="W65" t="s">
        <v>439</v>
      </c>
      <c r="X65" t="s">
        <v>476</v>
      </c>
      <c r="Y65" s="66" t="s">
        <v>478</v>
      </c>
    </row>
    <row r="66" spans="1:25" ht="15" x14ac:dyDescent="0.25">
      <c r="A66">
        <v>2.08</v>
      </c>
      <c r="B66">
        <v>1.78</v>
      </c>
      <c r="C66" s="43">
        <f t="shared" si="0"/>
        <v>4.2566983578219642E-2</v>
      </c>
      <c r="D66" s="44">
        <f>IF(OR($A66="",$B66=""),"",A66*'MPTO_working_2-way'!$G65)</f>
        <v>2.1685393258426968</v>
      </c>
      <c r="E66" s="46">
        <f>IF(OR($A66="",$B66=""),"",B66*'MPTO_working_2-way'!$G65)</f>
        <v>1.8557692307692311</v>
      </c>
      <c r="F66" s="44">
        <f>IF(OR($A66="",$B66=""),"",'MPTO_working_2-way'!D65)</f>
        <v>2.1763461086292031</v>
      </c>
      <c r="G66" s="46">
        <f>IF(OR($A66="",$B66=""),"",'MPTO_working_2-way'!E65)</f>
        <v>1.8500899460323807</v>
      </c>
      <c r="H66" s="44">
        <f>IF(OR($A66="",$B66=""),"",'OddsRatio_working_2-way'!M65)</f>
        <v>2.1766968108291049</v>
      </c>
      <c r="I66" s="44">
        <f>IF(OR($A66="",$B66=""),"",'OddsRatio_working_2-way'!N65)</f>
        <v>1.8498365855987975</v>
      </c>
      <c r="J66" s="44">
        <f>IF('Log_working_2-way'!$D65="","",A66^('Log_working_2-way'!$D65))</f>
        <v>2.180302148833781</v>
      </c>
      <c r="K66" s="46">
        <f>IF('Log_working_2-way'!$D65="","",B66^('Log_working_2-way'!$D65))</f>
        <v>1.8472406840805713</v>
      </c>
      <c r="L66" s="53">
        <f t="shared" si="9"/>
        <v>0.46113989637305697</v>
      </c>
      <c r="M66" s="53">
        <f t="shared" si="10"/>
        <v>0.53886010362694292</v>
      </c>
      <c r="N66" s="54">
        <v>163</v>
      </c>
      <c r="O66" s="54">
        <f t="shared" si="11"/>
        <v>84.634615384615387</v>
      </c>
      <c r="P66" s="54">
        <f t="shared" si="12"/>
        <v>71.426966292134836</v>
      </c>
      <c r="Q66" s="54">
        <f t="shared" si="13"/>
        <v>91.573033707865179</v>
      </c>
      <c r="R66" s="54">
        <f t="shared" si="14"/>
        <v>78.365384615384613</v>
      </c>
      <c r="S66" s="55">
        <f t="shared" si="15"/>
        <v>-6.9384183232497918</v>
      </c>
      <c r="T66" s="55">
        <f t="shared" si="16"/>
        <v>-6.9384183232497776</v>
      </c>
      <c r="U66" t="s">
        <v>296</v>
      </c>
      <c r="V66" t="s">
        <v>464</v>
      </c>
      <c r="W66" t="s">
        <v>439</v>
      </c>
      <c r="X66" t="s">
        <v>476</v>
      </c>
      <c r="Y66" s="66" t="s">
        <v>479</v>
      </c>
    </row>
    <row r="67" spans="1:25" ht="15" x14ac:dyDescent="0.25">
      <c r="A67">
        <v>1.76</v>
      </c>
      <c r="B67">
        <v>2.11</v>
      </c>
      <c r="C67" s="43">
        <f t="shared" ref="C67:C130" si="17">IF(OR($A67="",$B67=""),"",(1/A67)+(1/B67)-1)</f>
        <v>4.2115467470917878E-2</v>
      </c>
      <c r="D67" s="44">
        <f>IF(OR($A67="",$B67=""),"",A67*'MPTO_working_2-way'!$G66)</f>
        <v>1.8341232227488156</v>
      </c>
      <c r="E67" s="46">
        <f>IF(OR($A67="",$B67=""),"",B67*'MPTO_working_2-way'!$G66)</f>
        <v>2.1988636363636367</v>
      </c>
      <c r="F67" s="44">
        <f>IF(OR($A67="",$B67=""),"",'MPTO_working_2-way'!D66)</f>
        <v>1.8277389506841228</v>
      </c>
      <c r="G67" s="46">
        <f>IF(OR($A67="",$B67=""),"",'MPTO_working_2-way'!E66)</f>
        <v>2.208110357949816</v>
      </c>
      <c r="H67" s="44">
        <f>IF(OR($A67="",$B67=""),"",'OddsRatio_working_2-way'!M66)</f>
        <v>1.82745675698775</v>
      </c>
      <c r="I67" s="44">
        <f>IF(OR($A67="",$B67=""),"",'OddsRatio_working_2-way'!N66)</f>
        <v>2.208522368758425</v>
      </c>
      <c r="J67" s="44">
        <f>IF('Log_working_2-way'!$D66="","",A67^('Log_working_2-way'!$D66))</f>
        <v>1.8245405741311078</v>
      </c>
      <c r="K67" s="46">
        <f>IF('Log_working_2-way'!$D66="","",B67^('Log_working_2-way'!$D66))</f>
        <v>2.2127965940954506</v>
      </c>
      <c r="L67" s="53">
        <f t="shared" si="9"/>
        <v>0.54521963824289399</v>
      </c>
      <c r="M67" s="53">
        <f t="shared" si="10"/>
        <v>0.4547803617571059</v>
      </c>
      <c r="N67" s="54">
        <v>164</v>
      </c>
      <c r="O67" s="54">
        <f t="shared" si="11"/>
        <v>70.818181818181813</v>
      </c>
      <c r="P67" s="54">
        <f t="shared" si="12"/>
        <v>86.274881516587655</v>
      </c>
      <c r="Q67" s="54">
        <f t="shared" si="13"/>
        <v>77.725118483412331</v>
      </c>
      <c r="R67" s="54">
        <f t="shared" si="14"/>
        <v>93.181818181818187</v>
      </c>
      <c r="S67" s="55">
        <f t="shared" si="15"/>
        <v>-6.9069366652305177</v>
      </c>
      <c r="T67" s="55">
        <f t="shared" si="16"/>
        <v>-6.906936665230532</v>
      </c>
      <c r="U67" t="s">
        <v>461</v>
      </c>
      <c r="V67" t="s">
        <v>457</v>
      </c>
      <c r="W67" t="s">
        <v>439</v>
      </c>
      <c r="X67" t="s">
        <v>476</v>
      </c>
      <c r="Y67" s="66" t="s">
        <v>490</v>
      </c>
    </row>
    <row r="68" spans="1:25" ht="15" x14ac:dyDescent="0.25">
      <c r="A68">
        <v>2.08</v>
      </c>
      <c r="B68">
        <v>1.78</v>
      </c>
      <c r="C68" s="43">
        <f t="shared" si="17"/>
        <v>4.2566983578219642E-2</v>
      </c>
      <c r="D68" s="44">
        <f>IF(OR($A68="",$B68=""),"",A68*'MPTO_working_2-way'!$G67)</f>
        <v>2.1685393258426968</v>
      </c>
      <c r="E68" s="46">
        <f>IF(OR($A68="",$B68=""),"",B68*'MPTO_working_2-way'!$G67)</f>
        <v>1.8557692307692311</v>
      </c>
      <c r="F68" s="44">
        <f>IF(OR($A68="",$B68=""),"",'MPTO_working_2-way'!D67)</f>
        <v>2.1763461086292031</v>
      </c>
      <c r="G68" s="46">
        <f>IF(OR($A68="",$B68=""),"",'MPTO_working_2-way'!E67)</f>
        <v>1.8500899460323807</v>
      </c>
      <c r="H68" s="44">
        <f>IF(OR($A68="",$B68=""),"",'OddsRatio_working_2-way'!M67)</f>
        <v>2.1766968108291049</v>
      </c>
      <c r="I68" s="44">
        <f>IF(OR($A68="",$B68=""),"",'OddsRatio_working_2-way'!N67)</f>
        <v>1.8498365855987975</v>
      </c>
      <c r="J68" s="44">
        <f>IF('Log_working_2-way'!$D67="","",A68^('Log_working_2-way'!$D67))</f>
        <v>2.180302148833781</v>
      </c>
      <c r="K68" s="46">
        <f>IF('Log_working_2-way'!$D67="","",B68^('Log_working_2-way'!$D67))</f>
        <v>1.8472406840805713</v>
      </c>
      <c r="L68" s="53">
        <f t="shared" si="9"/>
        <v>0.46113989637305697</v>
      </c>
      <c r="M68" s="53">
        <f t="shared" si="10"/>
        <v>0.53886010362694292</v>
      </c>
      <c r="N68" s="54">
        <v>165</v>
      </c>
      <c r="O68" s="54">
        <f t="shared" si="11"/>
        <v>85.673076923076906</v>
      </c>
      <c r="P68" s="54">
        <f t="shared" si="12"/>
        <v>72.303370786516851</v>
      </c>
      <c r="Q68" s="54">
        <f t="shared" si="13"/>
        <v>92.696629213483149</v>
      </c>
      <c r="R68" s="54">
        <f t="shared" si="14"/>
        <v>79.326923076923066</v>
      </c>
      <c r="S68" s="55">
        <f t="shared" si="15"/>
        <v>-7.0235522904062435</v>
      </c>
      <c r="T68" s="55">
        <f t="shared" si="16"/>
        <v>-7.0235522904062151</v>
      </c>
      <c r="U68" t="s">
        <v>460</v>
      </c>
      <c r="V68" t="s">
        <v>300</v>
      </c>
      <c r="W68" t="s">
        <v>439</v>
      </c>
      <c r="X68" t="s">
        <v>476</v>
      </c>
      <c r="Y68" s="66" t="s">
        <v>479</v>
      </c>
    </row>
    <row r="69" spans="1:25" ht="15" x14ac:dyDescent="0.25">
      <c r="A69">
        <v>2.21</v>
      </c>
      <c r="B69">
        <v>1.69</v>
      </c>
      <c r="C69" s="43">
        <f t="shared" si="17"/>
        <v>4.4204664114166459E-2</v>
      </c>
      <c r="D69" s="44">
        <f>IF(OR($A69="",$B69=""),"",A69*'MPTO_working_2-way'!$G68)</f>
        <v>2.3076923076923079</v>
      </c>
      <c r="E69" s="46">
        <f>IF(OR($A69="",$B69=""),"",B69*'MPTO_working_2-way'!$G68)</f>
        <v>1.7647058823529413</v>
      </c>
      <c r="F69" s="44">
        <f>IF(OR($A69="",$B69=""),"",'MPTO_working_2-way'!D68)</f>
        <v>2.3234937323089366</v>
      </c>
      <c r="G69" s="46">
        <f>IF(OR($A69="",$B69=""),"",'MPTO_working_2-way'!E68)</f>
        <v>1.7555759242285367</v>
      </c>
      <c r="H69" s="44">
        <f>IF(OR($A69="",$B69=""),"",'OddsRatio_working_2-way'!M68)</f>
        <v>2.3242443839434617</v>
      </c>
      <c r="I69" s="44">
        <f>IF(OR($A69="",$B69=""),"",'OddsRatio_working_2-way'!N68)</f>
        <v>1.7551476239016437</v>
      </c>
      <c r="J69" s="44">
        <f>IF('Log_working_2-way'!$D68="","",A69^('Log_working_2-way'!$D68))</f>
        <v>2.3316041139779355</v>
      </c>
      <c r="K69" s="46">
        <f>IF('Log_working_2-way'!$D68="","",B69^('Log_working_2-way'!$D68))</f>
        <v>1.7509739490156586</v>
      </c>
      <c r="L69" s="53">
        <f t="shared" si="9"/>
        <v>0.43333333333333329</v>
      </c>
      <c r="M69" s="53">
        <f t="shared" si="10"/>
        <v>0.56666666666666665</v>
      </c>
      <c r="N69" s="54">
        <v>166</v>
      </c>
      <c r="O69" s="54">
        <f t="shared" si="11"/>
        <v>90.88687782805431</v>
      </c>
      <c r="P69" s="54">
        <f t="shared" si="12"/>
        <v>67.775147928994059</v>
      </c>
      <c r="Q69" s="54">
        <f t="shared" si="13"/>
        <v>98.224852071005927</v>
      </c>
      <c r="R69" s="54">
        <f t="shared" si="14"/>
        <v>75.113122171945705</v>
      </c>
      <c r="S69" s="55">
        <f t="shared" si="15"/>
        <v>-7.337974242951617</v>
      </c>
      <c r="T69" s="55">
        <f t="shared" si="16"/>
        <v>-7.3379742429516455</v>
      </c>
      <c r="U69" t="s">
        <v>468</v>
      </c>
      <c r="V69" t="s">
        <v>303</v>
      </c>
      <c r="W69" t="s">
        <v>439</v>
      </c>
      <c r="X69" t="s">
        <v>476</v>
      </c>
      <c r="Y69" s="66" t="s">
        <v>490</v>
      </c>
    </row>
    <row r="70" spans="1:25" ht="15" x14ac:dyDescent="0.25">
      <c r="A70">
        <v>1.95</v>
      </c>
      <c r="B70">
        <v>1.9</v>
      </c>
      <c r="C70" s="43">
        <f t="shared" si="17"/>
        <v>3.9136302294197067E-2</v>
      </c>
      <c r="D70" s="44">
        <f>IF(OR($A70="",$B70=""),"",A70*'MPTO_working_2-way'!$G69)</f>
        <v>2.0263157894736841</v>
      </c>
      <c r="E70" s="46">
        <f>IF(OR($A70="",$B70=""),"",B70*'MPTO_working_2-way'!$G69)</f>
        <v>1.9743589743589742</v>
      </c>
      <c r="F70" s="44">
        <f>IF(OR($A70="",$B70=""),"",'MPTO_working_2-way'!D69)</f>
        <v>2.027359781121751</v>
      </c>
      <c r="G70" s="46">
        <f>IF(OR($A70="",$B70=""),"",'MPTO_working_2-way'!E69)</f>
        <v>1.9733688415446073</v>
      </c>
      <c r="H70" s="44">
        <f>IF(OR($A70="",$B70=""),"",'OddsRatio_working_2-way'!M69)</f>
        <v>2.0274023338281628</v>
      </c>
      <c r="I70" s="44">
        <f>IF(OR($A70="",$B70=""),"",'OddsRatio_working_2-way'!N69)</f>
        <v>1.9733285267845753</v>
      </c>
      <c r="J70" s="44">
        <f>IF('Log_working_2-way'!$D69="","",A70^('Log_working_2-way'!$D69))</f>
        <v>2.02788027389437</v>
      </c>
      <c r="K70" s="46">
        <f>IF('Log_working_2-way'!$D69="","",B70^('Log_working_2-way'!$D69))</f>
        <v>1.9728759519930477</v>
      </c>
      <c r="L70" s="53">
        <f t="shared" si="9"/>
        <v>0.49350649350649356</v>
      </c>
      <c r="M70" s="53">
        <f t="shared" si="10"/>
        <v>0.50649350649350655</v>
      </c>
      <c r="N70" s="54">
        <v>167</v>
      </c>
      <c r="O70" s="54">
        <f t="shared" si="11"/>
        <v>81.358974358974365</v>
      </c>
      <c r="P70" s="54">
        <f t="shared" si="12"/>
        <v>79.10526315789474</v>
      </c>
      <c r="Q70" s="54">
        <f t="shared" si="13"/>
        <v>87.89473684210526</v>
      </c>
      <c r="R70" s="54">
        <f t="shared" si="14"/>
        <v>85.641025641025649</v>
      </c>
      <c r="S70" s="55">
        <f t="shared" si="15"/>
        <v>-6.5357624831308954</v>
      </c>
      <c r="T70" s="55">
        <f t="shared" si="16"/>
        <v>-6.5357624831309096</v>
      </c>
      <c r="U70" t="s">
        <v>307</v>
      </c>
      <c r="V70" t="s">
        <v>302</v>
      </c>
      <c r="W70" t="s">
        <v>439</v>
      </c>
      <c r="X70" t="s">
        <v>476</v>
      </c>
      <c r="Y70" s="66" t="s">
        <v>479</v>
      </c>
    </row>
    <row r="71" spans="1:25" ht="15" x14ac:dyDescent="0.25">
      <c r="A71">
        <v>2.46</v>
      </c>
      <c r="B71">
        <v>1.57</v>
      </c>
      <c r="C71" s="43">
        <f t="shared" si="17"/>
        <v>4.3446740199886147E-2</v>
      </c>
      <c r="D71" s="44">
        <f>IF(OR($A71="",$B71=""),"",A71*'MPTO_working_2-way'!$G70)</f>
        <v>2.5668789808917198</v>
      </c>
      <c r="E71" s="46">
        <f>IF(OR($A71="",$B71=""),"",B71*'MPTO_working_2-way'!$G70)</f>
        <v>1.6382113821138213</v>
      </c>
      <c r="F71" s="44">
        <f>IF(OR($A71="",$B71=""),"",'MPTO_working_2-way'!D70)</f>
        <v>2.5988829823026718</v>
      </c>
      <c r="G71" s="46">
        <f>IF(OR($A71="",$B71=""),"",'MPTO_working_2-way'!E70)</f>
        <v>1.6254366398720594</v>
      </c>
      <c r="H71" s="44">
        <f>IF(OR($A71="",$B71=""),"",'OddsRatio_working_2-way'!M70)</f>
        <v>2.6004385363930509</v>
      </c>
      <c r="I71" s="44">
        <f>IF(OR($A71="",$B71=""),"",'OddsRatio_working_2-way'!N70)</f>
        <v>1.6248287436603006</v>
      </c>
      <c r="J71" s="44">
        <f>IF('Log_working_2-way'!$D70="","",A71^('Log_working_2-way'!$D70))</f>
        <v>2.6155477368379438</v>
      </c>
      <c r="K71" s="46">
        <f>IF('Log_working_2-way'!$D70="","",B71^('Log_working_2-way'!$D70))</f>
        <v>1.6189851139629738</v>
      </c>
      <c r="L71" s="53">
        <f t="shared" si="9"/>
        <v>0.38957816377171217</v>
      </c>
      <c r="M71" s="53">
        <f t="shared" si="10"/>
        <v>0.61042183622828772</v>
      </c>
      <c r="N71" s="54">
        <v>168</v>
      </c>
      <c r="O71" s="54">
        <f t="shared" si="11"/>
        <v>99.707317073170714</v>
      </c>
      <c r="P71" s="54">
        <f t="shared" si="12"/>
        <v>60.993630573248396</v>
      </c>
      <c r="Q71" s="54">
        <f t="shared" si="13"/>
        <v>107.00636942675159</v>
      </c>
      <c r="R71" s="54">
        <f t="shared" si="14"/>
        <v>68.292682926829272</v>
      </c>
      <c r="S71" s="55">
        <f t="shared" si="15"/>
        <v>-7.2990523535808762</v>
      </c>
      <c r="T71" s="55">
        <f t="shared" si="16"/>
        <v>-7.2990523535808762</v>
      </c>
      <c r="U71" t="s">
        <v>462</v>
      </c>
      <c r="V71" t="s">
        <v>301</v>
      </c>
      <c r="W71" t="s">
        <v>439</v>
      </c>
      <c r="X71" t="s">
        <v>476</v>
      </c>
      <c r="Y71" s="66" t="s">
        <v>485</v>
      </c>
    </row>
    <row r="72" spans="1:25" ht="15" x14ac:dyDescent="0.25">
      <c r="A72">
        <v>2.06</v>
      </c>
      <c r="B72">
        <v>1.79</v>
      </c>
      <c r="C72" s="43">
        <f t="shared" si="17"/>
        <v>4.4096111080978329E-2</v>
      </c>
      <c r="D72" s="44">
        <f>IF(OR($A72="",$B72=""),"",A72*'MPTO_working_2-way'!$G71)</f>
        <v>2.1508379888268152</v>
      </c>
      <c r="E72" s="46">
        <f>IF(OR($A72="",$B72=""),"",B72*'MPTO_working_2-way'!$G71)</f>
        <v>1.8689320388349513</v>
      </c>
      <c r="F72" s="44">
        <f>IF(OR($A72="",$B72=""),"",'MPTO_working_2-way'!D71)</f>
        <v>2.1580148651021243</v>
      </c>
      <c r="G72" s="46">
        <f>IF(OR($A72="",$B72=""),"",'MPTO_working_2-way'!E71)</f>
        <v>1.8635467731338755</v>
      </c>
      <c r="H72" s="44">
        <f>IF(OR($A72="",$B72=""),"",'OddsRatio_working_2-way'!M71)</f>
        <v>2.1583488904033761</v>
      </c>
      <c r="I72" s="44">
        <f>IF(OR($A72="",$B72=""),"",'OddsRatio_working_2-way'!N71)</f>
        <v>1.863297757942139</v>
      </c>
      <c r="J72" s="44">
        <f>IF('Log_working_2-way'!$D71="","",A72^('Log_working_2-way'!$D71))</f>
        <v>2.1616657579923269</v>
      </c>
      <c r="K72" s="46">
        <f>IF('Log_working_2-way'!$D71="","",B72^('Log_working_2-way'!$D71))</f>
        <v>1.8608328110900716</v>
      </c>
      <c r="L72" s="53">
        <f t="shared" si="9"/>
        <v>0.46493506493506503</v>
      </c>
      <c r="M72" s="53">
        <f t="shared" si="10"/>
        <v>0.53506493506493513</v>
      </c>
      <c r="N72" s="54">
        <v>169</v>
      </c>
      <c r="O72" s="54">
        <f t="shared" si="11"/>
        <v>86.961165048543677</v>
      </c>
      <c r="P72" s="54">
        <f t="shared" si="12"/>
        <v>74.586592178770942</v>
      </c>
      <c r="Q72" s="54">
        <f t="shared" si="13"/>
        <v>94.413407821229043</v>
      </c>
      <c r="R72" s="54">
        <f t="shared" si="14"/>
        <v>82.038834951456309</v>
      </c>
      <c r="S72" s="55">
        <f t="shared" si="15"/>
        <v>-7.4522427726853664</v>
      </c>
      <c r="T72" s="55">
        <f t="shared" si="16"/>
        <v>-7.4522427726853664</v>
      </c>
      <c r="U72" t="s">
        <v>469</v>
      </c>
      <c r="V72" t="s">
        <v>298</v>
      </c>
      <c r="W72" t="s">
        <v>439</v>
      </c>
      <c r="X72" t="s">
        <v>476</v>
      </c>
      <c r="Y72" s="66" t="s">
        <v>484</v>
      </c>
    </row>
    <row r="73" spans="1:25" ht="15" x14ac:dyDescent="0.25">
      <c r="A73">
        <v>2.4</v>
      </c>
      <c r="B73">
        <v>1.6</v>
      </c>
      <c r="C73" s="43">
        <f t="shared" si="17"/>
        <v>4.1666666666666741E-2</v>
      </c>
      <c r="D73" s="44">
        <f>IF(OR($A73="",$B73=""),"",A73*'MPTO_working_2-way'!$G72)</f>
        <v>2.5</v>
      </c>
      <c r="E73" s="46">
        <f>IF(OR($A73="",$B73=""),"",B73*'MPTO_working_2-way'!$G72)</f>
        <v>1.666666666666667</v>
      </c>
      <c r="F73" s="44">
        <f>IF(OR($A73="",$B73=""),"",'MPTO_working_2-way'!D72)</f>
        <v>2.5263157894736841</v>
      </c>
      <c r="G73" s="46">
        <f>IF(OR($A73="",$B73=""),"",'MPTO_working_2-way'!E72)</f>
        <v>1.6551724137931036</v>
      </c>
      <c r="H73" s="44">
        <f>IF(OR($A73="",$B73=""),"",'OddsRatio_working_2-way'!M72)</f>
        <v>2.5275252316519468</v>
      </c>
      <c r="I73" s="44">
        <f>IF(OR($A73="",$B73=""),"",'OddsRatio_working_2-way'!N72)</f>
        <v>1.6546536707079771</v>
      </c>
      <c r="J73" s="44">
        <f>IF('Log_working_2-way'!$D72="","",A73^('Log_working_2-way'!$D72))</f>
        <v>2.5398728286377308</v>
      </c>
      <c r="K73" s="46">
        <f>IF('Log_working_2-way'!$D72="","",B73^('Log_working_2-way'!$D72))</f>
        <v>1.6494042763805412</v>
      </c>
      <c r="L73" s="53">
        <f t="shared" ref="L73:L136" si="18">(1/D73)</f>
        <v>0.4</v>
      </c>
      <c r="M73" s="53">
        <f t="shared" ref="M73:M136" si="19">(1/E73)</f>
        <v>0.59999999999999987</v>
      </c>
      <c r="N73" s="54">
        <v>170</v>
      </c>
      <c r="O73" s="54">
        <f t="shared" ref="O73:O136" si="20">(1/A73)*((N73*A73)-N73)</f>
        <v>99.166666666666671</v>
      </c>
      <c r="P73" s="54">
        <f t="shared" ref="P73:P136" si="21">(1/B73)*((N73*B73)-N73)</f>
        <v>63.75</v>
      </c>
      <c r="Q73" s="54">
        <f t="shared" ref="Q73:Q136" si="22">(1/B73)*N73</f>
        <v>106.25</v>
      </c>
      <c r="R73" s="54">
        <f t="shared" ref="R73:R136" si="23">(1/A73)*N73</f>
        <v>70.833333333333343</v>
      </c>
      <c r="S73" s="55">
        <f t="shared" ref="S73:S136" si="24">O73-Q73</f>
        <v>-7.0833333333333286</v>
      </c>
      <c r="T73" s="55">
        <f t="shared" ref="T73:T136" si="25">P73-R73</f>
        <v>-7.0833333333333428</v>
      </c>
      <c r="U73" t="s">
        <v>246</v>
      </c>
      <c r="V73" t="s">
        <v>299</v>
      </c>
      <c r="W73" t="s">
        <v>439</v>
      </c>
      <c r="X73" t="s">
        <v>476</v>
      </c>
      <c r="Y73" s="66" t="s">
        <v>493</v>
      </c>
    </row>
    <row r="74" spans="1:25" ht="15" x14ac:dyDescent="0.25">
      <c r="A74">
        <v>2.27</v>
      </c>
      <c r="B74">
        <v>1.66</v>
      </c>
      <c r="C74" s="43">
        <f t="shared" si="17"/>
        <v>4.2938272915450382E-2</v>
      </c>
      <c r="D74" s="44">
        <f>IF(OR($A74="",$B74=""),"",A74*'MPTO_working_2-way'!$G73)</f>
        <v>2.3674698795180724</v>
      </c>
      <c r="E74" s="46">
        <f>IF(OR($A74="",$B74=""),"",B74*'MPTO_working_2-way'!$G73)</f>
        <v>1.7312775330396475</v>
      </c>
      <c r="F74" s="44">
        <f>IF(OR($A74="",$B74=""),"",'MPTO_working_2-way'!D73)</f>
        <v>2.3862959913874993</v>
      </c>
      <c r="G74" s="46">
        <f>IF(OR($A74="",$B74=""),"",'MPTO_working_2-way'!E73)</f>
        <v>1.7213466721483714</v>
      </c>
      <c r="H74" s="44">
        <f>IF(OR($A74="",$B74=""),"",'OddsRatio_working_2-way'!M73)</f>
        <v>2.387170654332921</v>
      </c>
      <c r="I74" s="44">
        <f>IF(OR($A74="",$B74=""),"",'OddsRatio_working_2-way'!N73)</f>
        <v>1.7208918361100216</v>
      </c>
      <c r="J74" s="44">
        <f>IF('Log_working_2-way'!$D73="","",A74^('Log_working_2-way'!$D73))</f>
        <v>2.3959540887220943</v>
      </c>
      <c r="K74" s="46">
        <f>IF('Log_working_2-way'!$D73="","",B74^('Log_working_2-way'!$D73))</f>
        <v>1.7163559375473425</v>
      </c>
      <c r="L74" s="53">
        <f t="shared" si="18"/>
        <v>0.42239185750636132</v>
      </c>
      <c r="M74" s="53">
        <f t="shared" si="19"/>
        <v>0.57760814249363868</v>
      </c>
      <c r="N74" s="54">
        <v>171</v>
      </c>
      <c r="O74" s="54">
        <f t="shared" si="20"/>
        <v>95.669603524229075</v>
      </c>
      <c r="P74" s="54">
        <f t="shared" si="21"/>
        <v>67.987951807228924</v>
      </c>
      <c r="Q74" s="54">
        <f t="shared" si="22"/>
        <v>103.01204819277109</v>
      </c>
      <c r="R74" s="54">
        <f t="shared" si="23"/>
        <v>75.330396475770925</v>
      </c>
      <c r="S74" s="55">
        <f t="shared" si="24"/>
        <v>-7.3424446685420151</v>
      </c>
      <c r="T74" s="55">
        <f t="shared" si="25"/>
        <v>-7.3424446685420008</v>
      </c>
      <c r="U74" t="s">
        <v>305</v>
      </c>
      <c r="V74" t="s">
        <v>304</v>
      </c>
      <c r="W74" t="s">
        <v>439</v>
      </c>
      <c r="X74" t="s">
        <v>476</v>
      </c>
      <c r="Y74" s="66" t="s">
        <v>485</v>
      </c>
    </row>
    <row r="75" spans="1:25" ht="15" x14ac:dyDescent="0.25">
      <c r="A75">
        <v>2.13</v>
      </c>
      <c r="B75">
        <v>1.74</v>
      </c>
      <c r="C75" s="43">
        <f t="shared" si="17"/>
        <v>4.4196211753278369E-2</v>
      </c>
      <c r="D75" s="44">
        <f>IF(OR($A75="",$B75=""),"",A75*'MPTO_working_2-way'!$G74)</f>
        <v>2.2241379310344827</v>
      </c>
      <c r="E75" s="46">
        <f>IF(OR($A75="",$B75=""),"",B75*'MPTO_working_2-way'!$G74)</f>
        <v>1.8169014084507042</v>
      </c>
      <c r="F75" s="44">
        <f>IF(OR($A75="",$B75=""),"",'MPTO_working_2-way'!D74)</f>
        <v>2.2352089741270129</v>
      </c>
      <c r="G75" s="46">
        <f>IF(OR($A75="",$B75=""),"",'MPTO_working_2-way'!E74)</f>
        <v>1.8095796103705875</v>
      </c>
      <c r="H75" s="44">
        <f>IF(OR($A75="",$B75=""),"",'OddsRatio_working_2-way'!M74)</f>
        <v>2.235729350232901</v>
      </c>
      <c r="I75" s="44">
        <f>IF(OR($A75="",$B75=""),"",'OddsRatio_working_2-way'!N74)</f>
        <v>1.8092386895330501</v>
      </c>
      <c r="J75" s="44">
        <f>IF('Log_working_2-way'!$D74="","",A75^('Log_working_2-way'!$D74))</f>
        <v>2.2408640724077871</v>
      </c>
      <c r="K75" s="46">
        <f>IF('Log_working_2-way'!$D74="","",B75^('Log_working_2-way'!$D74))</f>
        <v>1.8058900424598134</v>
      </c>
      <c r="L75" s="53">
        <f t="shared" si="18"/>
        <v>0.44961240310077522</v>
      </c>
      <c r="M75" s="53">
        <f t="shared" si="19"/>
        <v>0.55038759689922478</v>
      </c>
      <c r="N75" s="54">
        <v>172</v>
      </c>
      <c r="O75" s="54">
        <f t="shared" si="20"/>
        <v>91.248826291079794</v>
      </c>
      <c r="P75" s="54">
        <f t="shared" si="21"/>
        <v>73.149425287356308</v>
      </c>
      <c r="Q75" s="54">
        <f t="shared" si="22"/>
        <v>98.850574712643677</v>
      </c>
      <c r="R75" s="54">
        <f t="shared" si="23"/>
        <v>80.751173708920192</v>
      </c>
      <c r="S75" s="55">
        <f t="shared" si="24"/>
        <v>-7.6017484215638831</v>
      </c>
      <c r="T75" s="55">
        <f t="shared" si="25"/>
        <v>-7.6017484215638831</v>
      </c>
      <c r="U75" t="s">
        <v>306</v>
      </c>
      <c r="V75" t="s">
        <v>297</v>
      </c>
      <c r="W75" t="s">
        <v>439</v>
      </c>
      <c r="X75" t="s">
        <v>476</v>
      </c>
      <c r="Y75" s="66" t="s">
        <v>480</v>
      </c>
    </row>
    <row r="76" spans="1:25" ht="15" x14ac:dyDescent="0.25">
      <c r="A76">
        <v>2.0699999999999998</v>
      </c>
      <c r="B76">
        <v>1.79</v>
      </c>
      <c r="C76" s="43">
        <f t="shared" si="17"/>
        <v>4.17510053167085E-2</v>
      </c>
      <c r="D76" s="44">
        <f>IF(OR($A76="",$B76=""),"",A76*'MPTO_working_2-way'!$G75)</f>
        <v>2.1564245810055866</v>
      </c>
      <c r="E76" s="46">
        <f>IF(OR($A76="",$B76=""),"",B76*'MPTO_working_2-way'!$G75)</f>
        <v>1.8647342995169083</v>
      </c>
      <c r="F76" s="44">
        <f>IF(OR($A76="",$B76=""),"",'MPTO_working_2-way'!D75)</f>
        <v>2.1634893294018038</v>
      </c>
      <c r="G76" s="46">
        <f>IF(OR($A76="",$B76=""),"",'MPTO_working_2-way'!E75)</f>
        <v>1.8594836022382255</v>
      </c>
      <c r="H76" s="44">
        <f>IF(OR($A76="",$B76=""),"",'OddsRatio_working_2-way'!M75)</f>
        <v>2.1637999741136076</v>
      </c>
      <c r="I76" s="44">
        <f>IF(OR($A76="",$B76=""),"",'OddsRatio_working_2-way'!N75)</f>
        <v>1.8592541864950944</v>
      </c>
      <c r="J76" s="44">
        <f>IF('Log_working_2-way'!$D75="","",A76^('Log_working_2-way'!$D75))</f>
        <v>2.167058235858538</v>
      </c>
      <c r="K76" s="46">
        <f>IF('Log_working_2-way'!$D75="","",B76^('Log_working_2-way'!$D75))</f>
        <v>1.8568552701777588</v>
      </c>
      <c r="L76" s="53">
        <f t="shared" si="18"/>
        <v>0.46373056994818651</v>
      </c>
      <c r="M76" s="53">
        <f t="shared" si="19"/>
        <v>0.53626943005181349</v>
      </c>
      <c r="N76" s="54">
        <v>173</v>
      </c>
      <c r="O76" s="54">
        <f t="shared" si="20"/>
        <v>89.42512077294684</v>
      </c>
      <c r="P76" s="54">
        <f t="shared" si="21"/>
        <v>76.351955307262571</v>
      </c>
      <c r="Q76" s="54">
        <f t="shared" si="22"/>
        <v>96.648044692737429</v>
      </c>
      <c r="R76" s="54">
        <f t="shared" si="23"/>
        <v>83.574879227053145</v>
      </c>
      <c r="S76" s="55">
        <f t="shared" si="24"/>
        <v>-7.2229239197905883</v>
      </c>
      <c r="T76" s="55">
        <f t="shared" si="25"/>
        <v>-7.2229239197905741</v>
      </c>
      <c r="U76" t="s">
        <v>456</v>
      </c>
      <c r="V76" t="s">
        <v>245</v>
      </c>
      <c r="W76" t="s">
        <v>439</v>
      </c>
      <c r="X76" t="s">
        <v>476</v>
      </c>
      <c r="Y76" s="66" t="s">
        <v>487</v>
      </c>
    </row>
    <row r="77" spans="1:25" ht="15" x14ac:dyDescent="0.25">
      <c r="A77">
        <v>2.38</v>
      </c>
      <c r="B77">
        <v>1.58</v>
      </c>
      <c r="C77" s="43">
        <f t="shared" si="17"/>
        <v>5.3079459631953929E-2</v>
      </c>
      <c r="D77" s="44">
        <f>IF(OR($A77="",$B77=""),"",A77*'MPTO_working_2-way'!$G76)</f>
        <v>2.5063291139240502</v>
      </c>
      <c r="E77" s="46">
        <f>IF(OR($A77="",$B77=""),"",B77*'MPTO_working_2-way'!$G76)</f>
        <v>1.6638655462184873</v>
      </c>
      <c r="F77" s="44">
        <f>IF(OR($A77="",$B77=""),"",'MPTO_working_2-way'!D76)</f>
        <v>2.5404675043912981</v>
      </c>
      <c r="G77" s="46">
        <f>IF(OR($A77="",$B77=""),"",'MPTO_working_2-way'!E76)</f>
        <v>1.6491535830190334</v>
      </c>
      <c r="H77" s="44">
        <f>IF(OR($A77="",$B77=""),"",'OddsRatio_working_2-way'!M76)</f>
        <v>2.5425013273341408</v>
      </c>
      <c r="I77" s="44">
        <f>IF(OR($A77="",$B77=""),"",'OddsRatio_working_2-way'!N76)</f>
        <v>1.648297659314349</v>
      </c>
      <c r="J77" s="44">
        <f>IF('Log_working_2-way'!$D76="","",A77^('Log_working_2-way'!$D76))</f>
        <v>2.5587645597566064</v>
      </c>
      <c r="K77" s="46">
        <f>IF('Log_working_2-way'!$D76="","",B77^('Log_working_2-way'!$D76))</f>
        <v>1.6415337029172934</v>
      </c>
      <c r="L77" s="53">
        <f t="shared" si="18"/>
        <v>0.39898989898989906</v>
      </c>
      <c r="M77" s="53">
        <f t="shared" si="19"/>
        <v>0.60101010101010111</v>
      </c>
      <c r="N77" s="54">
        <v>174</v>
      </c>
      <c r="O77" s="54">
        <f t="shared" si="20"/>
        <v>100.89075630252101</v>
      </c>
      <c r="P77" s="54">
        <f t="shared" si="21"/>
        <v>63.87341772151899</v>
      </c>
      <c r="Q77" s="54">
        <f t="shared" si="22"/>
        <v>110.126582278481</v>
      </c>
      <c r="R77" s="54">
        <f t="shared" si="23"/>
        <v>73.109243697478988</v>
      </c>
      <c r="S77" s="55">
        <f t="shared" si="24"/>
        <v>-9.2358259759599832</v>
      </c>
      <c r="T77" s="55">
        <f t="shared" si="25"/>
        <v>-9.2358259759599974</v>
      </c>
      <c r="U77" t="s">
        <v>309</v>
      </c>
      <c r="V77" t="s">
        <v>313</v>
      </c>
      <c r="W77" t="s">
        <v>445</v>
      </c>
      <c r="X77" t="s">
        <v>476</v>
      </c>
      <c r="Y77" s="66" t="s">
        <v>481</v>
      </c>
    </row>
    <row r="78" spans="1:25" ht="15" x14ac:dyDescent="0.25">
      <c r="A78">
        <v>1.81</v>
      </c>
      <c r="B78">
        <v>2.0299999999999998</v>
      </c>
      <c r="C78" s="43">
        <f t="shared" si="17"/>
        <v>4.5097025283727721E-2</v>
      </c>
      <c r="D78" s="44">
        <f>IF(OR($A78="",$B78=""),"",A78*'MPTO_working_2-way'!$G77)</f>
        <v>1.8916256157635472</v>
      </c>
      <c r="E78" s="46">
        <f>IF(OR($A78="",$B78=""),"",B78*'MPTO_working_2-way'!$G77)</f>
        <v>2.1215469613259672</v>
      </c>
      <c r="F78" s="44">
        <f>IF(OR($A78="",$B78=""),"",'MPTO_working_2-way'!D77)</f>
        <v>1.8870143543127138</v>
      </c>
      <c r="G78" s="46">
        <f>IF(OR($A78="",$B78=""),"",'MPTO_working_2-way'!E77)</f>
        <v>2.1273774715571898</v>
      </c>
      <c r="H78" s="44">
        <f>IF(OR($A78="",$B78=""),"",'OddsRatio_working_2-way'!M77)</f>
        <v>1.8867963503478642</v>
      </c>
      <c r="I78" s="44">
        <f>IF(OR($A78="",$B78=""),"",'OddsRatio_working_2-way'!N77)</f>
        <v>2.1276546183435801</v>
      </c>
      <c r="J78" s="44">
        <f>IF('Log_working_2-way'!$D77="","",A78^('Log_working_2-way'!$D77))</f>
        <v>1.8846829983767455</v>
      </c>
      <c r="K78" s="46">
        <f>IF('Log_working_2-way'!$D77="","",B78^('Log_working_2-way'!$D77))</f>
        <v>2.1303483867491475</v>
      </c>
      <c r="L78" s="53">
        <f t="shared" si="18"/>
        <v>0.52864583333333326</v>
      </c>
      <c r="M78" s="53">
        <f t="shared" si="19"/>
        <v>0.47135416666666657</v>
      </c>
      <c r="N78" s="54">
        <v>175</v>
      </c>
      <c r="O78" s="54">
        <f t="shared" si="20"/>
        <v>78.314917127071823</v>
      </c>
      <c r="P78" s="54">
        <f t="shared" si="21"/>
        <v>88.793103448275843</v>
      </c>
      <c r="Q78" s="54">
        <f t="shared" si="22"/>
        <v>86.206896551724142</v>
      </c>
      <c r="R78" s="54">
        <f t="shared" si="23"/>
        <v>96.685082872928177</v>
      </c>
      <c r="S78" s="55">
        <f t="shared" si="24"/>
        <v>-7.8919794246523196</v>
      </c>
      <c r="T78" s="55">
        <f t="shared" si="25"/>
        <v>-7.8919794246523338</v>
      </c>
      <c r="U78" t="s">
        <v>318</v>
      </c>
      <c r="V78" t="s">
        <v>452</v>
      </c>
      <c r="W78" t="s">
        <v>445</v>
      </c>
      <c r="X78" t="s">
        <v>476</v>
      </c>
      <c r="Y78" s="66" t="s">
        <v>494</v>
      </c>
    </row>
    <row r="79" spans="1:25" ht="15" x14ac:dyDescent="0.25">
      <c r="A79">
        <v>1.92</v>
      </c>
      <c r="B79">
        <v>1.87</v>
      </c>
      <c r="C79" s="43">
        <f t="shared" si="17"/>
        <v>5.5592691622103452E-2</v>
      </c>
      <c r="D79" s="44">
        <f>IF(OR($A79="",$B79=""),"",A79*'MPTO_working_2-way'!$G78)</f>
        <v>2.0267379679144386</v>
      </c>
      <c r="E79" s="46">
        <f>IF(OR($A79="",$B79=""),"",B79*'MPTO_working_2-way'!$G78)</f>
        <v>1.9739583333333335</v>
      </c>
      <c r="F79" s="44">
        <f>IF(OR($A79="",$B79=""),"",'MPTO_working_2-way'!D78)</f>
        <v>2.0282453960004521</v>
      </c>
      <c r="G79" s="46">
        <f>IF(OR($A79="",$B79=""),"",'MPTO_working_2-way'!E78)</f>
        <v>1.9725304911548183</v>
      </c>
      <c r="H79" s="44">
        <f>IF(OR($A79="",$B79=""),"",'OddsRatio_working_2-way'!M78)</f>
        <v>2.0283342182227599</v>
      </c>
      <c r="I79" s="44">
        <f>IF(OR($A79="",$B79=""),"",'OddsRatio_working_2-way'!N78)</f>
        <v>1.9724464889715241</v>
      </c>
      <c r="J79" s="44">
        <f>IF('Log_working_2-way'!$D78="","",A79^('Log_working_2-way'!$D78))</f>
        <v>2.0290345410339614</v>
      </c>
      <c r="K79" s="46">
        <f>IF('Log_working_2-way'!$D78="","",B79^('Log_working_2-way'!$D78))</f>
        <v>1.9717846778914458</v>
      </c>
      <c r="L79" s="53">
        <f t="shared" si="18"/>
        <v>0.49340369393139838</v>
      </c>
      <c r="M79" s="53">
        <f t="shared" si="19"/>
        <v>0.50659630606860151</v>
      </c>
      <c r="N79" s="54">
        <v>176</v>
      </c>
      <c r="O79" s="54">
        <f t="shared" si="20"/>
        <v>84.333333333333314</v>
      </c>
      <c r="P79" s="54">
        <f t="shared" si="21"/>
        <v>81.882352941176464</v>
      </c>
      <c r="Q79" s="54">
        <f t="shared" si="22"/>
        <v>94.117647058823508</v>
      </c>
      <c r="R79" s="54">
        <f t="shared" si="23"/>
        <v>91.666666666666671</v>
      </c>
      <c r="S79" s="55">
        <f t="shared" si="24"/>
        <v>-9.7843137254901933</v>
      </c>
      <c r="T79" s="55">
        <f t="shared" si="25"/>
        <v>-9.7843137254902075</v>
      </c>
      <c r="U79" t="s">
        <v>465</v>
      </c>
      <c r="V79" t="s">
        <v>315</v>
      </c>
      <c r="W79" t="s">
        <v>445</v>
      </c>
      <c r="X79" t="s">
        <v>476</v>
      </c>
      <c r="Y79" s="66" t="s">
        <v>481</v>
      </c>
    </row>
    <row r="80" spans="1:25" ht="15" x14ac:dyDescent="0.25">
      <c r="A80">
        <v>1.7</v>
      </c>
      <c r="B80">
        <v>2.14</v>
      </c>
      <c r="C80" s="43">
        <f t="shared" si="17"/>
        <v>5.5525013743815244E-2</v>
      </c>
      <c r="D80" s="44">
        <f>IF(OR($A80="",$B80=""),"",A80*'MPTO_working_2-way'!$G79)</f>
        <v>1.794392523364486</v>
      </c>
      <c r="E80" s="46">
        <f>IF(OR($A80="",$B80=""),"",B80*'MPTO_working_2-way'!$G79)</f>
        <v>2.2588235294117647</v>
      </c>
      <c r="F80" s="44">
        <f>IF(OR($A80="",$B80=""),"",'MPTO_working_2-way'!D79)</f>
        <v>1.7842079450711132</v>
      </c>
      <c r="G80" s="46">
        <f>IF(OR($A80="",$B80=""),"",'MPTO_working_2-way'!E79)</f>
        <v>2.2751719824890557</v>
      </c>
      <c r="H80" s="44">
        <f>IF(OR($A80="",$B80=""),"",'OddsRatio_working_2-way'!M79)</f>
        <v>1.783603909969379</v>
      </c>
      <c r="I80" s="44">
        <f>IF(OR($A80="",$B80=""),"",'OddsRatio_working_2-way'!N79)</f>
        <v>2.2761549390929883</v>
      </c>
      <c r="J80" s="44">
        <f>IF('Log_working_2-way'!$D79="","",A80^('Log_working_2-way'!$D79))</f>
        <v>1.7789102233960266</v>
      </c>
      <c r="K80" s="46">
        <f>IF('Log_working_2-way'!$D79="","",B80^('Log_working_2-way'!$D79))</f>
        <v>2.2838450054453689</v>
      </c>
      <c r="L80" s="53">
        <f t="shared" si="18"/>
        <v>0.55729166666666663</v>
      </c>
      <c r="M80" s="53">
        <f t="shared" si="19"/>
        <v>0.44270833333333331</v>
      </c>
      <c r="N80" s="54">
        <v>177</v>
      </c>
      <c r="O80" s="54">
        <f t="shared" si="20"/>
        <v>72.882352941176464</v>
      </c>
      <c r="P80" s="54">
        <f t="shared" si="21"/>
        <v>94.289719626168235</v>
      </c>
      <c r="Q80" s="54">
        <f t="shared" si="22"/>
        <v>82.710280373831779</v>
      </c>
      <c r="R80" s="54">
        <f t="shared" si="23"/>
        <v>104.11764705882354</v>
      </c>
      <c r="S80" s="55">
        <f t="shared" si="24"/>
        <v>-9.827927432655315</v>
      </c>
      <c r="T80" s="55">
        <f t="shared" si="25"/>
        <v>-9.8279274326553008</v>
      </c>
      <c r="U80" t="s">
        <v>316</v>
      </c>
      <c r="V80" t="s">
        <v>470</v>
      </c>
      <c r="W80" t="s">
        <v>445</v>
      </c>
      <c r="X80" t="s">
        <v>476</v>
      </c>
      <c r="Y80" s="66" t="s">
        <v>478</v>
      </c>
    </row>
    <row r="81" spans="1:25" ht="15" x14ac:dyDescent="0.25">
      <c r="A81">
        <v>1.86</v>
      </c>
      <c r="B81">
        <v>1.96</v>
      </c>
      <c r="C81" s="43">
        <f t="shared" si="17"/>
        <v>4.7838490234803466E-2</v>
      </c>
      <c r="D81" s="44">
        <f>IF(OR($A81="",$B81=""),"",A81*'MPTO_working_2-way'!$G80)</f>
        <v>1.9489795918367345</v>
      </c>
      <c r="E81" s="46">
        <f>IF(OR($A81="",$B81=""),"",B81*'MPTO_working_2-way'!$G80)</f>
        <v>2.0537634408602146</v>
      </c>
      <c r="F81" s="44">
        <f>IF(OR($A81="",$B81=""),"",'MPTO_working_2-way'!D80)</f>
        <v>1.9466040153780435</v>
      </c>
      <c r="G81" s="46">
        <f>IF(OR($A81="",$B81=""),"",'MPTO_working_2-way'!E80)</f>
        <v>2.0564079422382671</v>
      </c>
      <c r="H81" s="44">
        <f>IF(OR($A81="",$B81=""),"",'OddsRatio_working_2-way'!M80)</f>
        <v>1.9464847243000454</v>
      </c>
      <c r="I81" s="44">
        <f>IF(OR($A81="",$B81=""),"",'OddsRatio_working_2-way'!N80)</f>
        <v>2.0565410875907482</v>
      </c>
      <c r="J81" s="44">
        <f>IF('Log_working_2-way'!$D80="","",A81^('Log_working_2-way'!$D80))</f>
        <v>1.9453918188381349</v>
      </c>
      <c r="K81" s="46">
        <f>IF('Log_working_2-way'!$D80="","",B81^('Log_working_2-way'!$D80))</f>
        <v>2.0577624854299059</v>
      </c>
      <c r="L81" s="53">
        <f t="shared" si="18"/>
        <v>0.51308900523560219</v>
      </c>
      <c r="M81" s="53">
        <f t="shared" si="19"/>
        <v>0.48691099476439803</v>
      </c>
      <c r="N81" s="54">
        <v>178</v>
      </c>
      <c r="O81" s="54">
        <f t="shared" si="20"/>
        <v>82.301075268817215</v>
      </c>
      <c r="P81" s="54">
        <f t="shared" si="21"/>
        <v>87.183673469387756</v>
      </c>
      <c r="Q81" s="54">
        <f t="shared" si="22"/>
        <v>90.816326530612244</v>
      </c>
      <c r="R81" s="54">
        <f t="shared" si="23"/>
        <v>95.698924731182785</v>
      </c>
      <c r="S81" s="55">
        <f t="shared" si="24"/>
        <v>-8.5152512617950293</v>
      </c>
      <c r="T81" s="55">
        <f t="shared" si="25"/>
        <v>-8.5152512617950293</v>
      </c>
      <c r="U81" t="s">
        <v>312</v>
      </c>
      <c r="V81" t="s">
        <v>314</v>
      </c>
      <c r="W81" t="s">
        <v>445</v>
      </c>
      <c r="X81" t="s">
        <v>476</v>
      </c>
      <c r="Y81" s="66" t="s">
        <v>486</v>
      </c>
    </row>
    <row r="82" spans="1:25" ht="15" x14ac:dyDescent="0.25">
      <c r="A82">
        <v>1.93</v>
      </c>
      <c r="B82">
        <v>1.89</v>
      </c>
      <c r="C82" s="43">
        <f t="shared" si="17"/>
        <v>4.7235244126436093E-2</v>
      </c>
      <c r="D82" s="44">
        <f>IF(OR($A82="",$B82=""),"",A82*'MPTO_working_2-way'!$G81)</f>
        <v>2.0211640211640214</v>
      </c>
      <c r="E82" s="46">
        <f>IF(OR($A82="",$B82=""),"",B82*'MPTO_working_2-way'!$G81)</f>
        <v>1.9792746113989641</v>
      </c>
      <c r="F82" s="44">
        <f>IF(OR($A82="",$B82=""),"",'MPTO_working_2-way'!D81)</f>
        <v>2.0221747928042801</v>
      </c>
      <c r="G82" s="46">
        <f>IF(OR($A82="",$B82=""),"",'MPTO_working_2-way'!E81)</f>
        <v>1.9783062613553166</v>
      </c>
      <c r="H82" s="44">
        <f>IF(OR($A82="",$B82=""),"",'OddsRatio_working_2-way'!M81)</f>
        <v>2.0222249362174249</v>
      </c>
      <c r="I82" s="44">
        <f>IF(OR($A82="",$B82=""),"",'OddsRatio_working_2-way'!N81)</f>
        <v>1.9782582722940953</v>
      </c>
      <c r="J82" s="44">
        <f>IF('Log_working_2-way'!$D81="","",A82^('Log_working_2-way'!$D81))</f>
        <v>2.0226909100425914</v>
      </c>
      <c r="K82" s="46">
        <f>IF('Log_working_2-way'!$D81="","",B82^('Log_working_2-way'!$D81))</f>
        <v>1.9778125435355127</v>
      </c>
      <c r="L82" s="53">
        <f t="shared" si="18"/>
        <v>0.4947643979057591</v>
      </c>
      <c r="M82" s="53">
        <f t="shared" si="19"/>
        <v>0.50523560209424079</v>
      </c>
      <c r="N82" s="54">
        <v>179</v>
      </c>
      <c r="O82" s="54">
        <f t="shared" si="20"/>
        <v>86.253886010362692</v>
      </c>
      <c r="P82" s="54">
        <f t="shared" si="21"/>
        <v>84.291005291005305</v>
      </c>
      <c r="Q82" s="54">
        <f t="shared" si="22"/>
        <v>94.708994708994723</v>
      </c>
      <c r="R82" s="54">
        <f t="shared" si="23"/>
        <v>92.746113989637323</v>
      </c>
      <c r="S82" s="55">
        <f t="shared" si="24"/>
        <v>-8.4551086986320314</v>
      </c>
      <c r="T82" s="55">
        <f t="shared" si="25"/>
        <v>-8.4551086986320172</v>
      </c>
      <c r="U82" t="s">
        <v>317</v>
      </c>
      <c r="V82" t="s">
        <v>310</v>
      </c>
      <c r="W82" t="s">
        <v>445</v>
      </c>
      <c r="X82" t="s">
        <v>476</v>
      </c>
      <c r="Y82" s="66" t="s">
        <v>479</v>
      </c>
    </row>
    <row r="83" spans="1:25" ht="15" x14ac:dyDescent="0.25">
      <c r="A83">
        <v>1.75</v>
      </c>
      <c r="B83">
        <v>2.09</v>
      </c>
      <c r="C83" s="43">
        <f t="shared" si="17"/>
        <v>4.9897470950102552E-2</v>
      </c>
      <c r="D83" s="44">
        <f>IF(OR($A83="",$B83=""),"",A83*'MPTO_working_2-way'!$G82)</f>
        <v>1.8373205741626795</v>
      </c>
      <c r="E83" s="46">
        <f>IF(OR($A83="",$B83=""),"",B83*'MPTO_working_2-way'!$G82)</f>
        <v>2.1942857142857144</v>
      </c>
      <c r="F83" s="44">
        <f>IF(OR($A83="",$B83=""),"",'MPTO_working_2-way'!D82)</f>
        <v>1.8298936835522202</v>
      </c>
      <c r="G83" s="46">
        <f>IF(OR($A83="",$B83=""),"",'MPTO_working_2-way'!E82)</f>
        <v>2.2049736247174074</v>
      </c>
      <c r="H83" s="44">
        <f>IF(OR($A83="",$B83=""),"",'OddsRatio_working_2-way'!M82)</f>
        <v>1.8295018954139968</v>
      </c>
      <c r="I83" s="44">
        <f>IF(OR($A83="",$B83=""),"",'OddsRatio_working_2-way'!N82)</f>
        <v>2.2055427546683419</v>
      </c>
      <c r="J83" s="44">
        <f>IF('Log_working_2-way'!$D82="","",A83^('Log_working_2-way'!$D82))</f>
        <v>1.8260899528059844</v>
      </c>
      <c r="K83" s="46">
        <f>IF('Log_working_2-way'!$D82="","",B83^('Log_working_2-way'!$D82))</f>
        <v>2.2105219251271992</v>
      </c>
      <c r="L83" s="53">
        <f t="shared" si="18"/>
        <v>0.54427083333333337</v>
      </c>
      <c r="M83" s="53">
        <f t="shared" si="19"/>
        <v>0.45572916666666663</v>
      </c>
      <c r="N83" s="54">
        <v>180</v>
      </c>
      <c r="O83" s="54">
        <f t="shared" si="20"/>
        <v>77.142857142857139</v>
      </c>
      <c r="P83" s="54">
        <f t="shared" si="21"/>
        <v>93.875598086124413</v>
      </c>
      <c r="Q83" s="54">
        <f t="shared" si="22"/>
        <v>86.124401913875602</v>
      </c>
      <c r="R83" s="54">
        <f t="shared" si="23"/>
        <v>102.85714285714285</v>
      </c>
      <c r="S83" s="55">
        <f t="shared" si="24"/>
        <v>-8.9815447710184628</v>
      </c>
      <c r="T83" s="55">
        <f t="shared" si="25"/>
        <v>-8.9815447710184344</v>
      </c>
      <c r="U83" t="s">
        <v>311</v>
      </c>
      <c r="V83" t="s">
        <v>308</v>
      </c>
      <c r="W83" t="s">
        <v>445</v>
      </c>
      <c r="X83" t="s">
        <v>476</v>
      </c>
      <c r="Y83" s="66" t="s">
        <v>479</v>
      </c>
    </row>
    <row r="84" spans="1:25" ht="15" x14ac:dyDescent="0.25">
      <c r="A84">
        <v>2.54</v>
      </c>
      <c r="B84">
        <v>1.57</v>
      </c>
      <c r="C84" s="43">
        <f t="shared" si="17"/>
        <v>3.0643462560810519E-2</v>
      </c>
      <c r="D84" s="44">
        <f>IF(OR($A84="",$B84=""),"",A84*'MPTO_working_2-way'!$G83)</f>
        <v>2.6178343949044587</v>
      </c>
      <c r="E84" s="46">
        <f>IF(OR($A84="",$B84=""),"",B84*'MPTO_working_2-way'!$G83)</f>
        <v>1.6181102362204727</v>
      </c>
      <c r="F84" s="44">
        <f>IF(OR($A84="",$B84=""),"",'MPTO_working_2-way'!D83)</f>
        <v>2.6428524090396981</v>
      </c>
      <c r="G84" s="46">
        <f>IF(OR($A84="",$B84=""),"",'MPTO_working_2-way'!E83)</f>
        <v>1.6086974061075479</v>
      </c>
      <c r="H84" s="44">
        <f>IF(OR($A84="",$B84=""),"",'OddsRatio_working_2-way'!M83)</f>
        <v>2.6437014284732223</v>
      </c>
      <c r="I84" s="44">
        <f>IF(OR($A84="",$B84=""),"",'OddsRatio_working_2-way'!N83)</f>
        <v>1.608382996253076</v>
      </c>
      <c r="J84" s="44">
        <f>IF('Log_working_2-way'!$D83="","",A84^('Log_working_2-way'!$D83))</f>
        <v>2.6553430749478024</v>
      </c>
      <c r="K84" s="46">
        <f>IF('Log_working_2-way'!$D83="","",B84^('Log_working_2-way'!$D83))</f>
        <v>1.6041043788046649</v>
      </c>
      <c r="L84" s="53">
        <f t="shared" si="18"/>
        <v>0.38199513381995132</v>
      </c>
      <c r="M84" s="53">
        <f t="shared" si="19"/>
        <v>0.61800486618004857</v>
      </c>
      <c r="N84" s="54">
        <v>181</v>
      </c>
      <c r="O84" s="54">
        <f t="shared" si="20"/>
        <v>109.74015748031495</v>
      </c>
      <c r="P84" s="54">
        <f t="shared" si="21"/>
        <v>65.713375796178354</v>
      </c>
      <c r="Q84" s="54">
        <f t="shared" si="22"/>
        <v>115.28662420382165</v>
      </c>
      <c r="R84" s="54">
        <f t="shared" si="23"/>
        <v>71.259842519685037</v>
      </c>
      <c r="S84" s="55">
        <f t="shared" si="24"/>
        <v>-5.5464667235066969</v>
      </c>
      <c r="T84" s="55">
        <f t="shared" si="25"/>
        <v>-5.5464667235066827</v>
      </c>
      <c r="U84" t="s">
        <v>248</v>
      </c>
      <c r="V84" t="s">
        <v>400</v>
      </c>
      <c r="W84" t="s">
        <v>440</v>
      </c>
      <c r="X84" t="s">
        <v>476</v>
      </c>
      <c r="Y84" s="66" t="s">
        <v>480</v>
      </c>
    </row>
    <row r="85" spans="1:25" ht="15" x14ac:dyDescent="0.25">
      <c r="A85">
        <v>1.42</v>
      </c>
      <c r="B85">
        <v>2.9</v>
      </c>
      <c r="C85" s="43">
        <f t="shared" si="17"/>
        <v>4.9052938319572803E-2</v>
      </c>
      <c r="D85" s="44">
        <f>IF(OR($A85="",$B85=""),"",A85*'MPTO_working_2-way'!$G84)</f>
        <v>1.4896551724137934</v>
      </c>
      <c r="E85" s="46">
        <f>IF(OR($A85="",$B85=""),"",B85*'MPTO_working_2-way'!$G84)</f>
        <v>3.042253521126761</v>
      </c>
      <c r="F85" s="44">
        <f>IF(OR($A85="",$B85=""),"",'MPTO_working_2-way'!D84)</f>
        <v>1.4712397284744554</v>
      </c>
      <c r="G85" s="46">
        <f>IF(OR($A85="",$B85=""),"",'MPTO_working_2-way'!E84)</f>
        <v>3.1220621683093261</v>
      </c>
      <c r="H85" s="44">
        <f>IF(OR($A85="",$B85=""),"",'OddsRatio_working_2-way'!M84)</f>
        <v>1.4701623459816275</v>
      </c>
      <c r="I85" s="44">
        <f>IF(OR($A85="",$B85=""),"",'OddsRatio_working_2-way'!N84)</f>
        <v>3.1269248984883151</v>
      </c>
      <c r="J85" s="44">
        <f>IF('Log_working_2-way'!$D84="","",A85^('Log_working_2-way'!$D84))</f>
        <v>1.4616572853423526</v>
      </c>
      <c r="K85" s="46">
        <f>IF('Log_working_2-way'!$D84="","",B85^('Log_working_2-way'!$D84))</f>
        <v>3.1661089984787969</v>
      </c>
      <c r="L85" s="53">
        <f t="shared" si="18"/>
        <v>0.67129629629629617</v>
      </c>
      <c r="M85" s="53">
        <f t="shared" si="19"/>
        <v>0.32870370370370366</v>
      </c>
      <c r="N85" s="54">
        <v>182</v>
      </c>
      <c r="O85" s="54">
        <f t="shared" si="20"/>
        <v>53.83098591549296</v>
      </c>
      <c r="P85" s="54">
        <f t="shared" si="21"/>
        <v>119.24137931034483</v>
      </c>
      <c r="Q85" s="54">
        <f t="shared" si="22"/>
        <v>62.758620689655174</v>
      </c>
      <c r="R85" s="54">
        <f t="shared" si="23"/>
        <v>128.16901408450704</v>
      </c>
      <c r="S85" s="55">
        <f t="shared" si="24"/>
        <v>-8.9276347741622146</v>
      </c>
      <c r="T85" s="55">
        <f t="shared" si="25"/>
        <v>-8.9276347741622146</v>
      </c>
      <c r="U85" t="s">
        <v>406</v>
      </c>
      <c r="V85" t="s">
        <v>402</v>
      </c>
      <c r="W85" t="s">
        <v>440</v>
      </c>
      <c r="X85" t="s">
        <v>476</v>
      </c>
      <c r="Y85" s="66" t="s">
        <v>495</v>
      </c>
    </row>
    <row r="86" spans="1:25" ht="15" x14ac:dyDescent="0.25">
      <c r="A86">
        <v>2.17</v>
      </c>
      <c r="B86">
        <v>1.71</v>
      </c>
      <c r="C86" s="43">
        <f t="shared" si="17"/>
        <v>4.5624814724984475E-2</v>
      </c>
      <c r="D86" s="44">
        <f>IF(OR($A86="",$B86=""),"",A86*'MPTO_working_2-way'!$G85)</f>
        <v>2.269005847953216</v>
      </c>
      <c r="E86" s="46">
        <f>IF(OR($A86="",$B86=""),"",B86*'MPTO_working_2-way'!$G85)</f>
        <v>1.7880184331797233</v>
      </c>
      <c r="F86" s="44">
        <f>IF(OR($A86="",$B86=""),"",'MPTO_working_2-way'!D85)</f>
        <v>2.2830159657919831</v>
      </c>
      <c r="G86" s="46">
        <f>IF(OR($A86="",$B86=""),"",'MPTO_working_2-way'!E85)</f>
        <v>1.7794135277051812</v>
      </c>
      <c r="H86" s="44">
        <f>IF(OR($A86="",$B86=""),"",'OddsRatio_working_2-way'!M85)</f>
        <v>2.283700636419435</v>
      </c>
      <c r="I86" s="44">
        <f>IF(OR($A86="",$B86=""),"",'OddsRatio_working_2-way'!N85)</f>
        <v>1.7789978221006826</v>
      </c>
      <c r="J86" s="44">
        <f>IF('Log_working_2-way'!$D85="","",A86^('Log_working_2-way'!$D85))</f>
        <v>2.2902231709951497</v>
      </c>
      <c r="K86" s="46">
        <f>IF('Log_working_2-way'!$D85="","",B86^('Log_working_2-way'!$D85))</f>
        <v>1.7750597125209804</v>
      </c>
      <c r="L86" s="53">
        <f t="shared" si="18"/>
        <v>0.44072164948453613</v>
      </c>
      <c r="M86" s="53">
        <f t="shared" si="19"/>
        <v>0.55927835051546393</v>
      </c>
      <c r="N86" s="54">
        <v>183</v>
      </c>
      <c r="O86" s="54">
        <f t="shared" si="20"/>
        <v>98.668202764976968</v>
      </c>
      <c r="P86" s="54">
        <f t="shared" si="21"/>
        <v>75.982456140350877</v>
      </c>
      <c r="Q86" s="54">
        <f t="shared" si="22"/>
        <v>107.01754385964912</v>
      </c>
      <c r="R86" s="54">
        <f t="shared" si="23"/>
        <v>84.331797235023046</v>
      </c>
      <c r="S86" s="55">
        <f t="shared" si="24"/>
        <v>-8.3493410946721554</v>
      </c>
      <c r="T86" s="55">
        <f t="shared" si="25"/>
        <v>-8.3493410946721696</v>
      </c>
      <c r="U86" t="s">
        <v>323</v>
      </c>
      <c r="V86" t="s">
        <v>329</v>
      </c>
      <c r="W86" t="s">
        <v>446</v>
      </c>
      <c r="X86" t="s">
        <v>476</v>
      </c>
      <c r="Y86" s="66" t="s">
        <v>487</v>
      </c>
    </row>
    <row r="87" spans="1:25" ht="15" x14ac:dyDescent="0.25">
      <c r="A87">
        <v>2.08</v>
      </c>
      <c r="B87">
        <v>1.78</v>
      </c>
      <c r="C87" s="43">
        <f t="shared" si="17"/>
        <v>4.2566983578219642E-2</v>
      </c>
      <c r="D87" s="44">
        <f>IF(OR($A87="",$B87=""),"",A87*'MPTO_working_2-way'!$G86)</f>
        <v>2.1685393258426968</v>
      </c>
      <c r="E87" s="46">
        <f>IF(OR($A87="",$B87=""),"",B87*'MPTO_working_2-way'!$G86)</f>
        <v>1.8557692307692311</v>
      </c>
      <c r="F87" s="44">
        <f>IF(OR($A87="",$B87=""),"",'MPTO_working_2-way'!D86)</f>
        <v>2.1763461086292031</v>
      </c>
      <c r="G87" s="46">
        <f>IF(OR($A87="",$B87=""),"",'MPTO_working_2-way'!E86)</f>
        <v>1.8500899460323807</v>
      </c>
      <c r="H87" s="44">
        <f>IF(OR($A87="",$B87=""),"",'OddsRatio_working_2-way'!M86)</f>
        <v>2.1766968108291049</v>
      </c>
      <c r="I87" s="44">
        <f>IF(OR($A87="",$B87=""),"",'OddsRatio_working_2-way'!N86)</f>
        <v>1.8498365855987975</v>
      </c>
      <c r="J87" s="44">
        <f>IF('Log_working_2-way'!$D86="","",A87^('Log_working_2-way'!$D86))</f>
        <v>2.180302148833781</v>
      </c>
      <c r="K87" s="46">
        <f>IF('Log_working_2-way'!$D86="","",B87^('Log_working_2-way'!$D86))</f>
        <v>1.8472406840805713</v>
      </c>
      <c r="L87" s="53">
        <f t="shared" si="18"/>
        <v>0.46113989637305697</v>
      </c>
      <c r="M87" s="53">
        <f t="shared" si="19"/>
        <v>0.53886010362694292</v>
      </c>
      <c r="N87" s="54">
        <v>184</v>
      </c>
      <c r="O87" s="54">
        <f t="shared" si="20"/>
        <v>95.538461538461547</v>
      </c>
      <c r="P87" s="54">
        <f t="shared" si="21"/>
        <v>80.62921348314606</v>
      </c>
      <c r="Q87" s="54">
        <f t="shared" si="22"/>
        <v>103.37078651685394</v>
      </c>
      <c r="R87" s="54">
        <f t="shared" si="23"/>
        <v>88.461538461538453</v>
      </c>
      <c r="S87" s="55">
        <f t="shared" si="24"/>
        <v>-7.8323249783923927</v>
      </c>
      <c r="T87" s="55">
        <f t="shared" si="25"/>
        <v>-7.8323249783923927</v>
      </c>
      <c r="U87" t="s">
        <v>325</v>
      </c>
      <c r="V87" t="s">
        <v>327</v>
      </c>
      <c r="W87" t="s">
        <v>446</v>
      </c>
      <c r="X87" t="s">
        <v>476</v>
      </c>
      <c r="Y87" s="66" t="s">
        <v>479</v>
      </c>
    </row>
    <row r="88" spans="1:25" ht="15" x14ac:dyDescent="0.25">
      <c r="A88">
        <v>2.34</v>
      </c>
      <c r="B88">
        <v>1.63</v>
      </c>
      <c r="C88" s="43">
        <f t="shared" si="17"/>
        <v>4.0847359865764821E-2</v>
      </c>
      <c r="D88" s="44">
        <f>IF(OR($A88="",$B88=""),"",A88*'MPTO_working_2-way'!$G87)</f>
        <v>2.4355828220858897</v>
      </c>
      <c r="E88" s="46">
        <f>IF(OR($A88="",$B88=""),"",B88*'MPTO_working_2-way'!$G87)</f>
        <v>1.6965811965811965</v>
      </c>
      <c r="F88" s="44">
        <f>IF(OR($A88="",$B88=""),"",'MPTO_working_2-way'!D87)</f>
        <v>2.4574447522711167</v>
      </c>
      <c r="G88" s="46">
        <f>IF(OR($A88="",$B88=""),"",'MPTO_working_2-way'!E87)</f>
        <v>1.6861323548914724</v>
      </c>
      <c r="H88" s="44">
        <f>IF(OR($A88="",$B88=""),"",'OddsRatio_working_2-way'!M87)</f>
        <v>2.4584183648679576</v>
      </c>
      <c r="I88" s="44">
        <f>IF(OR($A88="",$B88=""),"",'OddsRatio_working_2-way'!N87)</f>
        <v>1.6856743058707564</v>
      </c>
      <c r="J88" s="44">
        <f>IF('Log_working_2-way'!$D87="","",A88^('Log_working_2-way'!$D87))</f>
        <v>2.4686297213280377</v>
      </c>
      <c r="K88" s="46">
        <f>IF('Log_working_2-way'!$D87="","",B88^('Log_working_2-way'!$D87))</f>
        <v>1.6809068245571044</v>
      </c>
      <c r="L88" s="53">
        <f t="shared" si="18"/>
        <v>0.41057934508816119</v>
      </c>
      <c r="M88" s="53">
        <f t="shared" si="19"/>
        <v>0.58942065491183881</v>
      </c>
      <c r="N88" s="54">
        <v>185</v>
      </c>
      <c r="O88" s="54">
        <f t="shared" si="20"/>
        <v>105.94017094017094</v>
      </c>
      <c r="P88" s="54">
        <f t="shared" si="21"/>
        <v>71.503067484662552</v>
      </c>
      <c r="Q88" s="54">
        <f t="shared" si="22"/>
        <v>113.49693251533742</v>
      </c>
      <c r="R88" s="54">
        <f t="shared" si="23"/>
        <v>79.05982905982907</v>
      </c>
      <c r="S88" s="55">
        <f t="shared" si="24"/>
        <v>-7.5567615751664761</v>
      </c>
      <c r="T88" s="55">
        <f t="shared" si="25"/>
        <v>-7.5567615751665187</v>
      </c>
      <c r="U88" t="s">
        <v>326</v>
      </c>
      <c r="V88" t="s">
        <v>339</v>
      </c>
      <c r="W88" t="s">
        <v>446</v>
      </c>
      <c r="X88" t="s">
        <v>476</v>
      </c>
      <c r="Y88" s="66" t="s">
        <v>484</v>
      </c>
    </row>
    <row r="89" spans="1:25" ht="15" x14ac:dyDescent="0.25">
      <c r="A89">
        <v>2.2999999999999998</v>
      </c>
      <c r="B89">
        <v>1.64</v>
      </c>
      <c r="C89" s="43">
        <f t="shared" si="17"/>
        <v>4.4538706256627814E-2</v>
      </c>
      <c r="D89" s="44">
        <f>IF(OR($A89="",$B89=""),"",A89*'MPTO_working_2-way'!$G88)</f>
        <v>2.4024390243902438</v>
      </c>
      <c r="E89" s="46">
        <f>IF(OR($A89="",$B89=""),"",B89*'MPTO_working_2-way'!$G88)</f>
        <v>1.7130434782608694</v>
      </c>
      <c r="F89" s="44">
        <f>IF(OR($A89="",$B89=""),"",'MPTO_working_2-way'!D88)</f>
        <v>2.4241645244215939</v>
      </c>
      <c r="G89" s="46">
        <f>IF(OR($A89="",$B89=""),"",'MPTO_working_2-way'!E88)</f>
        <v>1.7021660649819494</v>
      </c>
      <c r="H89" s="44">
        <f>IF(OR($A89="",$B89=""),"",'OddsRatio_working_2-way'!M88)</f>
        <v>2.4252192813739226</v>
      </c>
      <c r="I89" s="44">
        <f>IF(OR($A89="",$B89=""),"",'OddsRatio_working_2-way'!N88)</f>
        <v>1.7016464154456235</v>
      </c>
      <c r="J89" s="44">
        <f>IF('Log_working_2-way'!$D88="","",A89^('Log_working_2-way'!$D88))</f>
        <v>2.4353940536578338</v>
      </c>
      <c r="K89" s="46">
        <f>IF('Log_working_2-way'!$D88="","",B89^('Log_working_2-way'!$D88))</f>
        <v>1.6966728038555408</v>
      </c>
      <c r="L89" s="53">
        <f t="shared" si="18"/>
        <v>0.41624365482233505</v>
      </c>
      <c r="M89" s="53">
        <f t="shared" si="19"/>
        <v>0.58375634517766506</v>
      </c>
      <c r="N89" s="54">
        <v>186</v>
      </c>
      <c r="O89" s="54">
        <f t="shared" si="20"/>
        <v>105.13043478260869</v>
      </c>
      <c r="P89" s="54">
        <f t="shared" si="21"/>
        <v>72.585365853658516</v>
      </c>
      <c r="Q89" s="54">
        <f t="shared" si="22"/>
        <v>113.41463414634146</v>
      </c>
      <c r="R89" s="54">
        <f t="shared" si="23"/>
        <v>80.869565217391312</v>
      </c>
      <c r="S89" s="55">
        <f t="shared" si="24"/>
        <v>-8.2841993637327676</v>
      </c>
      <c r="T89" s="55">
        <f t="shared" si="25"/>
        <v>-8.284199363732796</v>
      </c>
      <c r="U89" t="s">
        <v>332</v>
      </c>
      <c r="V89" t="s">
        <v>336</v>
      </c>
      <c r="W89" t="s">
        <v>446</v>
      </c>
      <c r="X89" t="s">
        <v>476</v>
      </c>
      <c r="Y89" s="66" t="s">
        <v>493</v>
      </c>
    </row>
    <row r="90" spans="1:25" ht="15" x14ac:dyDescent="0.25">
      <c r="A90">
        <v>2.4500000000000002</v>
      </c>
      <c r="B90">
        <v>1.57</v>
      </c>
      <c r="C90" s="43">
        <f t="shared" si="17"/>
        <v>4.5105940465357985E-2</v>
      </c>
      <c r="D90" s="44">
        <f>IF(OR($A90="",$B90=""),"",A90*'MPTO_working_2-way'!$G89)</f>
        <v>2.5605095541401273</v>
      </c>
      <c r="E90" s="46">
        <f>IF(OR($A90="",$B90=""),"",B90*'MPTO_working_2-way'!$G89)</f>
        <v>1.6408163265306122</v>
      </c>
      <c r="F90" s="44">
        <f>IF(OR($A90="",$B90=""),"",'MPTO_working_2-way'!D89)</f>
        <v>2.5932917579639305</v>
      </c>
      <c r="G90" s="46">
        <f>IF(OR($A90="",$B90=""),"",'MPTO_working_2-way'!E89)</f>
        <v>1.6276314397545752</v>
      </c>
      <c r="H90" s="44">
        <f>IF(OR($A90="",$B90=""),"",'OddsRatio_working_2-way'!M89)</f>
        <v>2.594948165026941</v>
      </c>
      <c r="I90" s="44">
        <f>IF(OR($A90="",$B90=""),"",'OddsRatio_working_2-way'!N89)</f>
        <v>1.6269796234933487</v>
      </c>
      <c r="J90" s="44">
        <f>IF('Log_working_2-way'!$D89="","",A90^('Log_working_2-way'!$D89))</f>
        <v>2.6104533683676099</v>
      </c>
      <c r="K90" s="46">
        <f>IF('Log_working_2-way'!$D89="","",B90^('Log_working_2-way'!$D89))</f>
        <v>1.6209431577721747</v>
      </c>
      <c r="L90" s="53">
        <f t="shared" si="18"/>
        <v>0.39054726368159204</v>
      </c>
      <c r="M90" s="53">
        <f t="shared" si="19"/>
        <v>0.60945273631840802</v>
      </c>
      <c r="N90" s="54">
        <v>187</v>
      </c>
      <c r="O90" s="54">
        <f t="shared" si="20"/>
        <v>110.67346938775511</v>
      </c>
      <c r="P90" s="54">
        <f t="shared" si="21"/>
        <v>67.891719745222943</v>
      </c>
      <c r="Q90" s="54">
        <f t="shared" si="22"/>
        <v>119.10828025477707</v>
      </c>
      <c r="R90" s="54">
        <f t="shared" si="23"/>
        <v>76.326530612244895</v>
      </c>
      <c r="S90" s="55">
        <f t="shared" si="24"/>
        <v>-8.4348108670219659</v>
      </c>
      <c r="T90" s="55">
        <f t="shared" si="25"/>
        <v>-8.4348108670219517</v>
      </c>
      <c r="U90" t="s">
        <v>330</v>
      </c>
      <c r="V90" t="s">
        <v>335</v>
      </c>
      <c r="W90" t="s">
        <v>446</v>
      </c>
      <c r="X90" t="s">
        <v>476</v>
      </c>
      <c r="Y90" s="66" t="s">
        <v>496</v>
      </c>
    </row>
    <row r="91" spans="1:25" ht="15" x14ac:dyDescent="0.25">
      <c r="A91">
        <v>1.79</v>
      </c>
      <c r="B91">
        <v>2.06</v>
      </c>
      <c r="C91" s="43">
        <f t="shared" si="17"/>
        <v>4.4096111080978329E-2</v>
      </c>
      <c r="D91" s="44">
        <f>IF(OR($A91="",$B91=""),"",A91*'MPTO_working_2-way'!$G90)</f>
        <v>1.8689320388349513</v>
      </c>
      <c r="E91" s="46">
        <f>IF(OR($A91="",$B91=""),"",B91*'MPTO_working_2-way'!$G90)</f>
        <v>2.1508379888268152</v>
      </c>
      <c r="F91" s="44">
        <f>IF(OR($A91="",$B91=""),"",'MPTO_working_2-way'!D90)</f>
        <v>1.8635467731338755</v>
      </c>
      <c r="G91" s="46">
        <f>IF(OR($A91="",$B91=""),"",'MPTO_working_2-way'!E90)</f>
        <v>2.1580148651021243</v>
      </c>
      <c r="H91" s="44">
        <f>IF(OR($A91="",$B91=""),"",'OddsRatio_working_2-way'!M90)</f>
        <v>1.863297757942139</v>
      </c>
      <c r="I91" s="44">
        <f>IF(OR($A91="",$B91=""),"",'OddsRatio_working_2-way'!N90)</f>
        <v>2.1583488904033761</v>
      </c>
      <c r="J91" s="44">
        <f>IF('Log_working_2-way'!$D90="","",A91^('Log_working_2-way'!$D90))</f>
        <v>1.8608328110900716</v>
      </c>
      <c r="K91" s="46">
        <f>IF('Log_working_2-way'!$D90="","",B91^('Log_working_2-way'!$D90))</f>
        <v>2.1616657579923269</v>
      </c>
      <c r="L91" s="53">
        <f t="shared" si="18"/>
        <v>0.53506493506493513</v>
      </c>
      <c r="M91" s="53">
        <f t="shared" si="19"/>
        <v>0.46493506493506503</v>
      </c>
      <c r="N91" s="54">
        <v>188</v>
      </c>
      <c r="O91" s="54">
        <f t="shared" si="20"/>
        <v>82.972067039106136</v>
      </c>
      <c r="P91" s="54">
        <f t="shared" si="21"/>
        <v>96.737864077669911</v>
      </c>
      <c r="Q91" s="54">
        <f t="shared" si="22"/>
        <v>91.262135922330103</v>
      </c>
      <c r="R91" s="54">
        <f t="shared" si="23"/>
        <v>105.02793296089385</v>
      </c>
      <c r="S91" s="55">
        <f t="shared" si="24"/>
        <v>-8.2900688832239666</v>
      </c>
      <c r="T91" s="55">
        <f t="shared" si="25"/>
        <v>-8.2900688832239382</v>
      </c>
      <c r="U91" t="s">
        <v>324</v>
      </c>
      <c r="V91" t="s">
        <v>341</v>
      </c>
      <c r="W91" t="s">
        <v>446</v>
      </c>
      <c r="X91" t="s">
        <v>476</v>
      </c>
      <c r="Y91" s="66" t="s">
        <v>497</v>
      </c>
    </row>
    <row r="92" spans="1:25" ht="15" x14ac:dyDescent="0.25">
      <c r="A92">
        <v>2.31</v>
      </c>
      <c r="B92">
        <v>1.64</v>
      </c>
      <c r="C92" s="43">
        <f t="shared" si="17"/>
        <v>4.2656530461408604E-2</v>
      </c>
      <c r="D92" s="44">
        <f>IF(OR($A92="",$B92=""),"",A92*'MPTO_working_2-way'!$G91)</f>
        <v>2.4085365853658538</v>
      </c>
      <c r="E92" s="46">
        <f>IF(OR($A92="",$B92=""),"",B92*'MPTO_working_2-way'!$G91)</f>
        <v>1.7099567099567101</v>
      </c>
      <c r="F92" s="44">
        <f>IF(OR($A92="",$B92=""),"",'MPTO_working_2-way'!D91)</f>
        <v>2.4297075423294001</v>
      </c>
      <c r="G92" s="46">
        <f>IF(OR($A92="",$B92=""),"",'MPTO_working_2-way'!E91)</f>
        <v>1.6994437466355645</v>
      </c>
      <c r="H92" s="44">
        <f>IF(OR($A92="",$B92=""),"",'OddsRatio_working_2-way'!M91)</f>
        <v>2.4306903927824499</v>
      </c>
      <c r="I92" s="44">
        <f>IF(OR($A92="",$B92=""),"",'OddsRatio_working_2-way'!N91)</f>
        <v>1.6989632453288304</v>
      </c>
      <c r="J92" s="44">
        <f>IF('Log_working_2-way'!$D91="","",A92^('Log_working_2-way'!$D91))</f>
        <v>2.4405863243940802</v>
      </c>
      <c r="K92" s="46">
        <f>IF('Log_working_2-way'!$D91="","",B92^('Log_working_2-way'!$D91))</f>
        <v>1.694161802778569</v>
      </c>
      <c r="L92" s="53">
        <f t="shared" si="18"/>
        <v>0.41518987341772151</v>
      </c>
      <c r="M92" s="53">
        <f t="shared" si="19"/>
        <v>0.58481012658227838</v>
      </c>
      <c r="N92" s="54">
        <v>189</v>
      </c>
      <c r="O92" s="54">
        <f t="shared" si="20"/>
        <v>107.1818181818182</v>
      </c>
      <c r="P92" s="54">
        <f t="shared" si="21"/>
        <v>73.75609756097559</v>
      </c>
      <c r="Q92" s="54">
        <f t="shared" si="22"/>
        <v>115.24390243902438</v>
      </c>
      <c r="R92" s="54">
        <f t="shared" si="23"/>
        <v>81.818181818181813</v>
      </c>
      <c r="S92" s="55">
        <f t="shared" si="24"/>
        <v>-8.0620842572061804</v>
      </c>
      <c r="T92" s="55">
        <f t="shared" si="25"/>
        <v>-8.062084257206223</v>
      </c>
      <c r="U92" t="s">
        <v>342</v>
      </c>
      <c r="V92" t="s">
        <v>331</v>
      </c>
      <c r="W92" t="s">
        <v>446</v>
      </c>
      <c r="X92" t="s">
        <v>476</v>
      </c>
      <c r="Y92" s="66" t="s">
        <v>482</v>
      </c>
    </row>
    <row r="93" spans="1:25" ht="15" x14ac:dyDescent="0.25">
      <c r="A93">
        <v>2.0299999999999998</v>
      </c>
      <c r="B93">
        <v>1.83</v>
      </c>
      <c r="C93" s="43">
        <f t="shared" si="17"/>
        <v>3.9058924870117639E-2</v>
      </c>
      <c r="D93" s="44">
        <f>IF(OR($A93="",$B93=""),"",A93*'MPTO_working_2-way'!$G92)</f>
        <v>2.1092896174863385</v>
      </c>
      <c r="E93" s="46">
        <f>IF(OR($A93="",$B93=""),"",B93*'MPTO_working_2-way'!$G92)</f>
        <v>1.9014778325123154</v>
      </c>
      <c r="F93" s="44">
        <f>IF(OR($A93="",$B93=""),"",'MPTO_working_2-way'!D92)</f>
        <v>2.1138012461236451</v>
      </c>
      <c r="G93" s="46">
        <f>IF(OR($A93="",$B93=""),"",'MPTO_working_2-way'!E92)</f>
        <v>1.8978262535441519</v>
      </c>
      <c r="H93" s="44">
        <f>IF(OR($A93="",$B93=""),"",'OddsRatio_working_2-way'!M92)</f>
        <v>2.113985572357957</v>
      </c>
      <c r="I93" s="44">
        <f>IF(OR($A93="",$B93=""),"",'OddsRatio_working_2-way'!N92)</f>
        <v>1.8976776942301987</v>
      </c>
      <c r="J93" s="44">
        <f>IF('Log_working_2-way'!$D92="","",A93^('Log_working_2-way'!$D92))</f>
        <v>2.1160569234955591</v>
      </c>
      <c r="K93" s="46">
        <f>IF('Log_working_2-way'!$D92="","",B93^('Log_working_2-way'!$D92))</f>
        <v>1.8960116450582052</v>
      </c>
      <c r="L93" s="53">
        <f t="shared" si="18"/>
        <v>0.47409326424870474</v>
      </c>
      <c r="M93" s="53">
        <f t="shared" si="19"/>
        <v>0.52590673575129532</v>
      </c>
      <c r="N93" s="54">
        <v>190</v>
      </c>
      <c r="O93" s="54">
        <f t="shared" si="20"/>
        <v>96.403940886699516</v>
      </c>
      <c r="P93" s="54">
        <f t="shared" si="21"/>
        <v>86.174863387978121</v>
      </c>
      <c r="Q93" s="54">
        <f t="shared" si="22"/>
        <v>103.82513661202185</v>
      </c>
      <c r="R93" s="54">
        <f t="shared" si="23"/>
        <v>93.596059113300498</v>
      </c>
      <c r="S93" s="55">
        <f t="shared" si="24"/>
        <v>-7.4211957253223346</v>
      </c>
      <c r="T93" s="55">
        <f t="shared" si="25"/>
        <v>-7.4211957253223773</v>
      </c>
      <c r="U93" t="s">
        <v>328</v>
      </c>
      <c r="V93" t="s">
        <v>337</v>
      </c>
      <c r="W93" t="s">
        <v>446</v>
      </c>
      <c r="X93" t="s">
        <v>476</v>
      </c>
      <c r="Y93" s="66" t="s">
        <v>482</v>
      </c>
    </row>
    <row r="94" spans="1:25" ht="15" x14ac:dyDescent="0.25">
      <c r="A94">
        <v>2.75</v>
      </c>
      <c r="B94">
        <v>1.47</v>
      </c>
      <c r="C94" s="43">
        <f t="shared" si="17"/>
        <v>4.390847247990104E-2</v>
      </c>
      <c r="D94" s="44">
        <f>IF(OR($A94="",$B94=""),"",A94*'MPTO_working_2-way'!$G93)</f>
        <v>2.870748299319728</v>
      </c>
      <c r="E94" s="46">
        <f>IF(OR($A94="",$B94=""),"",B94*'MPTO_working_2-way'!$G93)</f>
        <v>1.5345454545454544</v>
      </c>
      <c r="F94" s="44">
        <f>IF(OR($A94="",$B94=""),"",'MPTO_working_2-way'!D93)</f>
        <v>2.9266968325791858</v>
      </c>
      <c r="G94" s="46">
        <f>IF(OR($A94="",$B94=""),"",'MPTO_working_2-way'!E93)</f>
        <v>1.5190230155002347</v>
      </c>
      <c r="H94" s="44">
        <f>IF(OR($A94="",$B94=""),"",'OddsRatio_working_2-way'!M93)</f>
        <v>2.9296124624698994</v>
      </c>
      <c r="I94" s="44">
        <f>IF(OR($A94="",$B94=""),"",'OddsRatio_working_2-way'!N93)</f>
        <v>1.5182387756347728</v>
      </c>
      <c r="J94" s="44">
        <f>IF('Log_working_2-way'!$D93="","",A94^('Log_working_2-way'!$D93))</f>
        <v>2.9565379812868176</v>
      </c>
      <c r="K94" s="46">
        <f>IF('Log_working_2-way'!$D93="","",B94^('Log_working_2-way'!$D93))</f>
        <v>1.5111068681327435</v>
      </c>
      <c r="L94" s="53">
        <f t="shared" si="18"/>
        <v>0.34834123222748814</v>
      </c>
      <c r="M94" s="53">
        <f t="shared" si="19"/>
        <v>0.65165876777251186</v>
      </c>
      <c r="N94" s="54">
        <v>191</v>
      </c>
      <c r="O94" s="54">
        <f t="shared" si="20"/>
        <v>121.54545454545455</v>
      </c>
      <c r="P94" s="54">
        <f t="shared" si="21"/>
        <v>61.068027210884338</v>
      </c>
      <c r="Q94" s="54">
        <f t="shared" si="22"/>
        <v>129.93197278911563</v>
      </c>
      <c r="R94" s="54">
        <f t="shared" si="23"/>
        <v>69.454545454545453</v>
      </c>
      <c r="S94" s="55">
        <f t="shared" si="24"/>
        <v>-8.3865182436610866</v>
      </c>
      <c r="T94" s="55">
        <f t="shared" si="25"/>
        <v>-8.386518243661115</v>
      </c>
      <c r="U94" t="s">
        <v>334</v>
      </c>
      <c r="V94" t="s">
        <v>338</v>
      </c>
      <c r="W94" t="s">
        <v>446</v>
      </c>
      <c r="X94" t="s">
        <v>476</v>
      </c>
      <c r="Y94" s="66" t="s">
        <v>478</v>
      </c>
    </row>
    <row r="95" spans="1:25" ht="15" x14ac:dyDescent="0.25">
      <c r="A95">
        <v>2.34</v>
      </c>
      <c r="B95">
        <v>1.62</v>
      </c>
      <c r="C95" s="43">
        <f t="shared" si="17"/>
        <v>4.4634377967711192E-2</v>
      </c>
      <c r="D95" s="44">
        <f>IF(OR($A95="",$B95=""),"",A95*'MPTO_working_2-way'!$G94)</f>
        <v>2.4444444444444442</v>
      </c>
      <c r="E95" s="46">
        <f>IF(OR($A95="",$B95=""),"",B95*'MPTO_working_2-way'!$G94)</f>
        <v>1.6923076923076923</v>
      </c>
      <c r="F95" s="44">
        <f>IF(OR($A95="",$B95=""),"",'MPTO_working_2-way'!D94)</f>
        <v>2.4689331770222736</v>
      </c>
      <c r="G95" s="46">
        <f>IF(OR($A95="",$B95=""),"",'MPTO_working_2-way'!E94)</f>
        <v>1.6807661612130886</v>
      </c>
      <c r="H95" s="44">
        <f>IF(OR($A95="",$B95=""),"",'OddsRatio_working_2-way'!M94)</f>
        <v>2.4701327567878497</v>
      </c>
      <c r="I95" s="44">
        <f>IF(OR($A95="",$B95=""),"",'OddsRatio_working_2-way'!N94)</f>
        <v>1.6802106785137814</v>
      </c>
      <c r="J95" s="44">
        <f>IF('Log_working_2-way'!$D94="","",A95^('Log_working_2-way'!$D94))</f>
        <v>2.4816301059671568</v>
      </c>
      <c r="K95" s="46">
        <f>IF('Log_working_2-way'!$D94="","",B95^('Log_working_2-way'!$D94))</f>
        <v>1.6749322897610397</v>
      </c>
      <c r="L95" s="53">
        <f t="shared" si="18"/>
        <v>0.40909090909090912</v>
      </c>
      <c r="M95" s="53">
        <f t="shared" si="19"/>
        <v>0.59090909090909094</v>
      </c>
      <c r="N95" s="54">
        <v>192</v>
      </c>
      <c r="O95" s="54">
        <f t="shared" si="20"/>
        <v>109.94871794871794</v>
      </c>
      <c r="P95" s="54">
        <f t="shared" si="21"/>
        <v>73.481481481481495</v>
      </c>
      <c r="Q95" s="54">
        <f t="shared" si="22"/>
        <v>118.5185185185185</v>
      </c>
      <c r="R95" s="54">
        <f t="shared" si="23"/>
        <v>82.051282051282058</v>
      </c>
      <c r="S95" s="55">
        <f t="shared" si="24"/>
        <v>-8.569800569800563</v>
      </c>
      <c r="T95" s="55">
        <f t="shared" si="25"/>
        <v>-8.569800569800563</v>
      </c>
      <c r="U95" t="s">
        <v>340</v>
      </c>
      <c r="V95" t="s">
        <v>333</v>
      </c>
      <c r="W95" t="s">
        <v>446</v>
      </c>
      <c r="X95" t="s">
        <v>476</v>
      </c>
      <c r="Y95" s="66" t="s">
        <v>485</v>
      </c>
    </row>
    <row r="96" spans="1:25" ht="15" x14ac:dyDescent="0.25">
      <c r="A96">
        <v>2.27</v>
      </c>
      <c r="B96">
        <v>1.63</v>
      </c>
      <c r="C96" s="43">
        <f t="shared" si="17"/>
        <v>5.4025566876570785E-2</v>
      </c>
      <c r="D96" s="44">
        <f>IF(OR($A96="",$B96=""),"",A96*'MPTO_working_2-way'!$G95)</f>
        <v>2.3926380368098159</v>
      </c>
      <c r="E96" s="46">
        <f>IF(OR($A96="",$B96=""),"",B96*'MPTO_working_2-way'!$G95)</f>
        <v>1.7180616740088102</v>
      </c>
      <c r="F96" s="44">
        <f>IF(OR($A96="",$B96=""),"",'MPTO_working_2-way'!D95)</f>
        <v>2.418286984085487</v>
      </c>
      <c r="G96" s="46">
        <f>IF(OR($A96="",$B96=""),"",'MPTO_working_2-way'!E95)</f>
        <v>1.7050759199096792</v>
      </c>
      <c r="H96" s="44">
        <f>IF(OR($A96="",$B96=""),"",'OddsRatio_working_2-way'!M95)</f>
        <v>2.4198144300833877</v>
      </c>
      <c r="I96" s="44">
        <f>IF(OR($A96="",$B96=""),"",'OddsRatio_working_2-way'!N95)</f>
        <v>1.7043173944508145</v>
      </c>
      <c r="J96" s="44">
        <f>IF('Log_working_2-way'!$D95="","",A96^('Log_working_2-way'!$D95))</f>
        <v>2.4319584275419412</v>
      </c>
      <c r="K96" s="46">
        <f>IF('Log_working_2-way'!$D95="","",B96^('Log_working_2-way'!$D95))</f>
        <v>1.6983442960099051</v>
      </c>
      <c r="L96" s="53">
        <f t="shared" si="18"/>
        <v>0.41794871794871796</v>
      </c>
      <c r="M96" s="53">
        <f t="shared" si="19"/>
        <v>0.5820512820512822</v>
      </c>
      <c r="N96" s="54">
        <v>193</v>
      </c>
      <c r="O96" s="54">
        <f t="shared" si="20"/>
        <v>107.97797356828194</v>
      </c>
      <c r="P96" s="54">
        <f t="shared" si="21"/>
        <v>74.595092024539866</v>
      </c>
      <c r="Q96" s="54">
        <f t="shared" si="22"/>
        <v>118.40490797546012</v>
      </c>
      <c r="R96" s="54">
        <f t="shared" si="23"/>
        <v>85.022026431718061</v>
      </c>
      <c r="S96" s="55">
        <f t="shared" si="24"/>
        <v>-10.42693440717818</v>
      </c>
      <c r="T96" s="55">
        <f t="shared" si="25"/>
        <v>-10.426934407178194</v>
      </c>
      <c r="U96" t="s">
        <v>412</v>
      </c>
      <c r="V96" t="s">
        <v>93</v>
      </c>
      <c r="W96" t="s">
        <v>447</v>
      </c>
      <c r="X96" t="s">
        <v>476</v>
      </c>
      <c r="Y96" s="66" t="s">
        <v>483</v>
      </c>
    </row>
    <row r="97" spans="1:25" ht="15" x14ac:dyDescent="0.25">
      <c r="A97">
        <v>2.0099999999999998</v>
      </c>
      <c r="B97">
        <v>1.81</v>
      </c>
      <c r="C97" s="43">
        <f t="shared" si="17"/>
        <v>4.999862565624924E-2</v>
      </c>
      <c r="D97" s="44">
        <f>IF(OR($A97="",$B97=""),"",A97*'MPTO_working_2-way'!$G96)</f>
        <v>2.1104972375690609</v>
      </c>
      <c r="E97" s="46">
        <f>IF(OR($A97="",$B97=""),"",B97*'MPTO_working_2-way'!$G96)</f>
        <v>1.9004975124378112</v>
      </c>
      <c r="F97" s="44">
        <f>IF(OR($A97="",$B97=""),"",'MPTO_working_2-way'!D96)</f>
        <v>2.1163433291643639</v>
      </c>
      <c r="G97" s="46">
        <f>IF(OR($A97="",$B97=""),"",'MPTO_working_2-way'!E96)</f>
        <v>1.8957817670201405</v>
      </c>
      <c r="H97" s="44">
        <f>IF(OR($A97="",$B97=""),"",'OddsRatio_working_2-way'!M96)</f>
        <v>2.1166528467912094</v>
      </c>
      <c r="I97" s="44">
        <f>IF(OR($A97="",$B97=""),"",'OddsRatio_working_2-way'!N96)</f>
        <v>1.89553347118899</v>
      </c>
      <c r="J97" s="44">
        <f>IF('Log_working_2-way'!$D96="","",A97^('Log_working_2-way'!$D96))</f>
        <v>2.1193652902976643</v>
      </c>
      <c r="K97" s="46">
        <f>IF('Log_working_2-way'!$D96="","",B97^('Log_working_2-way'!$D96))</f>
        <v>1.893363416452811</v>
      </c>
      <c r="L97" s="53">
        <f t="shared" si="18"/>
        <v>0.47382198952879578</v>
      </c>
      <c r="M97" s="53">
        <f t="shared" si="19"/>
        <v>0.52617801047120416</v>
      </c>
      <c r="N97" s="54">
        <v>194</v>
      </c>
      <c r="O97" s="54">
        <f t="shared" si="20"/>
        <v>97.482587064676594</v>
      </c>
      <c r="P97" s="54">
        <f t="shared" si="21"/>
        <v>86.817679558011051</v>
      </c>
      <c r="Q97" s="54">
        <f t="shared" si="22"/>
        <v>107.18232044198896</v>
      </c>
      <c r="R97" s="54">
        <f t="shared" si="23"/>
        <v>96.517412935323392</v>
      </c>
      <c r="S97" s="55">
        <f t="shared" si="24"/>
        <v>-9.69973337731237</v>
      </c>
      <c r="T97" s="55">
        <f t="shared" si="25"/>
        <v>-9.6997333773123415</v>
      </c>
      <c r="U97" t="s">
        <v>345</v>
      </c>
      <c r="V97" t="s">
        <v>90</v>
      </c>
      <c r="W97" t="s">
        <v>447</v>
      </c>
      <c r="X97" t="s">
        <v>476</v>
      </c>
      <c r="Y97" s="66" t="s">
        <v>483</v>
      </c>
    </row>
    <row r="98" spans="1:25" ht="15" x14ac:dyDescent="0.25">
      <c r="A98">
        <v>2.0299999999999998</v>
      </c>
      <c r="B98">
        <v>1.82</v>
      </c>
      <c r="C98" s="43">
        <f t="shared" si="17"/>
        <v>4.2061386888973207E-2</v>
      </c>
      <c r="D98" s="44">
        <f>IF(OR($A98="",$B98=""),"",A98*'MPTO_working_2-way'!$G97)</f>
        <v>2.1153846153846154</v>
      </c>
      <c r="E98" s="46">
        <f>IF(OR($A98="",$B98=""),"",B98*'MPTO_working_2-way'!$G97)</f>
        <v>1.8965517241379313</v>
      </c>
      <c r="F98" s="44">
        <f>IF(OR($A98="",$B98=""),"",'MPTO_working_2-way'!D97)</f>
        <v>2.1205303334672561</v>
      </c>
      <c r="G98" s="46">
        <f>IF(OR($A98="",$B98=""),"",'MPTO_working_2-way'!E97)</f>
        <v>1.8924345643599858</v>
      </c>
      <c r="H98" s="44">
        <f>IF(OR($A98="",$B98=""),"",'OddsRatio_working_2-way'!M97)</f>
        <v>2.1207575835012715</v>
      </c>
      <c r="I98" s="44">
        <f>IF(OR($A98="",$B98=""),"",'OddsRatio_working_2-way'!N97)</f>
        <v>1.892253610166061</v>
      </c>
      <c r="J98" s="44">
        <f>IF('Log_working_2-way'!$D97="","",A98^('Log_working_2-way'!$D97))</f>
        <v>2.1231274030900367</v>
      </c>
      <c r="K98" s="46">
        <f>IF('Log_working_2-way'!$D97="","",B98^('Log_working_2-way'!$D97))</f>
        <v>1.8903709385493244</v>
      </c>
      <c r="L98" s="53">
        <f t="shared" si="18"/>
        <v>0.47272727272727272</v>
      </c>
      <c r="M98" s="53">
        <f t="shared" si="19"/>
        <v>0.52727272727272723</v>
      </c>
      <c r="N98" s="54">
        <v>195</v>
      </c>
      <c r="O98" s="54">
        <f t="shared" si="20"/>
        <v>98.940886699507388</v>
      </c>
      <c r="P98" s="54">
        <f t="shared" si="21"/>
        <v>87.857142857142861</v>
      </c>
      <c r="Q98" s="54">
        <f t="shared" si="22"/>
        <v>107.14285714285712</v>
      </c>
      <c r="R98" s="54">
        <f t="shared" si="23"/>
        <v>96.059113300492626</v>
      </c>
      <c r="S98" s="55">
        <f t="shared" si="24"/>
        <v>-8.2019704433497367</v>
      </c>
      <c r="T98" s="55">
        <f t="shared" si="25"/>
        <v>-8.2019704433497651</v>
      </c>
      <c r="U98" t="s">
        <v>413</v>
      </c>
      <c r="V98" t="s">
        <v>103</v>
      </c>
      <c r="W98" t="s">
        <v>441</v>
      </c>
      <c r="X98" t="s">
        <v>476</v>
      </c>
      <c r="Y98" s="66" t="s">
        <v>481</v>
      </c>
    </row>
    <row r="99" spans="1:25" ht="15" x14ac:dyDescent="0.25">
      <c r="A99">
        <v>1.81</v>
      </c>
      <c r="B99">
        <v>2.1</v>
      </c>
      <c r="C99" s="43">
        <f t="shared" si="17"/>
        <v>2.8676664035780064E-2</v>
      </c>
      <c r="D99" s="44">
        <f>IF(OR($A99="",$B99=""),"",A99*'MPTO_working_2-way'!$G98)</f>
        <v>1.861904761904762</v>
      </c>
      <c r="E99" s="46">
        <f>IF(OR($A99="",$B99=""),"",B99*'MPTO_working_2-way'!$G98)</f>
        <v>2.160220994475138</v>
      </c>
      <c r="F99" s="44">
        <f>IF(OR($A99="",$B99=""),"",'MPTO_working_2-way'!D98)</f>
        <v>1.858225372769494</v>
      </c>
      <c r="G99" s="46">
        <f>IF(OR($A99="",$B99=""),"",'MPTO_working_2-way'!E98)</f>
        <v>2.1651951011107946</v>
      </c>
      <c r="H99" s="44">
        <f>IF(OR($A99="",$B99=""),"",'OddsRatio_working_2-way'!M98)</f>
        <v>1.8581163303210331</v>
      </c>
      <c r="I99" s="44">
        <f>IF(OR($A99="",$B99=""),"",'OddsRatio_working_2-way'!N98)</f>
        <v>2.1653431646335015</v>
      </c>
      <c r="J99" s="44">
        <f>IF('Log_working_2-way'!$D98="","",A99^('Log_working_2-way'!$D98))</f>
        <v>1.8564516354578522</v>
      </c>
      <c r="K99" s="46">
        <f>IF('Log_working_2-way'!$D98="","",B99^('Log_working_2-way'!$D98))</f>
        <v>2.1676082555034109</v>
      </c>
      <c r="L99" s="53">
        <f t="shared" si="18"/>
        <v>0.53708439897698212</v>
      </c>
      <c r="M99" s="53">
        <f t="shared" si="19"/>
        <v>0.46291560102301793</v>
      </c>
      <c r="N99" s="54">
        <v>196</v>
      </c>
      <c r="O99" s="54">
        <f t="shared" si="20"/>
        <v>87.712707182320443</v>
      </c>
      <c r="P99" s="54">
        <f t="shared" si="21"/>
        <v>102.66666666666667</v>
      </c>
      <c r="Q99" s="54">
        <f t="shared" si="22"/>
        <v>93.333333333333329</v>
      </c>
      <c r="R99" s="54">
        <f t="shared" si="23"/>
        <v>108.28729281767957</v>
      </c>
      <c r="S99" s="55">
        <f t="shared" si="24"/>
        <v>-5.6206261510128854</v>
      </c>
      <c r="T99" s="55">
        <f t="shared" si="25"/>
        <v>-5.6206261510128996</v>
      </c>
      <c r="U99" t="s">
        <v>100</v>
      </c>
      <c r="V99" t="s">
        <v>51</v>
      </c>
      <c r="W99" t="s">
        <v>441</v>
      </c>
      <c r="X99" t="s">
        <v>476</v>
      </c>
      <c r="Y99" s="66" t="s">
        <v>478</v>
      </c>
    </row>
    <row r="100" spans="1:25" ht="15" x14ac:dyDescent="0.25">
      <c r="A100">
        <v>1.79</v>
      </c>
      <c r="B100">
        <v>2.12</v>
      </c>
      <c r="C100" s="43">
        <f t="shared" si="17"/>
        <v>3.0357331084642114E-2</v>
      </c>
      <c r="D100" s="44">
        <f>IF(OR($A100="",$B100=""),"",A100*'MPTO_working_2-way'!$G99)</f>
        <v>1.8443396226415094</v>
      </c>
      <c r="E100" s="46">
        <f>IF(OR($A100="",$B100=""),"",B100*'MPTO_working_2-way'!$G99)</f>
        <v>2.1843575418994412</v>
      </c>
      <c r="F100" s="44">
        <f>IF(OR($A100="",$B100=""),"",'MPTO_working_2-way'!D99)</f>
        <v>1.8399922420480992</v>
      </c>
      <c r="G100" s="46">
        <f>IF(OR($A100="",$B100=""),"",'MPTO_working_2-way'!E99)</f>
        <v>2.1904871854075272</v>
      </c>
      <c r="H100" s="44">
        <f>IF(OR($A100="",$B100=""),"",'OddsRatio_working_2-way'!M99)</f>
        <v>1.8398554297360612</v>
      </c>
      <c r="I100" s="44">
        <f>IF(OR($A100="",$B100=""),"",'OddsRatio_working_2-way'!N99)</f>
        <v>2.1906811155751749</v>
      </c>
      <c r="J100" s="44">
        <f>IF('Log_working_2-way'!$D99="","",A100^('Log_working_2-way'!$D99))</f>
        <v>1.8378863083703576</v>
      </c>
      <c r="K100" s="46">
        <f>IF('Log_working_2-way'!$D99="","",B100^('Log_working_2-way'!$D99))</f>
        <v>2.1934793420182777</v>
      </c>
      <c r="L100" s="53">
        <f t="shared" si="18"/>
        <v>0.5421994884910486</v>
      </c>
      <c r="M100" s="53">
        <f t="shared" si="19"/>
        <v>0.45780051150895146</v>
      </c>
      <c r="N100" s="54">
        <v>197</v>
      </c>
      <c r="O100" s="54">
        <f t="shared" si="20"/>
        <v>86.944134078212286</v>
      </c>
      <c r="P100" s="54">
        <f t="shared" si="21"/>
        <v>104.07547169811322</v>
      </c>
      <c r="Q100" s="54">
        <f t="shared" si="22"/>
        <v>92.924528301886781</v>
      </c>
      <c r="R100" s="54">
        <f t="shared" si="23"/>
        <v>110.0558659217877</v>
      </c>
      <c r="S100" s="55">
        <f t="shared" si="24"/>
        <v>-5.9803942236744945</v>
      </c>
      <c r="T100" s="55">
        <f t="shared" si="25"/>
        <v>-5.9803942236744803</v>
      </c>
      <c r="U100" t="s">
        <v>142</v>
      </c>
      <c r="V100" t="s">
        <v>53</v>
      </c>
      <c r="W100" t="s">
        <v>441</v>
      </c>
      <c r="X100" t="s">
        <v>476</v>
      </c>
      <c r="Y100" s="66" t="s">
        <v>482</v>
      </c>
    </row>
    <row r="101" spans="1:25" s="50" customFormat="1" ht="15" x14ac:dyDescent="0.25">
      <c r="A101">
        <v>2.36</v>
      </c>
      <c r="B101">
        <v>1.64</v>
      </c>
      <c r="C101" s="43">
        <f t="shared" si="17"/>
        <v>3.3484911120297722E-2</v>
      </c>
      <c r="D101" s="44">
        <f>IF(OR($A101="",$B101=""),"",A101*'MPTO_working_2-way'!$G100)</f>
        <v>2.4390243902439024</v>
      </c>
      <c r="E101" s="46">
        <f>IF(OR($A101="",$B101=""),"",B101*'MPTO_working_2-way'!$G100)</f>
        <v>1.6949152542372881</v>
      </c>
      <c r="F101" s="44">
        <f>IF(OR($A101="",$B101=""),"",'MPTO_working_2-way'!D100)</f>
        <v>2.4570848146267141</v>
      </c>
      <c r="G101" s="46">
        <f>IF(OR($A101="",$B101=""),"",'MPTO_working_2-way'!E100)</f>
        <v>1.6863018473335656</v>
      </c>
      <c r="H101" s="44">
        <f>IF(OR($A101="",$B101=""),"",'OddsRatio_working_2-way'!M100)</f>
        <v>2.4577379737113252</v>
      </c>
      <c r="I101" s="44">
        <f>IF(OR($A101="",$B101=""),"",'OddsRatio_working_2-way'!N100)</f>
        <v>1.6859943405700353</v>
      </c>
      <c r="J101" s="44">
        <f>IF('Log_working_2-way'!$D100="","",A101^('Log_working_2-way'!$D100))</f>
        <v>2.4661000827478752</v>
      </c>
      <c r="K101" s="46">
        <f>IF('Log_working_2-way'!$D100="","",B101^('Log_working_2-way'!$D100))</f>
        <v>1.6820816748919711</v>
      </c>
      <c r="L101" s="53">
        <f t="shared" si="18"/>
        <v>0.41000000000000003</v>
      </c>
      <c r="M101" s="53">
        <f t="shared" si="19"/>
        <v>0.59000000000000008</v>
      </c>
      <c r="N101" s="54">
        <v>198</v>
      </c>
      <c r="O101" s="54">
        <f t="shared" si="20"/>
        <v>114.10169491525424</v>
      </c>
      <c r="P101" s="54">
        <f t="shared" si="21"/>
        <v>77.268292682926813</v>
      </c>
      <c r="Q101" s="54">
        <f t="shared" si="22"/>
        <v>120.73170731707317</v>
      </c>
      <c r="R101" s="54">
        <f t="shared" si="23"/>
        <v>83.898305084745772</v>
      </c>
      <c r="S101" s="55">
        <f t="shared" si="24"/>
        <v>-6.6300124018189308</v>
      </c>
      <c r="T101" s="55">
        <f t="shared" si="25"/>
        <v>-6.6300124018189592</v>
      </c>
      <c r="U101" t="s">
        <v>353</v>
      </c>
      <c r="V101" t="s">
        <v>415</v>
      </c>
      <c r="W101" t="s">
        <v>434</v>
      </c>
      <c r="X101" t="s">
        <v>476</v>
      </c>
      <c r="Y101" s="66" t="s">
        <v>479</v>
      </c>
    </row>
    <row r="102" spans="1:25" ht="15" x14ac:dyDescent="0.25">
      <c r="A102">
        <v>2.39</v>
      </c>
      <c r="B102">
        <v>1.63</v>
      </c>
      <c r="C102" s="43">
        <f t="shared" si="17"/>
        <v>3.19069743563416E-2</v>
      </c>
      <c r="D102" s="44">
        <f>IF(OR($A102="",$B102=""),"",A102*'MPTO_working_2-way'!$G101)</f>
        <v>2.4662576687116564</v>
      </c>
      <c r="E102" s="46">
        <f>IF(OR($A102="",$B102=""),"",B102*'MPTO_working_2-way'!$G101)</f>
        <v>1.6820083682008367</v>
      </c>
      <c r="F102" s="44">
        <f>IF(OR($A102="",$B102=""),"",'MPTO_working_2-way'!D101)</f>
        <v>2.4847402493861024</v>
      </c>
      <c r="G102" s="46">
        <f>IF(OR($A102="",$B102=""),"",'MPTO_working_2-way'!E101)</f>
        <v>1.6735184827201064</v>
      </c>
      <c r="H102" s="44">
        <f>IF(OR($A102="",$B102=""),"",'OddsRatio_working_2-way'!M101)</f>
        <v>2.4853784724268779</v>
      </c>
      <c r="I102" s="44">
        <f>IF(OR($A102="",$B102=""),"",'OddsRatio_working_2-way'!N101)</f>
        <v>1.6732290918193764</v>
      </c>
      <c r="J102" s="44">
        <f>IF('Log_working_2-way'!$D101="","",A102^('Log_working_2-way'!$D101))</f>
        <v>2.4939306210789667</v>
      </c>
      <c r="K102" s="46">
        <f>IF('Log_working_2-way'!$D101="","",B102^('Log_working_2-way'!$D101))</f>
        <v>1.6693751275261461</v>
      </c>
      <c r="L102" s="53">
        <f t="shared" si="18"/>
        <v>0.40547263681592038</v>
      </c>
      <c r="M102" s="53">
        <f t="shared" si="19"/>
        <v>0.59452736318407962</v>
      </c>
      <c r="N102" s="54">
        <v>199</v>
      </c>
      <c r="O102" s="54">
        <f t="shared" si="20"/>
        <v>115.73640167364017</v>
      </c>
      <c r="P102" s="54">
        <f t="shared" si="21"/>
        <v>76.914110429447859</v>
      </c>
      <c r="Q102" s="54">
        <f t="shared" si="22"/>
        <v>122.08588957055215</v>
      </c>
      <c r="R102" s="54">
        <f t="shared" si="23"/>
        <v>83.263598326359826</v>
      </c>
      <c r="S102" s="55">
        <f t="shared" si="24"/>
        <v>-6.349487896911981</v>
      </c>
      <c r="T102" s="55">
        <f t="shared" si="25"/>
        <v>-6.3494878969119668</v>
      </c>
      <c r="U102" t="s">
        <v>419</v>
      </c>
      <c r="V102" t="s">
        <v>350</v>
      </c>
      <c r="W102" t="s">
        <v>434</v>
      </c>
      <c r="X102" t="s">
        <v>476</v>
      </c>
      <c r="Y102" s="66" t="s">
        <v>497</v>
      </c>
    </row>
    <row r="103" spans="1:25" ht="15" x14ac:dyDescent="0.25">
      <c r="A103">
        <v>2.06</v>
      </c>
      <c r="B103">
        <v>1.84</v>
      </c>
      <c r="C103" s="43">
        <f t="shared" si="17"/>
        <v>2.891515407344869E-2</v>
      </c>
      <c r="D103" s="44">
        <f>IF(OR($A103="",$B103=""),"",A103*'MPTO_working_2-way'!$G102)</f>
        <v>2.1195652173913042</v>
      </c>
      <c r="E103" s="46">
        <f>IF(OR($A103="",$B103=""),"",B103*'MPTO_working_2-way'!$G102)</f>
        <v>1.8932038834951457</v>
      </c>
      <c r="F103" s="44">
        <f>IF(OR($A103="",$B103=""),"",'MPTO_working_2-way'!D102)</f>
        <v>2.1232354918216445</v>
      </c>
      <c r="G103" s="46">
        <f>IF(OR($A103="",$B103=""),"",'MPTO_working_2-way'!E102)</f>
        <v>1.8902852583283463</v>
      </c>
      <c r="H103" s="44">
        <f>IF(OR($A103="",$B103=""),"",'OddsRatio_working_2-way'!M102)</f>
        <v>2.123345344008138</v>
      </c>
      <c r="I103" s="44">
        <f>IF(OR($A103="",$B103=""),"",'OddsRatio_working_2-way'!N102)</f>
        <v>1.8901981971385247</v>
      </c>
      <c r="J103" s="44">
        <f>IF('Log_working_2-way'!$D102="","",A103^('Log_working_2-way'!$D102))</f>
        <v>2.1250149218724146</v>
      </c>
      <c r="K103" s="46">
        <f>IF('Log_working_2-way'!$D102="","",B103^('Log_working_2-way'!$D102))</f>
        <v>1.8888770989238437</v>
      </c>
      <c r="L103" s="53">
        <f t="shared" si="18"/>
        <v>0.47179487179487184</v>
      </c>
      <c r="M103" s="53">
        <f t="shared" si="19"/>
        <v>0.52820512820512822</v>
      </c>
      <c r="N103" s="54">
        <v>200</v>
      </c>
      <c r="O103" s="54">
        <f t="shared" si="20"/>
        <v>102.91262135922331</v>
      </c>
      <c r="P103" s="54">
        <f t="shared" si="21"/>
        <v>91.304347826086953</v>
      </c>
      <c r="Q103" s="54">
        <f t="shared" si="22"/>
        <v>108.69565217391303</v>
      </c>
      <c r="R103" s="54">
        <f t="shared" si="23"/>
        <v>97.087378640776706</v>
      </c>
      <c r="S103" s="55">
        <f t="shared" si="24"/>
        <v>-5.7830308146897238</v>
      </c>
      <c r="T103" s="55">
        <f t="shared" si="25"/>
        <v>-5.7830308146897522</v>
      </c>
      <c r="U103" t="s">
        <v>416</v>
      </c>
      <c r="V103" t="s">
        <v>50</v>
      </c>
      <c r="W103" t="s">
        <v>434</v>
      </c>
      <c r="X103" t="s">
        <v>476</v>
      </c>
      <c r="Y103" s="66" t="s">
        <v>482</v>
      </c>
    </row>
    <row r="104" spans="1:25" ht="15" x14ac:dyDescent="0.25">
      <c r="A104">
        <v>2.19</v>
      </c>
      <c r="B104">
        <v>1.73</v>
      </c>
      <c r="C104" s="43">
        <f t="shared" si="17"/>
        <v>3.4655686647135031E-2</v>
      </c>
      <c r="D104" s="44">
        <f>IF(OR($A104="",$B104=""),"",A104*'MPTO_working_2-way'!$G103)</f>
        <v>2.2658959537572256</v>
      </c>
      <c r="E104" s="46">
        <f>IF(OR($A104="",$B104=""),"",B104*'MPTO_working_2-way'!$G103)</f>
        <v>1.7899543378995435</v>
      </c>
      <c r="F104" s="44">
        <f>IF(OR($A104="",$B104=""),"",'MPTO_working_2-way'!D103)</f>
        <v>2.2763841740018629</v>
      </c>
      <c r="G104" s="46">
        <f>IF(OR($A104="",$B104=""),"",'MPTO_working_2-way'!E103)</f>
        <v>1.7834631769717797</v>
      </c>
      <c r="H104" s="44">
        <f>IF(OR($A104="",$B104=""),"",'OddsRatio_working_2-way'!M103)</f>
        <v>2.2767681803292916</v>
      </c>
      <c r="I104" s="44">
        <f>IF(OR($A104="",$B104=""),"",'OddsRatio_working_2-way'!N103)</f>
        <v>1.7832275391935992</v>
      </c>
      <c r="J104" s="44">
        <f>IF('Log_working_2-way'!$D103="","",A104^('Log_working_2-way'!$D103))</f>
        <v>2.2815927958159761</v>
      </c>
      <c r="K104" s="46">
        <f>IF('Log_working_2-way'!$D103="","",B104^('Log_working_2-way'!$D103))</f>
        <v>1.7802790428165938</v>
      </c>
      <c r="L104" s="53">
        <f t="shared" si="18"/>
        <v>0.44132653061224486</v>
      </c>
      <c r="M104" s="53">
        <f t="shared" si="19"/>
        <v>0.55867346938775508</v>
      </c>
      <c r="N104" s="54">
        <v>201</v>
      </c>
      <c r="O104" s="54">
        <f t="shared" si="20"/>
        <v>109.21917808219179</v>
      </c>
      <c r="P104" s="54">
        <f t="shared" si="21"/>
        <v>84.815028901734124</v>
      </c>
      <c r="Q104" s="54">
        <f t="shared" si="22"/>
        <v>116.1849710982659</v>
      </c>
      <c r="R104" s="54">
        <f t="shared" si="23"/>
        <v>91.780821917808225</v>
      </c>
      <c r="S104" s="55">
        <f t="shared" si="24"/>
        <v>-6.9657930160741159</v>
      </c>
      <c r="T104" s="55">
        <f t="shared" si="25"/>
        <v>-6.9657930160741017</v>
      </c>
      <c r="U104" t="s">
        <v>354</v>
      </c>
      <c r="V104" t="s">
        <v>249</v>
      </c>
      <c r="W104" t="s">
        <v>434</v>
      </c>
      <c r="X104" t="s">
        <v>476</v>
      </c>
      <c r="Y104" s="66" t="s">
        <v>481</v>
      </c>
    </row>
    <row r="105" spans="1:25" ht="15" x14ac:dyDescent="0.25">
      <c r="A105">
        <v>2.2999999999999998</v>
      </c>
      <c r="B105">
        <v>1.67</v>
      </c>
      <c r="C105" s="43">
        <f t="shared" si="17"/>
        <v>3.3585003905233002E-2</v>
      </c>
      <c r="D105" s="44">
        <f>IF(OR($A105="",$B105=""),"",A105*'MPTO_working_2-way'!$G104)</f>
        <v>2.3772455089820359</v>
      </c>
      <c r="E105" s="46">
        <f>IF(OR($A105="",$B105=""),"",B105*'MPTO_working_2-way'!$G104)</f>
        <v>1.7260869565217389</v>
      </c>
      <c r="F105" s="44">
        <f>IF(OR($A105="",$B105=""),"",'MPTO_working_2-way'!D104)</f>
        <v>2.3924011211460603</v>
      </c>
      <c r="G105" s="46">
        <f>IF(OR($A105="",$B105=""),"",'MPTO_working_2-way'!E104)</f>
        <v>1.7181838514873629</v>
      </c>
      <c r="H105" s="44">
        <f>IF(OR($A105="",$B105=""),"",'OddsRatio_working_2-way'!M104)</f>
        <v>2.3929459815307572</v>
      </c>
      <c r="I105" s="44">
        <f>IF(OR($A105="",$B105=""),"",'OddsRatio_working_2-way'!N104)</f>
        <v>1.7179029289427752</v>
      </c>
      <c r="J105" s="44">
        <f>IF('Log_working_2-way'!$D104="","",A105^('Log_working_2-way'!$D104))</f>
        <v>2.399943779582375</v>
      </c>
      <c r="K105" s="46">
        <f>IF('Log_working_2-way'!$D104="","",B105^('Log_working_2-way'!$D104))</f>
        <v>1.7143143993241288</v>
      </c>
      <c r="L105" s="53">
        <f t="shared" si="18"/>
        <v>0.42065491183879095</v>
      </c>
      <c r="M105" s="53">
        <f t="shared" si="19"/>
        <v>0.57934508816120911</v>
      </c>
      <c r="N105" s="54">
        <v>202</v>
      </c>
      <c r="O105" s="54">
        <f t="shared" si="20"/>
        <v>114.17391304347825</v>
      </c>
      <c r="P105" s="54">
        <f t="shared" si="21"/>
        <v>81.041916167664667</v>
      </c>
      <c r="Q105" s="54">
        <f t="shared" si="22"/>
        <v>120.95808383233535</v>
      </c>
      <c r="R105" s="54">
        <f t="shared" si="23"/>
        <v>87.826086956521749</v>
      </c>
      <c r="S105" s="55">
        <f t="shared" si="24"/>
        <v>-6.7841707888570966</v>
      </c>
      <c r="T105" s="55">
        <f t="shared" si="25"/>
        <v>-6.7841707888570824</v>
      </c>
      <c r="U105" t="s">
        <v>351</v>
      </c>
      <c r="V105" t="s">
        <v>348</v>
      </c>
      <c r="W105" t="s">
        <v>434</v>
      </c>
      <c r="X105" t="s">
        <v>476</v>
      </c>
      <c r="Y105" s="66" t="s">
        <v>482</v>
      </c>
    </row>
    <row r="106" spans="1:25" ht="15" x14ac:dyDescent="0.25">
      <c r="A106">
        <v>2.31</v>
      </c>
      <c r="B106">
        <v>1.66</v>
      </c>
      <c r="C106" s="43">
        <f t="shared" si="17"/>
        <v>3.5310071454649705E-2</v>
      </c>
      <c r="D106" s="44">
        <f>IF(OR($A106="",$B106=""),"",A106*'MPTO_working_2-way'!$G105)</f>
        <v>2.3915662650602409</v>
      </c>
      <c r="E106" s="46">
        <f>IF(OR($A106="",$B106=""),"",B106*'MPTO_working_2-way'!$G105)</f>
        <v>1.7186147186147185</v>
      </c>
      <c r="F106" s="44">
        <f>IF(OR($A106="",$B106=""),"",'MPTO_working_2-way'!D105)</f>
        <v>2.4082145324373547</v>
      </c>
      <c r="G106" s="46">
        <f>IF(OR($A106="",$B106=""),"",'MPTO_working_2-way'!E105)</f>
        <v>1.7101190741649199</v>
      </c>
      <c r="H106" s="44">
        <f>IF(OR($A106="",$B106=""),"",'OddsRatio_working_2-way'!M105)</f>
        <v>2.4088465086191913</v>
      </c>
      <c r="I106" s="44">
        <f>IF(OR($A106="",$B106=""),"",'OddsRatio_working_2-way'!N105)</f>
        <v>1.7098005310600506</v>
      </c>
      <c r="J106" s="44">
        <f>IF('Log_working_2-way'!$D105="","",A106^('Log_working_2-way'!$D105))</f>
        <v>2.4165541184191208</v>
      </c>
      <c r="K106" s="46">
        <f>IF('Log_working_2-way'!$D105="","",B106^('Log_working_2-way'!$D105))</f>
        <v>1.7059384368003565</v>
      </c>
      <c r="L106" s="53">
        <f t="shared" si="18"/>
        <v>0.41813602015113349</v>
      </c>
      <c r="M106" s="53">
        <f t="shared" si="19"/>
        <v>0.58186397984886651</v>
      </c>
      <c r="N106" s="54">
        <v>203</v>
      </c>
      <c r="O106" s="54">
        <f t="shared" si="20"/>
        <v>115.12121212121212</v>
      </c>
      <c r="P106" s="54">
        <f t="shared" si="21"/>
        <v>80.710843373493958</v>
      </c>
      <c r="Q106" s="54">
        <f t="shared" si="22"/>
        <v>122.28915662650603</v>
      </c>
      <c r="R106" s="54">
        <f t="shared" si="23"/>
        <v>87.878787878787875</v>
      </c>
      <c r="S106" s="55">
        <f t="shared" si="24"/>
        <v>-7.167944505293903</v>
      </c>
      <c r="T106" s="55">
        <f t="shared" si="25"/>
        <v>-7.1679445052939172</v>
      </c>
      <c r="U106" t="s">
        <v>140</v>
      </c>
      <c r="V106" t="s">
        <v>234</v>
      </c>
      <c r="W106" t="s">
        <v>434</v>
      </c>
      <c r="X106" t="s">
        <v>476</v>
      </c>
      <c r="Y106" s="66" t="s">
        <v>496</v>
      </c>
    </row>
    <row r="107" spans="1:25" ht="15" x14ac:dyDescent="0.25">
      <c r="A107">
        <v>2.27</v>
      </c>
      <c r="B107">
        <v>1.68</v>
      </c>
      <c r="C107" s="43">
        <f t="shared" si="17"/>
        <v>3.5766729599328695E-2</v>
      </c>
      <c r="D107" s="44">
        <f>IF(OR($A107="",$B107=""),"",A107*'MPTO_working_2-way'!$G106)</f>
        <v>2.3511904761904763</v>
      </c>
      <c r="E107" s="46">
        <f>IF(OR($A107="",$B107=""),"",B107*'MPTO_working_2-way'!$G106)</f>
        <v>1.7400881057268722</v>
      </c>
      <c r="F107" s="44">
        <f>IF(OR($A107="",$B107=""),"",'MPTO_working_2-way'!D106)</f>
        <v>2.3660503784588656</v>
      </c>
      <c r="G107" s="46">
        <f>IF(OR($A107="",$B107=""),"",'MPTO_working_2-way'!E106)</f>
        <v>1.7320374239258789</v>
      </c>
      <c r="H107" s="44">
        <f>IF(OR($A107="",$B107=""),"",'OddsRatio_working_2-way'!M106)</f>
        <v>2.3666188418222287</v>
      </c>
      <c r="I107" s="44">
        <f>IF(OR($A107="",$B107=""),"",'OddsRatio_working_2-way'!N106)</f>
        <v>1.7317329231804059</v>
      </c>
      <c r="J107" s="44">
        <f>IF('Log_working_2-way'!$D106="","",A107^('Log_working_2-way'!$D106))</f>
        <v>2.37348902776783</v>
      </c>
      <c r="K107" s="46">
        <f>IF('Log_working_2-way'!$D106="","",B107^('Log_working_2-way'!$D106))</f>
        <v>1.72807279838637</v>
      </c>
      <c r="L107" s="53">
        <f t="shared" si="18"/>
        <v>0.42531645569620252</v>
      </c>
      <c r="M107" s="53">
        <f t="shared" si="19"/>
        <v>0.57468354430379742</v>
      </c>
      <c r="N107" s="54">
        <v>204</v>
      </c>
      <c r="O107" s="54">
        <f t="shared" si="20"/>
        <v>114.13215859030836</v>
      </c>
      <c r="P107" s="54">
        <f t="shared" si="21"/>
        <v>82.571428571428555</v>
      </c>
      <c r="Q107" s="54">
        <f t="shared" si="22"/>
        <v>121.42857142857143</v>
      </c>
      <c r="R107" s="54">
        <f t="shared" si="23"/>
        <v>89.867841409691621</v>
      </c>
      <c r="S107" s="55">
        <f t="shared" si="24"/>
        <v>-7.2964128382630662</v>
      </c>
      <c r="T107" s="55">
        <f t="shared" si="25"/>
        <v>-7.2964128382630662</v>
      </c>
      <c r="U107" t="s">
        <v>417</v>
      </c>
      <c r="V107" t="s">
        <v>418</v>
      </c>
      <c r="W107" t="s">
        <v>434</v>
      </c>
      <c r="X107" t="s">
        <v>476</v>
      </c>
      <c r="Y107" s="66" t="s">
        <v>485</v>
      </c>
    </row>
    <row r="108" spans="1:25" ht="15" x14ac:dyDescent="0.25">
      <c r="A108">
        <v>1.99</v>
      </c>
      <c r="B108">
        <v>1.9</v>
      </c>
      <c r="C108" s="43">
        <f t="shared" si="17"/>
        <v>2.8828352287754377E-2</v>
      </c>
      <c r="D108" s="44">
        <f>IF(OR($A108="",$B108=""),"",A108*'MPTO_working_2-way'!$G107)</f>
        <v>2.0473684210526311</v>
      </c>
      <c r="E108" s="46">
        <f>IF(OR($A108="",$B108=""),"",B108*'MPTO_working_2-way'!$G107)</f>
        <v>1.9547738693467331</v>
      </c>
      <c r="F108" s="44">
        <f>IF(OR($A108="",$B108=""),"",'MPTO_working_2-way'!D107)</f>
        <v>2.0487672717420748</v>
      </c>
      <c r="G108" s="46">
        <f>IF(OR($A108="",$B108=""),"",'MPTO_working_2-way'!E107)</f>
        <v>1.9535003874967702</v>
      </c>
      <c r="H108" s="44">
        <f>IF(OR($A108="",$B108=""),"",'OddsRatio_working_2-way'!M107)</f>
        <v>2.0488088481701512</v>
      </c>
      <c r="I108" s="44">
        <f>IF(OR($A108="",$B108=""),"",'OddsRatio_working_2-way'!N107)</f>
        <v>1.9534625892455926</v>
      </c>
      <c r="J108" s="44">
        <f>IF('Log_working_2-way'!$D107="","",A108^('Log_working_2-way'!$D107))</f>
        <v>2.0494438264048878</v>
      </c>
      <c r="K108" s="46">
        <f>IF('Log_working_2-way'!$D107="","",B108^('Log_working_2-way'!$D107))</f>
        <v>1.9528856855785393</v>
      </c>
      <c r="L108" s="53">
        <f t="shared" si="18"/>
        <v>0.48843187660668391</v>
      </c>
      <c r="M108" s="53">
        <f t="shared" si="19"/>
        <v>0.51156812339331637</v>
      </c>
      <c r="N108" s="54">
        <v>205</v>
      </c>
      <c r="O108" s="54">
        <f t="shared" si="20"/>
        <v>101.98492462311556</v>
      </c>
      <c r="P108" s="54">
        <f t="shared" si="21"/>
        <v>97.105263157894726</v>
      </c>
      <c r="Q108" s="54">
        <f t="shared" si="22"/>
        <v>107.89473684210526</v>
      </c>
      <c r="R108" s="54">
        <f t="shared" si="23"/>
        <v>103.01507537688441</v>
      </c>
      <c r="S108" s="55">
        <f t="shared" si="24"/>
        <v>-5.9098122189896998</v>
      </c>
      <c r="T108" s="55">
        <f t="shared" si="25"/>
        <v>-5.9098122189896856</v>
      </c>
      <c r="U108" t="s">
        <v>352</v>
      </c>
      <c r="V108" t="s">
        <v>105</v>
      </c>
      <c r="W108" t="s">
        <v>434</v>
      </c>
      <c r="X108" t="s">
        <v>476</v>
      </c>
      <c r="Y108" s="66" t="s">
        <v>482</v>
      </c>
    </row>
    <row r="109" spans="1:25" ht="15" x14ac:dyDescent="0.25">
      <c r="A109">
        <v>1.47</v>
      </c>
      <c r="B109">
        <v>2.74</v>
      </c>
      <c r="C109" s="43">
        <f t="shared" si="17"/>
        <v>4.5235612493172539E-2</v>
      </c>
      <c r="D109" s="44">
        <f>IF(OR($A109="",$B109=""),"",A109*'MPTO_working_2-way'!$G108)</f>
        <v>1.5364963503649636</v>
      </c>
      <c r="E109" s="46">
        <f>IF(OR($A109="",$B109=""),"",B109*'MPTO_working_2-way'!$G108)</f>
        <v>2.8639455782312928</v>
      </c>
      <c r="F109" s="44">
        <f>IF(OR($A109="",$B109=""),"",'MPTO_working_2-way'!D108)</f>
        <v>1.5205557023670204</v>
      </c>
      <c r="G109" s="46">
        <f>IF(OR($A109="",$B109=""),"",'MPTO_working_2-way'!E108)</f>
        <v>2.9210240046413816</v>
      </c>
      <c r="H109" s="44">
        <f>IF(OR($A109="",$B109=""),"",'OddsRatio_working_2-way'!M108)</f>
        <v>1.5197258340016742</v>
      </c>
      <c r="I109" s="44">
        <f>IF(OR($A109="",$B109=""),"",'OddsRatio_working_2-way'!N108)</f>
        <v>2.9240913854530066</v>
      </c>
      <c r="J109" s="44">
        <f>IF('Log_working_2-way'!$D108="","",A109^('Log_working_2-way'!$D108))</f>
        <v>1.5123981350795042</v>
      </c>
      <c r="K109" s="46">
        <f>IF('Log_working_2-way'!$D108="","",B109^('Log_working_2-way'!$D108))</f>
        <v>2.9516074152820275</v>
      </c>
      <c r="L109" s="53">
        <f t="shared" si="18"/>
        <v>0.65083135391923985</v>
      </c>
      <c r="M109" s="53">
        <f t="shared" si="19"/>
        <v>0.34916864608076004</v>
      </c>
      <c r="N109" s="54">
        <v>206</v>
      </c>
      <c r="O109" s="54">
        <f t="shared" si="20"/>
        <v>65.863945578231281</v>
      </c>
      <c r="P109" s="54">
        <f t="shared" si="21"/>
        <v>130.81751824817519</v>
      </c>
      <c r="Q109" s="54">
        <f t="shared" si="22"/>
        <v>75.182481751824824</v>
      </c>
      <c r="R109" s="54">
        <f t="shared" si="23"/>
        <v>140.1360544217687</v>
      </c>
      <c r="S109" s="55">
        <f t="shared" si="24"/>
        <v>-9.318536173593543</v>
      </c>
      <c r="T109" s="55">
        <f t="shared" si="25"/>
        <v>-9.3185361735935146</v>
      </c>
      <c r="U109" t="s">
        <v>358</v>
      </c>
      <c r="V109" t="s">
        <v>425</v>
      </c>
      <c r="W109" t="s">
        <v>448</v>
      </c>
      <c r="X109" t="s">
        <v>476</v>
      </c>
      <c r="Y109" s="66" t="s">
        <v>484</v>
      </c>
    </row>
    <row r="110" spans="1:25" ht="15" x14ac:dyDescent="0.25">
      <c r="A110">
        <v>2.0299999999999998</v>
      </c>
      <c r="B110">
        <v>1.87</v>
      </c>
      <c r="C110" s="43">
        <f t="shared" si="17"/>
        <v>2.737019572719368E-2</v>
      </c>
      <c r="D110" s="44">
        <f>IF(OR($A110="",$B110=""),"",A110*'MPTO_working_2-way'!$G109)</f>
        <v>2.0855614973262031</v>
      </c>
      <c r="E110" s="46">
        <f>IF(OR($A110="",$B110=""),"",B110*'MPTO_working_2-way'!$G109)</f>
        <v>1.9211822660098523</v>
      </c>
      <c r="F110" s="44">
        <f>IF(OR($A110="",$B110=""),"",'MPTO_working_2-way'!D109)</f>
        <v>2.0880063804625832</v>
      </c>
      <c r="G110" s="46">
        <f>IF(OR($A110="",$B110=""),"",'MPTO_working_2-way'!E109)</f>
        <v>1.9191122570208035</v>
      </c>
      <c r="H110" s="44">
        <f>IF(OR($A110="",$B110=""),"",'OddsRatio_working_2-way'!M109)</f>
        <v>2.0880753861644932</v>
      </c>
      <c r="I110" s="44">
        <f>IF(OR($A110="",$B110=""),"",'OddsRatio_working_2-way'!N109)</f>
        <v>1.9190539669544755</v>
      </c>
      <c r="J110" s="44">
        <f>IF('Log_working_2-way'!$D109="","",A110^('Log_working_2-way'!$D109))</f>
        <v>2.0891848566626599</v>
      </c>
      <c r="K110" s="46">
        <f>IF('Log_working_2-way'!$D109="","",B110^('Log_working_2-way'!$D109))</f>
        <v>1.9181177959672178</v>
      </c>
      <c r="L110" s="53">
        <f t="shared" si="18"/>
        <v>0.4794871794871795</v>
      </c>
      <c r="M110" s="53">
        <f t="shared" si="19"/>
        <v>0.52051282051282044</v>
      </c>
      <c r="N110" s="54">
        <v>207</v>
      </c>
      <c r="O110" s="54">
        <f t="shared" si="20"/>
        <v>105.02955665024631</v>
      </c>
      <c r="P110" s="54">
        <f t="shared" si="21"/>
        <v>96.304812834224606</v>
      </c>
      <c r="Q110" s="54">
        <f t="shared" si="22"/>
        <v>110.69518716577538</v>
      </c>
      <c r="R110" s="54">
        <f t="shared" si="23"/>
        <v>101.97044334975371</v>
      </c>
      <c r="S110" s="55">
        <f t="shared" si="24"/>
        <v>-5.6656305155290738</v>
      </c>
      <c r="T110" s="55">
        <f t="shared" si="25"/>
        <v>-5.6656305155291022</v>
      </c>
      <c r="U110" t="s">
        <v>428</v>
      </c>
      <c r="V110" t="s">
        <v>363</v>
      </c>
      <c r="W110" t="s">
        <v>448</v>
      </c>
      <c r="X110" t="s">
        <v>476</v>
      </c>
      <c r="Y110" s="66" t="s">
        <v>485</v>
      </c>
    </row>
    <row r="111" spans="1:25" ht="15" x14ac:dyDescent="0.25">
      <c r="A111">
        <v>1.58</v>
      </c>
      <c r="B111">
        <v>2.4900000000000002</v>
      </c>
      <c r="C111" s="43">
        <f t="shared" si="17"/>
        <v>3.4517818107874465E-2</v>
      </c>
      <c r="D111" s="44">
        <f>IF(OR($A111="",$B111=""),"",A111*'MPTO_working_2-way'!$G110)</f>
        <v>1.6345381526104417</v>
      </c>
      <c r="E111" s="46">
        <f>IF(OR($A111="",$B111=""),"",B111*'MPTO_working_2-way'!$G110)</f>
        <v>2.5759493670886076</v>
      </c>
      <c r="F111" s="44">
        <f>IF(OR($A111="",$B111=""),"",'MPTO_working_2-way'!D110)</f>
        <v>1.6242929689112753</v>
      </c>
      <c r="G111" s="46">
        <f>IF(OR($A111="",$B111=""),"",'MPTO_working_2-way'!E110)</f>
        <v>2.6018120494676276</v>
      </c>
      <c r="H111" s="44">
        <f>IF(OR($A111="",$B111=""),"",'OddsRatio_working_2-way'!M110)</f>
        <v>1.6239084427754149</v>
      </c>
      <c r="I111" s="44">
        <f>IF(OR($A111="",$B111=""),"",'OddsRatio_working_2-way'!N110)</f>
        <v>2.6027992754058067</v>
      </c>
      <c r="J111" s="44">
        <f>IF('Log_working_2-way'!$D110="","",A111^('Log_working_2-way'!$D110))</f>
        <v>1.6192445352091833</v>
      </c>
      <c r="K111" s="46">
        <f>IF('Log_working_2-way'!$D110="","",B111^('Log_working_2-way'!$D110))</f>
        <v>2.6148709324694677</v>
      </c>
      <c r="L111" s="53">
        <f t="shared" si="18"/>
        <v>0.6117936117936118</v>
      </c>
      <c r="M111" s="53">
        <f t="shared" si="19"/>
        <v>0.3882063882063882</v>
      </c>
      <c r="N111" s="54">
        <v>208</v>
      </c>
      <c r="O111" s="54">
        <f t="shared" si="20"/>
        <v>76.354430379746816</v>
      </c>
      <c r="P111" s="54">
        <f t="shared" si="21"/>
        <v>124.46586345381527</v>
      </c>
      <c r="Q111" s="54">
        <f t="shared" si="22"/>
        <v>83.534136546184726</v>
      </c>
      <c r="R111" s="54">
        <f t="shared" si="23"/>
        <v>131.64556962025316</v>
      </c>
      <c r="S111" s="55">
        <f t="shared" si="24"/>
        <v>-7.17970616643791</v>
      </c>
      <c r="T111" s="55">
        <f t="shared" si="25"/>
        <v>-7.1797061664378816</v>
      </c>
      <c r="U111" t="s">
        <v>362</v>
      </c>
      <c r="V111" t="s">
        <v>361</v>
      </c>
      <c r="W111" t="s">
        <v>448</v>
      </c>
      <c r="X111" t="s">
        <v>476</v>
      </c>
      <c r="Y111" s="66" t="s">
        <v>486</v>
      </c>
    </row>
    <row r="112" spans="1:25" ht="15" x14ac:dyDescent="0.25">
      <c r="A112">
        <v>1.93</v>
      </c>
      <c r="B112">
        <v>1.96</v>
      </c>
      <c r="C112" s="43">
        <f t="shared" si="17"/>
        <v>2.8338796658559762E-2</v>
      </c>
      <c r="D112" s="44">
        <f>IF(OR($A112="",$B112=""),"",A112*'MPTO_working_2-way'!$G111)</f>
        <v>1.9846938775510203</v>
      </c>
      <c r="E112" s="46">
        <f>IF(OR($A112="",$B112=""),"",B112*'MPTO_working_2-way'!$G111)</f>
        <v>2.0155440414507773</v>
      </c>
      <c r="F112" s="44">
        <f>IF(OR($A112="",$B112=""),"",'MPTO_working_2-way'!D111)</f>
        <v>1.9842635333613092</v>
      </c>
      <c r="G112" s="46">
        <f>IF(OR($A112="",$B112=""),"",'MPTO_working_2-way'!E111)</f>
        <v>2.0159880622468553</v>
      </c>
      <c r="H112" s="44">
        <f>IF(OR($A112="",$B112=""),"",'OddsRatio_working_2-way'!M111)</f>
        <v>1.9842509842514759</v>
      </c>
      <c r="I112" s="44">
        <f>IF(OR($A112="",$B112=""),"",'OddsRatio_working_2-way'!N111)</f>
        <v>2.0160010160015238</v>
      </c>
      <c r="J112" s="44">
        <f>IF('Log_working_2-way'!$D111="","",A112^('Log_working_2-way'!$D111))</f>
        <v>1.9840560014719333</v>
      </c>
      <c r="K112" s="46">
        <f>IF('Log_working_2-way'!$D111="","",B112^('Log_working_2-way'!$D111))</f>
        <v>2.0162023284286739</v>
      </c>
      <c r="L112" s="53">
        <f t="shared" si="18"/>
        <v>0.50385604113110538</v>
      </c>
      <c r="M112" s="53">
        <f t="shared" si="19"/>
        <v>0.49614395886889456</v>
      </c>
      <c r="N112" s="54">
        <v>209</v>
      </c>
      <c r="O112" s="54">
        <f t="shared" si="20"/>
        <v>100.70984455958551</v>
      </c>
      <c r="P112" s="54">
        <f t="shared" si="21"/>
        <v>102.36734693877551</v>
      </c>
      <c r="Q112" s="54">
        <f t="shared" si="22"/>
        <v>106.63265306122449</v>
      </c>
      <c r="R112" s="54">
        <f t="shared" si="23"/>
        <v>108.29015544041452</v>
      </c>
      <c r="S112" s="55">
        <f t="shared" si="24"/>
        <v>-5.9228085016389826</v>
      </c>
      <c r="T112" s="55">
        <f t="shared" si="25"/>
        <v>-5.9228085016390111</v>
      </c>
      <c r="U112" t="s">
        <v>356</v>
      </c>
      <c r="V112" t="s">
        <v>420</v>
      </c>
      <c r="W112" t="s">
        <v>448</v>
      </c>
      <c r="X112" t="s">
        <v>476</v>
      </c>
      <c r="Y112" s="66" t="s">
        <v>481</v>
      </c>
    </row>
    <row r="113" spans="1:25" ht="15" x14ac:dyDescent="0.25">
      <c r="A113">
        <v>2.2000000000000002</v>
      </c>
      <c r="B113">
        <v>1.72</v>
      </c>
      <c r="C113" s="43">
        <f t="shared" si="17"/>
        <v>3.5940803382663811E-2</v>
      </c>
      <c r="D113" s="44">
        <f>IF(OR($A113="",$B113=""),"",A113*'MPTO_working_2-way'!$G112)</f>
        <v>2.2790697674418605</v>
      </c>
      <c r="E113" s="46">
        <f>IF(OR($A113="",$B113=""),"",B113*'MPTO_working_2-way'!$G112)</f>
        <v>1.7818181818181817</v>
      </c>
      <c r="F113" s="44">
        <f>IF(OR($A113="",$B113=""),"",'MPTO_working_2-way'!D112)</f>
        <v>2.2905569007263922</v>
      </c>
      <c r="G113" s="46">
        <f>IF(OR($A113="",$B113=""),"",'MPTO_working_2-way'!E112)</f>
        <v>1.7748592870544089</v>
      </c>
      <c r="H113" s="44">
        <f>IF(OR($A113="",$B113=""),"",'OddsRatio_working_2-way'!M112)</f>
        <v>2.2909944487358058</v>
      </c>
      <c r="I113" s="44">
        <f>IF(OR($A113="",$B113=""),"",'OddsRatio_working_2-way'!N112)</f>
        <v>1.7745966692414832</v>
      </c>
      <c r="J113" s="44">
        <f>IF('Log_working_2-way'!$D112="","",A113^('Log_working_2-way'!$D112))</f>
        <v>2.2962889076273294</v>
      </c>
      <c r="K113" s="46">
        <f>IF('Log_working_2-way'!$D112="","",B113^('Log_working_2-way'!$D112))</f>
        <v>1.7714329684655428</v>
      </c>
      <c r="L113" s="53">
        <f t="shared" si="18"/>
        <v>0.43877551020408162</v>
      </c>
      <c r="M113" s="53">
        <f t="shared" si="19"/>
        <v>0.56122448979591844</v>
      </c>
      <c r="N113" s="54">
        <v>210</v>
      </c>
      <c r="O113" s="54">
        <f t="shared" si="20"/>
        <v>114.54545454545456</v>
      </c>
      <c r="P113" s="54">
        <f t="shared" si="21"/>
        <v>87.906976744186039</v>
      </c>
      <c r="Q113" s="54">
        <f t="shared" si="22"/>
        <v>122.09302325581396</v>
      </c>
      <c r="R113" s="54">
        <f t="shared" si="23"/>
        <v>95.454545454545453</v>
      </c>
      <c r="S113" s="55">
        <f t="shared" si="24"/>
        <v>-7.5475687103593998</v>
      </c>
      <c r="T113" s="55">
        <f t="shared" si="25"/>
        <v>-7.547568710359414</v>
      </c>
      <c r="U113" t="s">
        <v>148</v>
      </c>
      <c r="V113" t="s">
        <v>365</v>
      </c>
      <c r="W113" t="s">
        <v>435</v>
      </c>
      <c r="X113" t="s">
        <v>476</v>
      </c>
      <c r="Y113" s="66" t="s">
        <v>485</v>
      </c>
    </row>
    <row r="114" spans="1:25" ht="15" x14ac:dyDescent="0.25">
      <c r="A114">
        <v>2.6</v>
      </c>
      <c r="B114">
        <v>1.54</v>
      </c>
      <c r="C114" s="43">
        <f t="shared" si="17"/>
        <v>3.3966033966033926E-2</v>
      </c>
      <c r="D114" s="44">
        <f>IF(OR($A114="",$B114=""),"",A114*'MPTO_working_2-way'!$G113)</f>
        <v>2.6883116883116882</v>
      </c>
      <c r="E114" s="46">
        <f>IF(OR($A114="",$B114=""),"",B114*'MPTO_working_2-way'!$G113)</f>
        <v>1.5923076923076922</v>
      </c>
      <c r="F114" s="44">
        <f>IF(OR($A114="",$B114=""),"",'MPTO_working_2-way'!D113)</f>
        <v>2.7201086956521738</v>
      </c>
      <c r="G114" s="46">
        <f>IF(OR($A114="",$B114=""),"",'MPTO_working_2-way'!E113)</f>
        <v>1.5813586097946286</v>
      </c>
      <c r="H114" s="44">
        <f>IF(OR($A114="",$B114=""),"",'OddsRatio_working_2-way'!M113)</f>
        <v>2.7213259316477414</v>
      </c>
      <c r="I114" s="44">
        <f>IF(OR($A114="",$B114=""),"",'OddsRatio_working_2-way'!N113)</f>
        <v>1.5809475019311128</v>
      </c>
      <c r="J114" s="44">
        <f>IF('Log_working_2-way'!$D113="","",A114^('Log_working_2-way'!$D113))</f>
        <v>2.7362430303283927</v>
      </c>
      <c r="K114" s="46">
        <f>IF('Log_working_2-way'!$D113="","",B114^('Log_working_2-way'!$D113))</f>
        <v>1.5759562356951364</v>
      </c>
      <c r="L114" s="53">
        <f t="shared" si="18"/>
        <v>0.37198067632850246</v>
      </c>
      <c r="M114" s="53">
        <f t="shared" si="19"/>
        <v>0.6280193236714976</v>
      </c>
      <c r="N114" s="54">
        <v>211</v>
      </c>
      <c r="O114" s="54">
        <f t="shared" si="20"/>
        <v>129.84615384615384</v>
      </c>
      <c r="P114" s="54">
        <f t="shared" si="21"/>
        <v>73.987012987012989</v>
      </c>
      <c r="Q114" s="54">
        <f t="shared" si="22"/>
        <v>137.01298701298703</v>
      </c>
      <c r="R114" s="54">
        <f t="shared" si="23"/>
        <v>81.153846153846146</v>
      </c>
      <c r="S114" s="55">
        <f t="shared" si="24"/>
        <v>-7.1668331668331859</v>
      </c>
      <c r="T114" s="55">
        <f t="shared" si="25"/>
        <v>-7.1668331668331575</v>
      </c>
      <c r="U114" t="s">
        <v>173</v>
      </c>
      <c r="V114" t="s">
        <v>174</v>
      </c>
      <c r="W114" t="s">
        <v>435</v>
      </c>
      <c r="X114" t="s">
        <v>476</v>
      </c>
      <c r="Y114" s="66" t="s">
        <v>487</v>
      </c>
    </row>
    <row r="115" spans="1:25" ht="15" x14ac:dyDescent="0.25">
      <c r="A115">
        <v>2.3199999999999998</v>
      </c>
      <c r="B115">
        <v>1.66</v>
      </c>
      <c r="C115" s="43">
        <f t="shared" si="17"/>
        <v>3.3444121312837582E-2</v>
      </c>
      <c r="D115" s="44">
        <f>IF(OR($A115="",$B115=""),"",A115*'MPTO_working_2-way'!$G114)</f>
        <v>2.3975903614457832</v>
      </c>
      <c r="E115" s="46">
        <f>IF(OR($A115="",$B115=""),"",B115*'MPTO_working_2-way'!$G114)</f>
        <v>1.7155172413793103</v>
      </c>
      <c r="F115" s="44">
        <f>IF(OR($A115="",$B115=""),"",'MPTO_working_2-way'!D114)</f>
        <v>2.4136375031336175</v>
      </c>
      <c r="G115" s="46">
        <f>IF(OR($A115="",$B115=""),"",'MPTO_working_2-way'!E114)</f>
        <v>1.707394928178755</v>
      </c>
      <c r="H115" s="44">
        <f>IF(OR($A115="",$B115=""),"",'OddsRatio_working_2-way'!M114)</f>
        <v>2.4142135623730954</v>
      </c>
      <c r="I115" s="44">
        <f>IF(OR($A115="",$B115=""),"",'OddsRatio_working_2-way'!N114)</f>
        <v>1.7071067811865479</v>
      </c>
      <c r="J115" s="44">
        <f>IF('Log_working_2-way'!$D114="","",A115^('Log_working_2-way'!$D114))</f>
        <v>2.4216287324780335</v>
      </c>
      <c r="K115" s="46">
        <f>IF('Log_working_2-way'!$D114="","",B115^('Log_working_2-way'!$D114))</f>
        <v>1.7034185347793582</v>
      </c>
      <c r="L115" s="53">
        <f t="shared" si="18"/>
        <v>0.41708542713567837</v>
      </c>
      <c r="M115" s="53">
        <f t="shared" si="19"/>
        <v>0.58291457286432158</v>
      </c>
      <c r="N115" s="54">
        <v>212</v>
      </c>
      <c r="O115" s="54">
        <f t="shared" si="20"/>
        <v>120.62068965517241</v>
      </c>
      <c r="P115" s="54">
        <f t="shared" si="21"/>
        <v>84.289156626506013</v>
      </c>
      <c r="Q115" s="54">
        <f t="shared" si="22"/>
        <v>127.71084337349399</v>
      </c>
      <c r="R115" s="54">
        <f t="shared" si="23"/>
        <v>91.379310344827587</v>
      </c>
      <c r="S115" s="55">
        <f t="shared" si="24"/>
        <v>-7.0901537183215737</v>
      </c>
      <c r="T115" s="55">
        <f t="shared" si="25"/>
        <v>-7.0901537183215737</v>
      </c>
      <c r="U115" t="s">
        <v>147</v>
      </c>
      <c r="V115" t="s">
        <v>172</v>
      </c>
      <c r="W115" t="s">
        <v>435</v>
      </c>
      <c r="X115" t="s">
        <v>476</v>
      </c>
      <c r="Y115" s="66" t="s">
        <v>485</v>
      </c>
    </row>
    <row r="116" spans="1:25" ht="15" x14ac:dyDescent="0.25">
      <c r="A116">
        <v>2.0299999999999998</v>
      </c>
      <c r="B116">
        <v>1.86</v>
      </c>
      <c r="C116" s="43">
        <f t="shared" si="17"/>
        <v>3.0245246040574214E-2</v>
      </c>
      <c r="D116" s="44">
        <f>IF(OR($A116="",$B116=""),"",A116*'MPTO_working_2-way'!$G115)</f>
        <v>2.0913978494623655</v>
      </c>
      <c r="E116" s="46">
        <f>IF(OR($A116="",$B116=""),"",B116*'MPTO_working_2-way'!$G115)</f>
        <v>1.9162561576354682</v>
      </c>
      <c r="F116" s="44">
        <f>IF(OR($A116="",$B116=""),"",'MPTO_working_2-way'!D115)</f>
        <v>2.0942925287037548</v>
      </c>
      <c r="G116" s="46">
        <f>IF(OR($A116="",$B116=""),"",'MPTO_working_2-way'!E115)</f>
        <v>1.9138324294186226</v>
      </c>
      <c r="H116" s="44">
        <f>IF(OR($A116="",$B116=""),"",'OddsRatio_working_2-way'!M115)</f>
        <v>2.0943831224048783</v>
      </c>
      <c r="I116" s="44">
        <f>IF(OR($A116="",$B116=""),"",'OddsRatio_working_2-way'!N115)</f>
        <v>1.9137567818137824</v>
      </c>
      <c r="J116" s="44">
        <f>IF('Log_working_2-way'!$D115="","",A116^('Log_working_2-way'!$D115))</f>
        <v>2.0957003958101184</v>
      </c>
      <c r="K116" s="46">
        <f>IF('Log_working_2-way'!$D115="","",B116^('Log_working_2-way'!$D115))</f>
        <v>1.9126582447390832</v>
      </c>
      <c r="L116" s="53">
        <f t="shared" si="18"/>
        <v>0.47814910025706941</v>
      </c>
      <c r="M116" s="53">
        <f t="shared" si="19"/>
        <v>0.52185089974293053</v>
      </c>
      <c r="N116" s="54">
        <v>213</v>
      </c>
      <c r="O116" s="54">
        <f t="shared" si="20"/>
        <v>108.07389162561577</v>
      </c>
      <c r="P116" s="54">
        <f t="shared" si="21"/>
        <v>98.483870967741936</v>
      </c>
      <c r="Q116" s="54">
        <f t="shared" si="22"/>
        <v>114.51612903225806</v>
      </c>
      <c r="R116" s="54">
        <f t="shared" si="23"/>
        <v>104.92610837438426</v>
      </c>
      <c r="S116" s="55">
        <f t="shared" si="24"/>
        <v>-6.4422374066422918</v>
      </c>
      <c r="T116" s="55">
        <f t="shared" si="25"/>
        <v>-6.4422374066423203</v>
      </c>
      <c r="U116" t="s">
        <v>366</v>
      </c>
      <c r="V116" t="s">
        <v>371</v>
      </c>
      <c r="W116" t="s">
        <v>449</v>
      </c>
      <c r="X116" t="s">
        <v>476</v>
      </c>
      <c r="Y116" s="66" t="s">
        <v>479</v>
      </c>
    </row>
    <row r="117" spans="1:25" ht="15" x14ac:dyDescent="0.25">
      <c r="A117">
        <v>2.09</v>
      </c>
      <c r="B117">
        <v>1.81</v>
      </c>
      <c r="C117" s="43">
        <f t="shared" si="17"/>
        <v>3.0955087366835166E-2</v>
      </c>
      <c r="D117" s="44">
        <f>IF(OR($A117="",$B117=""),"",A117*'MPTO_working_2-way'!$G116)</f>
        <v>2.1546961325966851</v>
      </c>
      <c r="E117" s="46">
        <f>IF(OR($A117="",$B117=""),"",B117*'MPTO_working_2-way'!$G116)</f>
        <v>1.8660287081339717</v>
      </c>
      <c r="F117" s="44">
        <f>IF(OR($A117="",$B117=""),"",'MPTO_working_2-way'!D116)</f>
        <v>2.159867538325388</v>
      </c>
      <c r="G117" s="46">
        <f>IF(OR($A117="",$B117=""),"",'MPTO_working_2-way'!E116)</f>
        <v>1.8621674173619833</v>
      </c>
      <c r="H117" s="44">
        <f>IF(OR($A117="",$B117=""),"",'OddsRatio_working_2-way'!M116)</f>
        <v>2.1600340565456171</v>
      </c>
      <c r="I117" s="44">
        <f>IF(OR($A117="",$B117=""),"",'OddsRatio_working_2-way'!N116)</f>
        <v>1.8620436566990362</v>
      </c>
      <c r="J117" s="44">
        <f>IF('Log_working_2-way'!$D116="","",A117^('Log_working_2-way'!$D116))</f>
        <v>2.1623937828196005</v>
      </c>
      <c r="K117" s="46">
        <f>IF('Log_working_2-way'!$D116="","",B117^('Log_working_2-way'!$D116))</f>
        <v>1.8602936584659731</v>
      </c>
      <c r="L117" s="53">
        <f t="shared" si="18"/>
        <v>0.46410256410256412</v>
      </c>
      <c r="M117" s="53">
        <f t="shared" si="19"/>
        <v>0.53589743589743577</v>
      </c>
      <c r="N117" s="54">
        <v>214</v>
      </c>
      <c r="O117" s="54">
        <f t="shared" si="20"/>
        <v>111.60765550239235</v>
      </c>
      <c r="P117" s="54">
        <f t="shared" si="21"/>
        <v>95.767955801104989</v>
      </c>
      <c r="Q117" s="54">
        <f t="shared" si="22"/>
        <v>118.23204419889504</v>
      </c>
      <c r="R117" s="54">
        <f t="shared" si="23"/>
        <v>102.39234449760767</v>
      </c>
      <c r="S117" s="55">
        <f t="shared" si="24"/>
        <v>-6.6243886965026917</v>
      </c>
      <c r="T117" s="55">
        <f t="shared" si="25"/>
        <v>-6.6243886965026775</v>
      </c>
      <c r="U117" t="s">
        <v>369</v>
      </c>
      <c r="V117" t="s">
        <v>454</v>
      </c>
      <c r="W117" t="s">
        <v>449</v>
      </c>
      <c r="X117" t="s">
        <v>476</v>
      </c>
      <c r="Y117" s="66" t="s">
        <v>493</v>
      </c>
    </row>
    <row r="118" spans="1:25" ht="15" x14ac:dyDescent="0.25">
      <c r="A118">
        <v>2.2599999999999998</v>
      </c>
      <c r="B118">
        <v>1.69</v>
      </c>
      <c r="C118" s="43">
        <f t="shared" si="17"/>
        <v>3.4193852437555794E-2</v>
      </c>
      <c r="D118" s="44">
        <f>IF(OR($A118="",$B118=""),"",A118*'MPTO_working_2-way'!$G117)</f>
        <v>2.3372781065088759</v>
      </c>
      <c r="E118" s="46">
        <f>IF(OR($A118="",$B118=""),"",B118*'MPTO_working_2-way'!$G117)</f>
        <v>1.7477876106194692</v>
      </c>
      <c r="F118" s="44">
        <f>IF(OR($A118="",$B118=""),"",'MPTO_working_2-way'!D117)</f>
        <v>2.3508340001231001</v>
      </c>
      <c r="G118" s="46">
        <f>IF(OR($A118="",$B118=""),"",'MPTO_working_2-way'!E117)</f>
        <v>1.740283410033262</v>
      </c>
      <c r="H118" s="44">
        <f>IF(OR($A118="",$B118=""),"",'OddsRatio_working_2-way'!M117)</f>
        <v>2.351327849384353</v>
      </c>
      <c r="I118" s="44">
        <f>IF(OR($A118="",$B118=""),"",'OddsRatio_working_2-way'!N117)</f>
        <v>1.7400128699009547</v>
      </c>
      <c r="J118" s="44">
        <f>IF('Log_working_2-way'!$D117="","",A118^('Log_working_2-way'!$D117))</f>
        <v>2.3575800032398484</v>
      </c>
      <c r="K118" s="46">
        <f>IF('Log_working_2-way'!$D117="","",B118^('Log_working_2-way'!$D117))</f>
        <v>1.7366048392090647</v>
      </c>
      <c r="L118" s="53">
        <f t="shared" si="18"/>
        <v>0.42784810126582273</v>
      </c>
      <c r="M118" s="53">
        <f t="shared" si="19"/>
        <v>0.57215189873417716</v>
      </c>
      <c r="N118" s="54">
        <v>215</v>
      </c>
      <c r="O118" s="54">
        <f t="shared" si="20"/>
        <v>119.86725663716814</v>
      </c>
      <c r="P118" s="54">
        <f t="shared" si="21"/>
        <v>87.781065088757373</v>
      </c>
      <c r="Q118" s="54">
        <f t="shared" si="22"/>
        <v>127.21893491124261</v>
      </c>
      <c r="R118" s="54">
        <f t="shared" si="23"/>
        <v>95.13274336283186</v>
      </c>
      <c r="S118" s="55">
        <f t="shared" si="24"/>
        <v>-7.3516782740744731</v>
      </c>
      <c r="T118" s="55">
        <f t="shared" si="25"/>
        <v>-7.3516782740744873</v>
      </c>
      <c r="U118" t="s">
        <v>370</v>
      </c>
      <c r="V118" t="s">
        <v>368</v>
      </c>
      <c r="W118" t="s">
        <v>449</v>
      </c>
      <c r="X118" t="s">
        <v>476</v>
      </c>
      <c r="Y118" s="66" t="s">
        <v>482</v>
      </c>
    </row>
    <row r="119" spans="1:25" ht="15" x14ac:dyDescent="0.25">
      <c r="A119">
        <v>2.39</v>
      </c>
      <c r="B119">
        <v>1.63</v>
      </c>
      <c r="C119" s="43">
        <f t="shared" si="17"/>
        <v>3.19069743563416E-2</v>
      </c>
      <c r="D119" s="44">
        <f>IF(OR($A119="",$B119=""),"",A119*'MPTO_working_2-way'!$G118)</f>
        <v>2.4662576687116564</v>
      </c>
      <c r="E119" s="46">
        <f>IF(OR($A119="",$B119=""),"",B119*'MPTO_working_2-way'!$G118)</f>
        <v>1.6820083682008367</v>
      </c>
      <c r="F119" s="44">
        <f>IF(OR($A119="",$B119=""),"",'MPTO_working_2-way'!D118)</f>
        <v>2.4847402493861024</v>
      </c>
      <c r="G119" s="46">
        <f>IF(OR($A119="",$B119=""),"",'MPTO_working_2-way'!E118)</f>
        <v>1.6735184827201064</v>
      </c>
      <c r="H119" s="44">
        <f>IF(OR($A119="",$B119=""),"",'OddsRatio_working_2-way'!M118)</f>
        <v>2.4853784724268779</v>
      </c>
      <c r="I119" s="44">
        <f>IF(OR($A119="",$B119=""),"",'OddsRatio_working_2-way'!N118)</f>
        <v>1.6732290918193764</v>
      </c>
      <c r="J119" s="44">
        <f>IF('Log_working_2-way'!$D118="","",A119^('Log_working_2-way'!$D118))</f>
        <v>2.4939306210789667</v>
      </c>
      <c r="K119" s="46">
        <f>IF('Log_working_2-way'!$D118="","",B119^('Log_working_2-way'!$D118))</f>
        <v>1.6693751275261461</v>
      </c>
      <c r="L119" s="53">
        <f t="shared" si="18"/>
        <v>0.40547263681592038</v>
      </c>
      <c r="M119" s="53">
        <f t="shared" si="19"/>
        <v>0.59452736318407962</v>
      </c>
      <c r="N119" s="54">
        <v>216</v>
      </c>
      <c r="O119" s="54">
        <f t="shared" si="20"/>
        <v>125.62343096234309</v>
      </c>
      <c r="P119" s="54">
        <f t="shared" si="21"/>
        <v>83.484662576687114</v>
      </c>
      <c r="Q119" s="54">
        <f t="shared" si="22"/>
        <v>132.51533742331287</v>
      </c>
      <c r="R119" s="54">
        <f t="shared" si="23"/>
        <v>90.376569037656907</v>
      </c>
      <c r="S119" s="55">
        <f t="shared" si="24"/>
        <v>-6.8919064609697784</v>
      </c>
      <c r="T119" s="55">
        <f t="shared" si="25"/>
        <v>-6.8919064609697926</v>
      </c>
      <c r="U119" t="s">
        <v>367</v>
      </c>
      <c r="V119" t="s">
        <v>453</v>
      </c>
      <c r="W119" t="s">
        <v>449</v>
      </c>
      <c r="X119" t="s">
        <v>476</v>
      </c>
      <c r="Y119" s="66" t="s">
        <v>479</v>
      </c>
    </row>
    <row r="120" spans="1:25" ht="15" x14ac:dyDescent="0.25">
      <c r="A120">
        <v>2.09</v>
      </c>
      <c r="B120">
        <v>1.77</v>
      </c>
      <c r="C120" s="43">
        <f t="shared" si="17"/>
        <v>4.3440650933960434E-2</v>
      </c>
      <c r="D120" s="44">
        <f>IF(OR($A120="",$B120=""),"",A120*'MPTO_working_2-way'!$G119)</f>
        <v>2.1807909604519771</v>
      </c>
      <c r="E120" s="46">
        <f>IF(OR($A120="",$B120=""),"",B120*'MPTO_working_2-way'!$G119)</f>
        <v>1.8468899521531099</v>
      </c>
      <c r="F120" s="44">
        <f>IF(OR($A120="",$B120=""),"",'MPTO_working_2-way'!D119)</f>
        <v>2.1893883348622492</v>
      </c>
      <c r="G120" s="46">
        <f>IF(OR($A120="",$B120=""),"",'MPTO_working_2-way'!E119)</f>
        <v>1.8407682929863407</v>
      </c>
      <c r="H120" s="44">
        <f>IF(OR($A120="",$B120=""),"",'OddsRatio_working_2-way'!M119)</f>
        <v>2.189783348170756</v>
      </c>
      <c r="I120" s="44">
        <f>IF(OR($A120="",$B120=""),"",'OddsRatio_working_2-way'!N119)</f>
        <v>1.8404891542123691</v>
      </c>
      <c r="J120" s="44">
        <f>IF('Log_working_2-way'!$D119="","",A120^('Log_working_2-way'!$D119))</f>
        <v>2.1937595056671091</v>
      </c>
      <c r="K120" s="46">
        <f>IF('Log_working_2-way'!$D119="","",B120^('Log_working_2-way'!$D119))</f>
        <v>1.8376896646706193</v>
      </c>
      <c r="L120" s="53">
        <f t="shared" si="18"/>
        <v>0.45854922279792754</v>
      </c>
      <c r="M120" s="53">
        <f t="shared" si="19"/>
        <v>0.54145077720207258</v>
      </c>
      <c r="N120" s="54">
        <v>217</v>
      </c>
      <c r="O120" s="54">
        <f t="shared" si="20"/>
        <v>113.17224880382776</v>
      </c>
      <c r="P120" s="54">
        <f t="shared" si="21"/>
        <v>94.401129943502852</v>
      </c>
      <c r="Q120" s="54">
        <f t="shared" si="22"/>
        <v>122.59887005649718</v>
      </c>
      <c r="R120" s="54">
        <f t="shared" si="23"/>
        <v>103.82775119617226</v>
      </c>
      <c r="S120" s="55">
        <f t="shared" si="24"/>
        <v>-9.4266212526694204</v>
      </c>
      <c r="T120" s="55">
        <f t="shared" si="25"/>
        <v>-9.4266212526694062</v>
      </c>
      <c r="U120" t="s">
        <v>472</v>
      </c>
      <c r="V120" t="s">
        <v>377</v>
      </c>
      <c r="W120" t="s">
        <v>450</v>
      </c>
      <c r="X120" t="s">
        <v>476</v>
      </c>
      <c r="Y120" s="66" t="s">
        <v>484</v>
      </c>
    </row>
    <row r="121" spans="1:25" ht="15" x14ac:dyDescent="0.25">
      <c r="A121">
        <v>1.88</v>
      </c>
      <c r="B121">
        <v>1.97</v>
      </c>
      <c r="C121" s="43">
        <f t="shared" si="17"/>
        <v>3.9529106814990778E-2</v>
      </c>
      <c r="D121" s="44">
        <f>IF(OR($A121="",$B121=""),"",A121*'MPTO_working_2-way'!$G120)</f>
        <v>1.9543147208121825</v>
      </c>
      <c r="E121" s="46">
        <f>IF(OR($A121="",$B121=""),"",B121*'MPTO_working_2-way'!$G120)</f>
        <v>2.0478723404255317</v>
      </c>
      <c r="F121" s="44">
        <f>IF(OR($A121="",$B121=""),"",'MPTO_working_2-way'!D120)</f>
        <v>1.9525516659637281</v>
      </c>
      <c r="G121" s="46">
        <f>IF(OR($A121="",$B121=""),"",'MPTO_working_2-way'!E120)</f>
        <v>2.049811822005756</v>
      </c>
      <c r="H121" s="44">
        <f>IF(OR($A121="",$B121=""),"",'OddsRatio_working_2-way'!M120)</f>
        <v>1.9524791309238021</v>
      </c>
      <c r="I121" s="44">
        <f>IF(OR($A121="",$B121=""),"",'OddsRatio_working_2-way'!N120)</f>
        <v>2.049891769313736</v>
      </c>
      <c r="J121" s="44">
        <f>IF('Log_working_2-way'!$D120="","",A121^('Log_working_2-way'!$D120))</f>
        <v>1.9516734382679068</v>
      </c>
      <c r="K121" s="46">
        <f>IF('Log_working_2-way'!$D120="","",B121^('Log_working_2-way'!$D120))</f>
        <v>2.0507806142198279</v>
      </c>
      <c r="L121" s="53">
        <f t="shared" si="18"/>
        <v>0.51168831168831175</v>
      </c>
      <c r="M121" s="53">
        <f t="shared" si="19"/>
        <v>0.48831168831168836</v>
      </c>
      <c r="N121" s="54">
        <v>218</v>
      </c>
      <c r="O121" s="54">
        <f t="shared" si="20"/>
        <v>102.04255319148935</v>
      </c>
      <c r="P121" s="54">
        <f t="shared" si="21"/>
        <v>107.34010152284262</v>
      </c>
      <c r="Q121" s="54">
        <f t="shared" si="22"/>
        <v>110.65989847715736</v>
      </c>
      <c r="R121" s="54">
        <f t="shared" si="23"/>
        <v>115.95744680851064</v>
      </c>
      <c r="S121" s="55">
        <f t="shared" si="24"/>
        <v>-8.6173452856680086</v>
      </c>
      <c r="T121" s="55">
        <f t="shared" si="25"/>
        <v>-8.6173452856680228</v>
      </c>
      <c r="U121" t="s">
        <v>376</v>
      </c>
      <c r="V121" t="s">
        <v>473</v>
      </c>
      <c r="W121" t="s">
        <v>450</v>
      </c>
      <c r="X121" t="s">
        <v>476</v>
      </c>
      <c r="Y121" s="66" t="s">
        <v>481</v>
      </c>
    </row>
    <row r="122" spans="1:25" ht="15" x14ac:dyDescent="0.25">
      <c r="A122">
        <v>1.99</v>
      </c>
      <c r="B122">
        <v>1.86</v>
      </c>
      <c r="C122" s="43">
        <f t="shared" si="17"/>
        <v>4.0146971416220811E-2</v>
      </c>
      <c r="D122" s="44">
        <f>IF(OR($A122="",$B122=""),"",A122*'MPTO_working_2-way'!$G121)</f>
        <v>2.0698924731182795</v>
      </c>
      <c r="E122" s="46">
        <f>IF(OR($A122="",$B122=""),"",B122*'MPTO_working_2-way'!$G121)</f>
        <v>1.9346733668341709</v>
      </c>
      <c r="F122" s="44">
        <f>IF(OR($A122="",$B122=""),"",'MPTO_working_2-way'!D121)</f>
        <v>2.0728005824046591</v>
      </c>
      <c r="G122" s="46">
        <f>IF(OR($A122="",$B122=""),"",'MPTO_working_2-way'!E121)</f>
        <v>1.9321396878425641</v>
      </c>
      <c r="H122" s="44">
        <f>IF(OR($A122="",$B122=""),"",'OddsRatio_working_2-way'!M121)</f>
        <v>2.0729225464578858</v>
      </c>
      <c r="I122" s="44">
        <f>IF(OR($A122="",$B122=""),"",'OddsRatio_working_2-way'!N121)</f>
        <v>1.9320337272260424</v>
      </c>
      <c r="J122" s="44">
        <f>IF('Log_working_2-way'!$D121="","",A122^('Log_working_2-way'!$D121))</f>
        <v>2.0742570920821759</v>
      </c>
      <c r="K122" s="46">
        <f>IF('Log_working_2-way'!$D121="","",B122^('Log_working_2-way'!$D121))</f>
        <v>1.9308758651633173</v>
      </c>
      <c r="L122" s="53">
        <f t="shared" si="18"/>
        <v>0.48311688311688311</v>
      </c>
      <c r="M122" s="53">
        <f t="shared" si="19"/>
        <v>0.51688311688311683</v>
      </c>
      <c r="N122" s="54">
        <v>219</v>
      </c>
      <c r="O122" s="54">
        <f t="shared" si="20"/>
        <v>108.94974874371859</v>
      </c>
      <c r="P122" s="54">
        <f t="shared" si="21"/>
        <v>101.25806451612904</v>
      </c>
      <c r="Q122" s="54">
        <f t="shared" si="22"/>
        <v>117.74193548387096</v>
      </c>
      <c r="R122" s="54">
        <f t="shared" si="23"/>
        <v>110.0502512562814</v>
      </c>
      <c r="S122" s="55">
        <f t="shared" si="24"/>
        <v>-8.7921867401523741</v>
      </c>
      <c r="T122" s="55">
        <f t="shared" si="25"/>
        <v>-8.7921867401523599</v>
      </c>
      <c r="U122" t="s">
        <v>375</v>
      </c>
      <c r="V122" t="s">
        <v>474</v>
      </c>
      <c r="W122" t="s">
        <v>450</v>
      </c>
      <c r="X122" t="s">
        <v>476</v>
      </c>
      <c r="Y122" s="66" t="s">
        <v>479</v>
      </c>
    </row>
    <row r="123" spans="1:25" ht="15" x14ac:dyDescent="0.25">
      <c r="A123">
        <v>1.76</v>
      </c>
      <c r="B123">
        <v>2.11</v>
      </c>
      <c r="C123" s="43">
        <f t="shared" si="17"/>
        <v>4.2115467470917878E-2</v>
      </c>
      <c r="D123" s="44">
        <f>IF(OR($A123="",$B123=""),"",A123*'MPTO_working_2-way'!$G122)</f>
        <v>1.8341232227488156</v>
      </c>
      <c r="E123" s="46">
        <f>IF(OR($A123="",$B123=""),"",B123*'MPTO_working_2-way'!$G122)</f>
        <v>2.1988636363636367</v>
      </c>
      <c r="F123" s="44">
        <f>IF(OR($A123="",$B123=""),"",'MPTO_working_2-way'!D122)</f>
        <v>1.8277389506841228</v>
      </c>
      <c r="G123" s="46">
        <f>IF(OR($A123="",$B123=""),"",'MPTO_working_2-way'!E122)</f>
        <v>2.208110357949816</v>
      </c>
      <c r="H123" s="44">
        <f>IF(OR($A123="",$B123=""),"",'OddsRatio_working_2-way'!M122)</f>
        <v>1.82745675698775</v>
      </c>
      <c r="I123" s="44">
        <f>IF(OR($A123="",$B123=""),"",'OddsRatio_working_2-way'!N122)</f>
        <v>2.208522368758425</v>
      </c>
      <c r="J123" s="44">
        <f>IF('Log_working_2-way'!$D122="","",A123^('Log_working_2-way'!$D122))</f>
        <v>1.8245405741311078</v>
      </c>
      <c r="K123" s="46">
        <f>IF('Log_working_2-way'!$D122="","",B123^('Log_working_2-way'!$D122))</f>
        <v>2.2127965940954506</v>
      </c>
      <c r="L123" s="53">
        <f t="shared" si="18"/>
        <v>0.54521963824289399</v>
      </c>
      <c r="M123" s="53">
        <f t="shared" si="19"/>
        <v>0.4547803617571059</v>
      </c>
      <c r="N123" s="54">
        <v>220</v>
      </c>
      <c r="O123" s="54">
        <f t="shared" si="20"/>
        <v>95</v>
      </c>
      <c r="P123" s="54">
        <f t="shared" si="21"/>
        <v>115.7345971563981</v>
      </c>
      <c r="Q123" s="54">
        <f t="shared" si="22"/>
        <v>104.26540284360189</v>
      </c>
      <c r="R123" s="54">
        <f t="shared" si="23"/>
        <v>125.00000000000001</v>
      </c>
      <c r="S123" s="55">
        <f t="shared" si="24"/>
        <v>-9.2654028436018905</v>
      </c>
      <c r="T123" s="55">
        <f t="shared" si="25"/>
        <v>-9.2654028436019189</v>
      </c>
      <c r="U123" t="s">
        <v>471</v>
      </c>
      <c r="V123" t="s">
        <v>372</v>
      </c>
      <c r="W123" t="s">
        <v>450</v>
      </c>
      <c r="X123" t="s">
        <v>476</v>
      </c>
      <c r="Y123" s="66" t="s">
        <v>494</v>
      </c>
    </row>
    <row r="124" spans="1:25" ht="15" x14ac:dyDescent="0.25">
      <c r="A124">
        <v>2.44</v>
      </c>
      <c r="B124">
        <v>1.61</v>
      </c>
      <c r="C124" s="43">
        <f t="shared" si="17"/>
        <v>3.0954077996130813E-2</v>
      </c>
      <c r="D124" s="44">
        <f>IF(OR($A124="",$B124=""),"",A124*'MPTO_working_2-way'!$G123)</f>
        <v>2.5155279503105592</v>
      </c>
      <c r="E124" s="46">
        <f>IF(OR($A124="",$B124=""),"",B124*'MPTO_working_2-way'!$G123)</f>
        <v>1.6598360655737707</v>
      </c>
      <c r="F124" s="44">
        <f>IF(OR($A124="",$B124=""),"",'MPTO_working_2-way'!D123)</f>
        <v>2.5357603924606251</v>
      </c>
      <c r="G124" s="46">
        <f>IF(OR($A124="",$B124=""),"",'MPTO_working_2-way'!E123)</f>
        <v>1.6511432414256895</v>
      </c>
      <c r="H124" s="44">
        <f>IF(OR($A124="",$B124=""),"",'OddsRatio_working_2-way'!M123)</f>
        <v>2.5364425591947519</v>
      </c>
      <c r="I124" s="44">
        <f>IF(OR($A124="",$B124=""),"",'OddsRatio_working_2-way'!N123)</f>
        <v>1.6508541396588881</v>
      </c>
      <c r="J124" s="44">
        <f>IF('Log_working_2-way'!$D123="","",A124^('Log_working_2-way'!$D123))</f>
        <v>2.5458149976190665</v>
      </c>
      <c r="K124" s="46">
        <f>IF('Log_working_2-way'!$D123="","",B124^('Log_working_2-way'!$D123))</f>
        <v>1.6469079427617141</v>
      </c>
      <c r="L124" s="53">
        <f t="shared" si="18"/>
        <v>0.39753086419753081</v>
      </c>
      <c r="M124" s="53">
        <f t="shared" si="19"/>
        <v>0.60246913580246908</v>
      </c>
      <c r="N124" s="54">
        <v>221</v>
      </c>
      <c r="O124" s="54">
        <f t="shared" si="20"/>
        <v>130.42622950819674</v>
      </c>
      <c r="P124" s="54">
        <f t="shared" si="21"/>
        <v>83.732919254658384</v>
      </c>
      <c r="Q124" s="54">
        <f t="shared" si="22"/>
        <v>137.26708074534162</v>
      </c>
      <c r="R124" s="54">
        <f t="shared" si="23"/>
        <v>90.573770491803288</v>
      </c>
      <c r="S124" s="55">
        <f t="shared" si="24"/>
        <v>-6.8408512371448751</v>
      </c>
      <c r="T124" s="55">
        <f t="shared" si="25"/>
        <v>-6.8408512371449035</v>
      </c>
      <c r="U124" t="s">
        <v>150</v>
      </c>
      <c r="V124" t="s">
        <v>120</v>
      </c>
      <c r="W124" t="s">
        <v>436</v>
      </c>
      <c r="X124" t="s">
        <v>476</v>
      </c>
      <c r="Y124" s="66" t="s">
        <v>482</v>
      </c>
    </row>
    <row r="125" spans="1:25" ht="15" x14ac:dyDescent="0.25">
      <c r="A125">
        <v>1.66</v>
      </c>
      <c r="B125">
        <v>2.33</v>
      </c>
      <c r="C125" s="43">
        <f t="shared" si="17"/>
        <v>3.1594187910440219E-2</v>
      </c>
      <c r="D125" s="44">
        <f>IF(OR($A125="",$B125=""),"",A125*'MPTO_working_2-way'!$G124)</f>
        <v>1.7124463519313307</v>
      </c>
      <c r="E125" s="46">
        <f>IF(OR($A125="",$B125=""),"",B125*'MPTO_working_2-way'!$G124)</f>
        <v>2.4036144578313259</v>
      </c>
      <c r="F125" s="44">
        <f>IF(OR($A125="",$B125=""),"",'MPTO_working_2-way'!D124)</f>
        <v>1.7047027193794351</v>
      </c>
      <c r="G125" s="46">
        <f>IF(OR($A125="",$B125=""),"",'MPTO_working_2-way'!E124)</f>
        <v>2.4190380886859724</v>
      </c>
      <c r="H125" s="44">
        <f>IF(OR($A125="",$B125=""),"",'OddsRatio_working_2-way'!M124)</f>
        <v>1.7044434693456672</v>
      </c>
      <c r="I125" s="44">
        <f>IF(OR($A125="",$B125=""),"",'OddsRatio_working_2-way'!N124)</f>
        <v>2.4195603245905111</v>
      </c>
      <c r="J125" s="44">
        <f>IF('Log_working_2-way'!$D124="","",A125^('Log_working_2-way'!$D124))</f>
        <v>1.7009310320714472</v>
      </c>
      <c r="K125" s="46">
        <f>IF('Log_working_2-way'!$D124="","",B125^('Log_working_2-way'!$D124))</f>
        <v>2.4266738869367481</v>
      </c>
      <c r="L125" s="53">
        <f t="shared" si="18"/>
        <v>0.58395989974937335</v>
      </c>
      <c r="M125" s="53">
        <f t="shared" si="19"/>
        <v>0.41604010025062649</v>
      </c>
      <c r="N125" s="54">
        <v>222</v>
      </c>
      <c r="O125" s="54">
        <f t="shared" si="20"/>
        <v>88.265060240963848</v>
      </c>
      <c r="P125" s="54">
        <f t="shared" si="21"/>
        <v>126.72103004291846</v>
      </c>
      <c r="Q125" s="54">
        <f t="shared" si="22"/>
        <v>95.278969957081543</v>
      </c>
      <c r="R125" s="54">
        <f t="shared" si="23"/>
        <v>133.73493975903617</v>
      </c>
      <c r="S125" s="55">
        <f t="shared" si="24"/>
        <v>-7.0139097161176949</v>
      </c>
      <c r="T125" s="55">
        <f t="shared" si="25"/>
        <v>-7.0139097161177091</v>
      </c>
      <c r="U125" t="s">
        <v>155</v>
      </c>
      <c r="V125" t="s">
        <v>114</v>
      </c>
      <c r="W125" t="s">
        <v>436</v>
      </c>
      <c r="X125" t="s">
        <v>476</v>
      </c>
      <c r="Y125" s="66" t="s">
        <v>493</v>
      </c>
    </row>
    <row r="126" spans="1:25" ht="15" x14ac:dyDescent="0.25">
      <c r="A126">
        <v>2.65</v>
      </c>
      <c r="B126">
        <v>1.53</v>
      </c>
      <c r="C126" s="43">
        <f t="shared" si="17"/>
        <v>3.0953261807867838E-2</v>
      </c>
      <c r="D126" s="44">
        <f>IF(OR($A126="",$B126=""),"",A126*'MPTO_working_2-way'!$G125)</f>
        <v>2.7320261437908497</v>
      </c>
      <c r="E126" s="46">
        <f>IF(OR($A126="",$B126=""),"",B126*'MPTO_working_2-way'!$G125)</f>
        <v>1.5773584905660378</v>
      </c>
      <c r="F126" s="44">
        <f>IF(OR($A126="",$B126=""),"",'MPTO_working_2-way'!D125)</f>
        <v>2.7633327653774069</v>
      </c>
      <c r="G126" s="46">
        <f>IF(OR($A126="",$B126=""),"",'MPTO_working_2-way'!E125)</f>
        <v>1.5671079331336362</v>
      </c>
      <c r="H126" s="44">
        <f>IF(OR($A126="",$B126=""),"",'OddsRatio_working_2-way'!M125)</f>
        <v>2.7644283910575149</v>
      </c>
      <c r="I126" s="44">
        <f>IF(OR($A126="",$B126=""),"",'OddsRatio_working_2-way'!N125)</f>
        <v>1.5667557862184747</v>
      </c>
      <c r="J126" s="44">
        <f>IF('Log_working_2-way'!$D125="","",A126^('Log_working_2-way'!$D125))</f>
        <v>2.7790855114535944</v>
      </c>
      <c r="K126" s="46">
        <f>IF('Log_working_2-way'!$D125="","",B126^('Log_working_2-way'!$D125))</f>
        <v>1.5620865290409105</v>
      </c>
      <c r="L126" s="53">
        <f t="shared" si="18"/>
        <v>0.36602870813397126</v>
      </c>
      <c r="M126" s="53">
        <f t="shared" si="19"/>
        <v>0.63397129186602863</v>
      </c>
      <c r="N126" s="54">
        <v>223</v>
      </c>
      <c r="O126" s="54">
        <f t="shared" si="20"/>
        <v>138.84905660377356</v>
      </c>
      <c r="P126" s="54">
        <f t="shared" si="21"/>
        <v>77.248366013071902</v>
      </c>
      <c r="Q126" s="54">
        <f t="shared" si="22"/>
        <v>145.75163398692811</v>
      </c>
      <c r="R126" s="54">
        <f t="shared" si="23"/>
        <v>84.150943396226424</v>
      </c>
      <c r="S126" s="55">
        <f t="shared" si="24"/>
        <v>-6.9025773831545507</v>
      </c>
      <c r="T126" s="55">
        <f t="shared" si="25"/>
        <v>-6.9025773831545223</v>
      </c>
      <c r="U126" t="s">
        <v>179</v>
      </c>
      <c r="V126" t="s">
        <v>111</v>
      </c>
      <c r="W126" t="s">
        <v>436</v>
      </c>
      <c r="X126" t="s">
        <v>476</v>
      </c>
      <c r="Y126" s="66" t="s">
        <v>484</v>
      </c>
    </row>
    <row r="127" spans="1:25" ht="15" x14ac:dyDescent="0.25">
      <c r="A127">
        <v>2.83</v>
      </c>
      <c r="B127">
        <v>1.48</v>
      </c>
      <c r="C127" s="43">
        <f t="shared" si="17"/>
        <v>2.9032566135039684E-2</v>
      </c>
      <c r="D127" s="44">
        <f>IF(OR($A127="",$B127=""),"",A127*'MPTO_working_2-way'!$G126)</f>
        <v>2.9121621621621623</v>
      </c>
      <c r="E127" s="46">
        <f>IF(OR($A127="",$B127=""),"",B127*'MPTO_working_2-way'!$G126)</f>
        <v>1.5229681978798588</v>
      </c>
      <c r="F127" s="44">
        <f>IF(OR($A127="",$B127=""),"",'MPTO_working_2-way'!D126)</f>
        <v>2.951240135287486</v>
      </c>
      <c r="G127" s="46">
        <f>IF(OR($A127="",$B127=""),"",'MPTO_working_2-way'!E126)</f>
        <v>1.5124945832731476</v>
      </c>
      <c r="H127" s="44">
        <f>IF(OR($A127="",$B127=""),"",'OddsRatio_working_2-way'!M126)</f>
        <v>2.9525624189766639</v>
      </c>
      <c r="I127" s="44">
        <f>IF(OR($A127="",$B127=""),"",'OddsRatio_working_2-way'!N126)</f>
        <v>1.5121475197315839</v>
      </c>
      <c r="J127" s="44">
        <f>IF('Log_working_2-way'!$D126="","",A127^('Log_working_2-way'!$D126))</f>
        <v>2.9709720375026065</v>
      </c>
      <c r="K127" s="46">
        <f>IF('Log_working_2-way'!$D126="","",B127^('Log_working_2-way'!$D126))</f>
        <v>1.5073638696909246</v>
      </c>
      <c r="L127" s="53">
        <f t="shared" si="18"/>
        <v>0.3433874709976798</v>
      </c>
      <c r="M127" s="53">
        <f t="shared" si="19"/>
        <v>0.65661252900232014</v>
      </c>
      <c r="N127" s="54">
        <v>224</v>
      </c>
      <c r="O127" s="54">
        <f t="shared" si="20"/>
        <v>144.84805653710251</v>
      </c>
      <c r="P127" s="54">
        <f t="shared" si="21"/>
        <v>72.648648648648631</v>
      </c>
      <c r="Q127" s="54">
        <f t="shared" si="22"/>
        <v>151.35135135135135</v>
      </c>
      <c r="R127" s="54">
        <f t="shared" si="23"/>
        <v>79.151943462897535</v>
      </c>
      <c r="S127" s="55">
        <f t="shared" si="24"/>
        <v>-6.5032948142488465</v>
      </c>
      <c r="T127" s="55">
        <f t="shared" si="25"/>
        <v>-6.5032948142489033</v>
      </c>
      <c r="U127" t="s">
        <v>112</v>
      </c>
      <c r="V127" t="s">
        <v>54</v>
      </c>
      <c r="W127" t="s">
        <v>436</v>
      </c>
      <c r="X127" t="s">
        <v>476</v>
      </c>
      <c r="Y127" s="66" t="s">
        <v>487</v>
      </c>
    </row>
    <row r="128" spans="1:25" ht="15" x14ac:dyDescent="0.25">
      <c r="A128">
        <v>2.4300000000000002</v>
      </c>
      <c r="B128">
        <v>1.6</v>
      </c>
      <c r="C128" s="43">
        <f t="shared" si="17"/>
        <v>3.652263374485587E-2</v>
      </c>
      <c r="D128" s="44">
        <f>IF(OR($A128="",$B128=""),"",A128*'MPTO_working_2-way'!$G127)</f>
        <v>2.5187499999999998</v>
      </c>
      <c r="E128" s="46">
        <f>IF(OR($A128="",$B128=""),"",B128*'MPTO_working_2-way'!$G127)</f>
        <v>1.6584362139917694</v>
      </c>
      <c r="F128" s="44">
        <f>IF(OR($A128="",$B128=""),"",'MPTO_working_2-way'!D127)</f>
        <v>2.5428384565075208</v>
      </c>
      <c r="G128" s="46">
        <f>IF(OR($A128="",$B128=""),"",'MPTO_working_2-way'!E127)</f>
        <v>1.6481559983043661</v>
      </c>
      <c r="H128" s="44">
        <f>IF(OR($A128="",$B128=""),"",'OddsRatio_working_2-way'!M127)</f>
        <v>2.5438048235879216</v>
      </c>
      <c r="I128" s="44">
        <f>IF(OR($A128="",$B128=""),"",'OddsRatio_working_2-way'!N127)</f>
        <v>1.6477502756312954</v>
      </c>
      <c r="J128" s="44">
        <f>IF('Log_working_2-way'!$D127="","",A128^('Log_working_2-way'!$D127))</f>
        <v>2.5550445268860318</v>
      </c>
      <c r="K128" s="46">
        <f>IF('Log_working_2-way'!$D127="","",B128^('Log_working_2-way'!$D127))</f>
        <v>1.6430684026793276</v>
      </c>
      <c r="L128" s="53">
        <f t="shared" si="18"/>
        <v>0.3970223325062035</v>
      </c>
      <c r="M128" s="53">
        <f t="shared" si="19"/>
        <v>0.60297766749379655</v>
      </c>
      <c r="N128" s="54">
        <v>225</v>
      </c>
      <c r="O128" s="54">
        <f t="shared" si="20"/>
        <v>132.40740740740739</v>
      </c>
      <c r="P128" s="54">
        <f t="shared" si="21"/>
        <v>84.375</v>
      </c>
      <c r="Q128" s="54">
        <f t="shared" si="22"/>
        <v>140.625</v>
      </c>
      <c r="R128" s="54">
        <f t="shared" si="23"/>
        <v>92.592592592592581</v>
      </c>
      <c r="S128" s="55">
        <f t="shared" si="24"/>
        <v>-8.2175925925926094</v>
      </c>
      <c r="T128" s="55">
        <f t="shared" si="25"/>
        <v>-8.217592592592581</v>
      </c>
      <c r="U128" t="s">
        <v>158</v>
      </c>
      <c r="V128" t="s">
        <v>122</v>
      </c>
      <c r="W128" t="s">
        <v>437</v>
      </c>
      <c r="X128" t="s">
        <v>476</v>
      </c>
      <c r="Y128" s="66" t="s">
        <v>482</v>
      </c>
    </row>
    <row r="129" spans="1:25" s="50" customFormat="1" ht="15" x14ac:dyDescent="0.25">
      <c r="A129">
        <v>2.35</v>
      </c>
      <c r="B129">
        <v>1.63</v>
      </c>
      <c r="C129" s="43">
        <f t="shared" si="17"/>
        <v>3.9028847408954404E-2</v>
      </c>
      <c r="D129" s="44">
        <f>IF(OR($A129="",$B129=""),"",A129*'MPTO_working_2-way'!$G128)</f>
        <v>2.4417177914110431</v>
      </c>
      <c r="E129" s="46">
        <f>IF(OR($A129="",$B129=""),"",B129*'MPTO_working_2-way'!$G128)</f>
        <v>1.6936170212765955</v>
      </c>
      <c r="F129" s="44">
        <f>IF(OR($A129="",$B129=""),"",'MPTO_working_2-way'!D128)</f>
        <v>2.4629480790869636</v>
      </c>
      <c r="G129" s="46">
        <f>IF(OR($A129="",$B129=""),"",'MPTO_working_2-way'!E128)</f>
        <v>1.6835512581035048</v>
      </c>
      <c r="H129" s="44">
        <f>IF(OR($A129="",$B129=""),"",'OddsRatio_working_2-way'!M128)</f>
        <v>2.4638501094227996</v>
      </c>
      <c r="I129" s="44">
        <f>IF(OR($A129="",$B129=""),"",'OddsRatio_working_2-way'!N128)</f>
        <v>1.6831300510639733</v>
      </c>
      <c r="J129" s="44">
        <f>IF('Log_working_2-way'!$D128="","",A129^('Log_working_2-way'!$D128))</f>
        <v>2.4737476176576996</v>
      </c>
      <c r="K129" s="46">
        <f>IF('Log_working_2-way'!$D128="","",B129^('Log_working_2-way'!$D128))</f>
        <v>1.6785422334314666</v>
      </c>
      <c r="L129" s="53">
        <f t="shared" si="18"/>
        <v>0.40954773869346733</v>
      </c>
      <c r="M129" s="53">
        <f t="shared" si="19"/>
        <v>0.59045226130653272</v>
      </c>
      <c r="N129" s="54">
        <v>226</v>
      </c>
      <c r="O129" s="54">
        <f t="shared" si="20"/>
        <v>129.82978723404256</v>
      </c>
      <c r="P129" s="54">
        <f t="shared" si="21"/>
        <v>87.349693251533736</v>
      </c>
      <c r="Q129" s="54">
        <f t="shared" si="22"/>
        <v>138.65030674846625</v>
      </c>
      <c r="R129" s="54">
        <f t="shared" si="23"/>
        <v>96.170212765957444</v>
      </c>
      <c r="S129" s="55">
        <f t="shared" si="24"/>
        <v>-8.8205195144236939</v>
      </c>
      <c r="T129" s="55">
        <f t="shared" si="25"/>
        <v>-8.8205195144237081</v>
      </c>
      <c r="U129" t="s">
        <v>161</v>
      </c>
      <c r="V129" t="s">
        <v>123</v>
      </c>
      <c r="W129" t="s">
        <v>437</v>
      </c>
      <c r="X129" t="s">
        <v>476</v>
      </c>
      <c r="Y129" s="66" t="s">
        <v>486</v>
      </c>
    </row>
    <row r="130" spans="1:25" ht="15" x14ac:dyDescent="0.25">
      <c r="A130">
        <v>2.74</v>
      </c>
      <c r="B130">
        <v>1.48</v>
      </c>
      <c r="C130" s="43">
        <f t="shared" si="17"/>
        <v>4.0639179325310693E-2</v>
      </c>
      <c r="D130" s="44">
        <f>IF(OR($A130="",$B130=""),"",A130*'MPTO_working_2-way'!$G129)</f>
        <v>2.8513513513513513</v>
      </c>
      <c r="E130" s="46">
        <f>IF(OR($A130="",$B130=""),"",B130*'MPTO_working_2-way'!$G129)</f>
        <v>1.5401459854014599</v>
      </c>
      <c r="F130" s="44">
        <f>IF(OR($A130="",$B130=""),"",'MPTO_working_2-way'!D129)</f>
        <v>2.9015455065827136</v>
      </c>
      <c r="G130" s="46">
        <f>IF(OR($A130="",$B130=""),"",'MPTO_working_2-way'!E129)</f>
        <v>1.5258880192655027</v>
      </c>
      <c r="H130" s="44">
        <f>IF(OR($A130="",$B130=""),"",'OddsRatio_working_2-way'!M129)</f>
        <v>2.9039432764659772</v>
      </c>
      <c r="I130" s="44">
        <f>IF(OR($A130="",$B130=""),"",'OddsRatio_working_2-way'!N129)</f>
        <v>1.5252257314388904</v>
      </c>
      <c r="J130" s="44">
        <f>IF('Log_working_2-way'!$D129="","",A130^('Log_working_2-way'!$D129))</f>
        <v>2.9279456277931568</v>
      </c>
      <c r="K130" s="46">
        <f>IF('Log_working_2-way'!$D129="","",B130^('Log_working_2-way'!$D129))</f>
        <v>1.5186868268394949</v>
      </c>
      <c r="L130" s="53">
        <f t="shared" si="18"/>
        <v>0.35071090047393366</v>
      </c>
      <c r="M130" s="53">
        <f t="shared" si="19"/>
        <v>0.64928909952606639</v>
      </c>
      <c r="N130" s="54">
        <v>227</v>
      </c>
      <c r="O130" s="54">
        <f t="shared" si="20"/>
        <v>144.15328467153284</v>
      </c>
      <c r="P130" s="54">
        <f t="shared" si="21"/>
        <v>73.6216216216216</v>
      </c>
      <c r="Q130" s="54">
        <f t="shared" si="22"/>
        <v>153.37837837837839</v>
      </c>
      <c r="R130" s="54">
        <f t="shared" si="23"/>
        <v>82.846715328467155</v>
      </c>
      <c r="S130" s="55">
        <f t="shared" si="24"/>
        <v>-9.2250937068455414</v>
      </c>
      <c r="T130" s="55">
        <f t="shared" si="25"/>
        <v>-9.2250937068455556</v>
      </c>
      <c r="U130" t="s">
        <v>378</v>
      </c>
      <c r="V130" t="s">
        <v>119</v>
      </c>
      <c r="W130" t="s">
        <v>437</v>
      </c>
      <c r="X130" t="s">
        <v>476</v>
      </c>
      <c r="Y130" s="66" t="s">
        <v>497</v>
      </c>
    </row>
    <row r="131" spans="1:25" ht="15" x14ac:dyDescent="0.25">
      <c r="A131">
        <v>2.79</v>
      </c>
      <c r="B131">
        <v>1.47</v>
      </c>
      <c r="C131" s="43">
        <f t="shared" ref="C131:C194" si="26">IF(OR($A131="",$B131=""),"",(1/A131)+(1/B131)-1)</f>
        <v>3.8695047911637692E-2</v>
      </c>
      <c r="D131" s="44">
        <f>IF(OR($A131="",$B131=""),"",A131*'MPTO_working_2-way'!$G130)</f>
        <v>2.8979591836734691</v>
      </c>
      <c r="E131" s="46">
        <f>IF(OR($A131="",$B131=""),"",B131*'MPTO_working_2-way'!$G130)</f>
        <v>1.5268817204301073</v>
      </c>
      <c r="F131" s="44">
        <f>IF(OR($A131="",$B131=""),"",'MPTO_working_2-way'!D130)</f>
        <v>2.9491964189407831</v>
      </c>
      <c r="G131" s="46">
        <f>IF(OR($A131="",$B131=""),"",'MPTO_working_2-way'!E130)</f>
        <v>1.5130319296109787</v>
      </c>
      <c r="H131" s="44">
        <f>IF(OR($A131="",$B131=""),"",'OddsRatio_working_2-way'!M130)</f>
        <v>2.9515405807458559</v>
      </c>
      <c r="I131" s="44">
        <f>IF(OR($A131="",$B131=""),"",'OddsRatio_working_2-way'!N130)</f>
        <v>1.5124156832125992</v>
      </c>
      <c r="J131" s="44">
        <f>IF('Log_working_2-way'!$D130="","",A131^('Log_working_2-way'!$D130))</f>
        <v>2.9760334965497401</v>
      </c>
      <c r="K131" s="46">
        <f>IF('Log_working_2-way'!$D130="","",B131^('Log_working_2-way'!$D130))</f>
        <v>1.5060642958458816</v>
      </c>
      <c r="L131" s="53">
        <f t="shared" si="18"/>
        <v>0.34507042253521131</v>
      </c>
      <c r="M131" s="53">
        <f t="shared" si="19"/>
        <v>0.65492957746478886</v>
      </c>
      <c r="N131" s="54">
        <v>228</v>
      </c>
      <c r="O131" s="54">
        <f t="shared" si="20"/>
        <v>146.27956989247312</v>
      </c>
      <c r="P131" s="54">
        <f t="shared" si="21"/>
        <v>72.89795918367345</v>
      </c>
      <c r="Q131" s="54">
        <f t="shared" si="22"/>
        <v>155.10204081632654</v>
      </c>
      <c r="R131" s="54">
        <f t="shared" si="23"/>
        <v>81.72043010752688</v>
      </c>
      <c r="S131" s="55">
        <f t="shared" si="24"/>
        <v>-8.822470923853416</v>
      </c>
      <c r="T131" s="55">
        <f t="shared" si="25"/>
        <v>-8.8224709238534302</v>
      </c>
      <c r="U131" t="s">
        <v>237</v>
      </c>
      <c r="V131" t="s">
        <v>152</v>
      </c>
      <c r="W131" t="s">
        <v>437</v>
      </c>
      <c r="X131" t="s">
        <v>476</v>
      </c>
      <c r="Y131" s="66" t="s">
        <v>484</v>
      </c>
    </row>
    <row r="132" spans="1:25" ht="15" x14ac:dyDescent="0.25">
      <c r="A132">
        <v>1.87</v>
      </c>
      <c r="B132">
        <v>1.99</v>
      </c>
      <c r="C132" s="43">
        <f t="shared" si="26"/>
        <v>3.7271921102840277E-2</v>
      </c>
      <c r="D132" s="44">
        <f>IF(OR($A132="",$B132=""),"",A132*'MPTO_working_2-way'!$G131)</f>
        <v>1.9396984924623115</v>
      </c>
      <c r="E132" s="46">
        <f>IF(OR($A132="",$B132=""),"",B132*'MPTO_working_2-way'!$G131)</f>
        <v>2.0641711229946522</v>
      </c>
      <c r="F132" s="44">
        <f>IF(OR($A132="",$B132=""),"",'MPTO_working_2-way'!D131)</f>
        <v>1.937521151693437</v>
      </c>
      <c r="G132" s="46">
        <f>IF(OR($A132="",$B132=""),"",'MPTO_working_2-way'!E131)</f>
        <v>2.06664260128287</v>
      </c>
      <c r="H132" s="44">
        <f>IF(OR($A132="",$B132=""),"",'OddsRatio_working_2-way'!M131)</f>
        <v>1.9374368665610926</v>
      </c>
      <c r="I132" s="44">
        <f>IF(OR($A132="",$B132=""),"",'OddsRatio_working_2-way'!N131)</f>
        <v>2.0667385033281396</v>
      </c>
      <c r="J132" s="44">
        <f>IF('Log_working_2-way'!$D131="","",A132^('Log_working_2-way'!$D131))</f>
        <v>1.9364440368013198</v>
      </c>
      <c r="K132" s="46">
        <f>IF('Log_working_2-way'!$D131="","",B132^('Log_working_2-way'!$D131))</f>
        <v>2.067869472921922</v>
      </c>
      <c r="L132" s="53">
        <f t="shared" si="18"/>
        <v>0.51554404145077726</v>
      </c>
      <c r="M132" s="53">
        <f t="shared" si="19"/>
        <v>0.48445595854922285</v>
      </c>
      <c r="N132" s="54">
        <v>229</v>
      </c>
      <c r="O132" s="54">
        <f t="shared" si="20"/>
        <v>106.54010695187165</v>
      </c>
      <c r="P132" s="54">
        <f t="shared" si="21"/>
        <v>113.92462311557787</v>
      </c>
      <c r="Q132" s="54">
        <f t="shared" si="22"/>
        <v>115.0753768844221</v>
      </c>
      <c r="R132" s="54">
        <f t="shared" si="23"/>
        <v>122.45989304812832</v>
      </c>
      <c r="S132" s="55">
        <f t="shared" si="24"/>
        <v>-8.5352699325504489</v>
      </c>
      <c r="T132" s="55">
        <f t="shared" si="25"/>
        <v>-8.5352699325504489</v>
      </c>
      <c r="U132" t="s">
        <v>379</v>
      </c>
      <c r="V132" t="s">
        <v>131</v>
      </c>
      <c r="W132" t="s">
        <v>442</v>
      </c>
      <c r="X132" t="s">
        <v>476</v>
      </c>
      <c r="Y132" s="66" t="s">
        <v>486</v>
      </c>
    </row>
    <row r="133" spans="1:25" ht="15" x14ac:dyDescent="0.25">
      <c r="A133">
        <v>1.8</v>
      </c>
      <c r="B133">
        <v>2.0499999999999998</v>
      </c>
      <c r="C133" s="43">
        <f t="shared" si="26"/>
        <v>4.3360433604336057E-2</v>
      </c>
      <c r="D133" s="44">
        <f>IF(OR($A133="",$B133=""),"",A133*'MPTO_working_2-way'!$G132)</f>
        <v>1.878048780487805</v>
      </c>
      <c r="E133" s="46">
        <f>IF(OR($A133="",$B133=""),"",B133*'MPTO_working_2-way'!$G132)</f>
        <v>2.1388888888888888</v>
      </c>
      <c r="F133" s="44">
        <f>IF(OR($A133="",$B133=""),"",'MPTO_working_2-way'!D132)</f>
        <v>1.8730964467005078</v>
      </c>
      <c r="G133" s="46">
        <f>IF(OR($A133="",$B133=""),"",'MPTO_working_2-way'!E132)</f>
        <v>2.1453488372093021</v>
      </c>
      <c r="H133" s="44">
        <f>IF(OR($A133="",$B133=""),"",'OddsRatio_working_2-way'!M132)</f>
        <v>1.8728715609439694</v>
      </c>
      <c r="I133" s="44">
        <f>IF(OR($A133="",$B133=""),"",'OddsRatio_working_2-way'!N132)</f>
        <v>2.1456439237389602</v>
      </c>
      <c r="J133" s="44">
        <f>IF('Log_working_2-way'!$D132="","",A133^('Log_working_2-way'!$D132))</f>
        <v>1.8706056173612808</v>
      </c>
      <c r="K133" s="46">
        <f>IF('Log_working_2-way'!$D132="","",B133^('Log_working_2-way'!$D132))</f>
        <v>2.1486257153159274</v>
      </c>
      <c r="L133" s="53">
        <f t="shared" si="18"/>
        <v>0.53246753246753242</v>
      </c>
      <c r="M133" s="53">
        <f t="shared" si="19"/>
        <v>0.46753246753246752</v>
      </c>
      <c r="N133" s="54">
        <v>230</v>
      </c>
      <c r="O133" s="54">
        <f t="shared" si="20"/>
        <v>102.22222222222223</v>
      </c>
      <c r="P133" s="54">
        <f t="shared" si="21"/>
        <v>117.80487804878047</v>
      </c>
      <c r="Q133" s="54">
        <f t="shared" si="22"/>
        <v>112.19512195121952</v>
      </c>
      <c r="R133" s="54">
        <f t="shared" si="23"/>
        <v>127.77777777777779</v>
      </c>
      <c r="S133" s="55">
        <f t="shared" si="24"/>
        <v>-9.9728997289972909</v>
      </c>
      <c r="T133" s="55">
        <f t="shared" si="25"/>
        <v>-9.9728997289973194</v>
      </c>
      <c r="U133" t="s">
        <v>251</v>
      </c>
      <c r="V133" t="s">
        <v>128</v>
      </c>
      <c r="W133" t="s">
        <v>442</v>
      </c>
      <c r="X133" t="s">
        <v>476</v>
      </c>
      <c r="Y133" s="66" t="s">
        <v>478</v>
      </c>
    </row>
    <row r="134" spans="1:25" ht="15" x14ac:dyDescent="0.25">
      <c r="A134">
        <v>2.2400000000000002</v>
      </c>
      <c r="B134">
        <v>1.68</v>
      </c>
      <c r="C134" s="43">
        <f t="shared" si="26"/>
        <v>4.1666666666666519E-2</v>
      </c>
      <c r="D134" s="44">
        <f>IF(OR($A134="",$B134=""),"",A134*'MPTO_working_2-way'!$G133)</f>
        <v>2.333333333333333</v>
      </c>
      <c r="E134" s="46">
        <f>IF(OR($A134="",$B134=""),"",B134*'MPTO_working_2-way'!$G133)</f>
        <v>1.7499999999999998</v>
      </c>
      <c r="F134" s="44">
        <f>IF(OR($A134="",$B134=""),"",'MPTO_working_2-way'!D133)</f>
        <v>2.3496503496503496</v>
      </c>
      <c r="G134" s="46">
        <f>IF(OR($A134="",$B134=""),"",'MPTO_working_2-way'!E133)</f>
        <v>1.7409326424870464</v>
      </c>
      <c r="H134" s="44">
        <f>IF(OR($A134="",$B134=""),"",'OddsRatio_working_2-way'!M133)</f>
        <v>2.3503812097939996</v>
      </c>
      <c r="I134" s="44">
        <f>IF(OR($A134="",$B134=""),"",'OddsRatio_working_2-way'!N133)</f>
        <v>1.7405316311773544</v>
      </c>
      <c r="J134" s="44">
        <f>IF('Log_working_2-way'!$D133="","",A134^('Log_working_2-way'!$D133))</f>
        <v>2.357969334439959</v>
      </c>
      <c r="K134" s="46">
        <f>IF('Log_working_2-way'!$D133="","",B134^('Log_working_2-way'!$D133))</f>
        <v>1.7363936538464513</v>
      </c>
      <c r="L134" s="53">
        <f t="shared" si="18"/>
        <v>0.4285714285714286</v>
      </c>
      <c r="M134" s="53">
        <f t="shared" si="19"/>
        <v>0.57142857142857151</v>
      </c>
      <c r="N134" s="54">
        <v>231</v>
      </c>
      <c r="O134" s="54">
        <f t="shared" si="20"/>
        <v>127.87500000000001</v>
      </c>
      <c r="P134" s="54">
        <f t="shared" si="21"/>
        <v>93.499999999999986</v>
      </c>
      <c r="Q134" s="54">
        <f t="shared" si="22"/>
        <v>137.5</v>
      </c>
      <c r="R134" s="54">
        <f t="shared" si="23"/>
        <v>103.12499999999999</v>
      </c>
      <c r="S134" s="55">
        <f t="shared" si="24"/>
        <v>-9.6249999999999858</v>
      </c>
      <c r="T134" s="55">
        <f t="shared" si="25"/>
        <v>-9.625</v>
      </c>
      <c r="U134" t="s">
        <v>127</v>
      </c>
      <c r="V134" t="s">
        <v>66</v>
      </c>
      <c r="W134" t="s">
        <v>442</v>
      </c>
      <c r="X134" t="s">
        <v>476</v>
      </c>
      <c r="Y134" s="66" t="s">
        <v>485</v>
      </c>
    </row>
    <row r="135" spans="1:25" s="50" customFormat="1" ht="15" x14ac:dyDescent="0.25">
      <c r="A135">
        <v>2.2599999999999998</v>
      </c>
      <c r="B135">
        <v>1.67</v>
      </c>
      <c r="C135" s="43">
        <f t="shared" si="26"/>
        <v>4.1280271315775607E-2</v>
      </c>
      <c r="D135" s="44">
        <f>IF(OR($A135="",$B135=""),"",A135*'MPTO_working_2-way'!$G134)</f>
        <v>2.3532934131736525</v>
      </c>
      <c r="E135" s="46">
        <f>IF(OR($A135="",$B135=""),"",B135*'MPTO_working_2-way'!$G134)</f>
        <v>1.7389380530973453</v>
      </c>
      <c r="F135" s="44">
        <f>IF(OR($A135="",$B135=""),"",'MPTO_working_2-way'!D134)</f>
        <v>2.3705797374536774</v>
      </c>
      <c r="G135" s="46">
        <f>IF(OR($A135="",$B135=""),"",'MPTO_working_2-way'!E134)</f>
        <v>1.7296182576417214</v>
      </c>
      <c r="H135" s="44">
        <f>IF(OR($A135="",$B135=""),"",'OddsRatio_working_2-way'!M134)</f>
        <v>2.3713486117415123</v>
      </c>
      <c r="I135" s="44">
        <f>IF(OR($A135="",$B135=""),"",'OddsRatio_working_2-way'!N134)</f>
        <v>1.729209182433979</v>
      </c>
      <c r="J135" s="44">
        <f>IF('Log_working_2-way'!$D134="","",A135^('Log_working_2-way'!$D134))</f>
        <v>2.3793921576668016</v>
      </c>
      <c r="K135" s="46">
        <f>IF('Log_working_2-way'!$D134="","",B135^('Log_working_2-way'!$D134))</f>
        <v>1.7249569996766947</v>
      </c>
      <c r="L135" s="53">
        <f t="shared" si="18"/>
        <v>0.42493638676844786</v>
      </c>
      <c r="M135" s="53">
        <f t="shared" si="19"/>
        <v>0.57506361323155208</v>
      </c>
      <c r="N135" s="54">
        <v>232</v>
      </c>
      <c r="O135" s="54">
        <f t="shared" si="20"/>
        <v>129.3451327433628</v>
      </c>
      <c r="P135" s="54">
        <f t="shared" si="21"/>
        <v>93.077844311377248</v>
      </c>
      <c r="Q135" s="54">
        <f t="shared" si="22"/>
        <v>138.92215568862278</v>
      </c>
      <c r="R135" s="54">
        <f t="shared" si="23"/>
        <v>102.65486725663717</v>
      </c>
      <c r="S135" s="55">
        <f t="shared" si="24"/>
        <v>-9.5770229452599835</v>
      </c>
      <c r="T135" s="55">
        <f t="shared" si="25"/>
        <v>-9.5770229452599267</v>
      </c>
      <c r="U135" t="s">
        <v>164</v>
      </c>
      <c r="V135" t="s">
        <v>124</v>
      </c>
      <c r="W135" t="s">
        <v>442</v>
      </c>
      <c r="X135" t="s">
        <v>476</v>
      </c>
      <c r="Y135" s="66" t="s">
        <v>485</v>
      </c>
    </row>
    <row r="136" spans="1:25" ht="15" x14ac:dyDescent="0.25">
      <c r="A136">
        <v>1.53</v>
      </c>
      <c r="B136">
        <v>2.57</v>
      </c>
      <c r="C136" s="43">
        <f t="shared" si="26"/>
        <v>4.2699829607588891E-2</v>
      </c>
      <c r="D136" s="44">
        <f>IF(OR($A136="",$B136=""),"",A136*'MPTO_working_2-way'!$G135)</f>
        <v>1.595330739299611</v>
      </c>
      <c r="E136" s="46">
        <f>IF(OR($A136="",$B136=""),"",B136*'MPTO_working_2-way'!$G135)</f>
        <v>2.6797385620915031</v>
      </c>
      <c r="F136" s="44">
        <f>IF(OR($A136="",$B136=""),"",'MPTO_working_2-way'!D135)</f>
        <v>1.5816656945757326</v>
      </c>
      <c r="G136" s="46">
        <f>IF(OR($A136="",$B136=""),"",'MPTO_working_2-way'!E135)</f>
        <v>2.7192005808927768</v>
      </c>
      <c r="H136" s="44">
        <f>IF(OR($A136="",$B136=""),"",'OddsRatio_working_2-way'!M135)</f>
        <v>1.5810160220117813</v>
      </c>
      <c r="I136" s="44">
        <f>IF(OR($A136="",$B136=""),"",'OddsRatio_working_2-way'!N135)</f>
        <v>2.7211229331292399</v>
      </c>
      <c r="J136" s="44">
        <f>IF('Log_working_2-way'!$D135="","",A136^('Log_working_2-way'!$D135))</f>
        <v>1.5747593860945028</v>
      </c>
      <c r="K136" s="46">
        <f>IF('Log_working_2-way'!$D135="","",B136^('Log_working_2-way'!$D135))</f>
        <v>2.7398584941677284</v>
      </c>
      <c r="L136" s="53">
        <f t="shared" si="18"/>
        <v>0.62682926829268293</v>
      </c>
      <c r="M136" s="53">
        <f t="shared" si="19"/>
        <v>0.37317073170731713</v>
      </c>
      <c r="N136" s="54">
        <v>233</v>
      </c>
      <c r="O136" s="54">
        <f t="shared" si="20"/>
        <v>80.712418300653596</v>
      </c>
      <c r="P136" s="54">
        <f t="shared" si="21"/>
        <v>142.33852140077818</v>
      </c>
      <c r="Q136" s="54">
        <f t="shared" si="22"/>
        <v>90.661478599221795</v>
      </c>
      <c r="R136" s="54">
        <f t="shared" si="23"/>
        <v>152.28758169934642</v>
      </c>
      <c r="S136" s="55">
        <f t="shared" si="24"/>
        <v>-9.9490602985681988</v>
      </c>
      <c r="T136" s="55">
        <f t="shared" si="25"/>
        <v>-9.9490602985682415</v>
      </c>
      <c r="U136" t="s">
        <v>129</v>
      </c>
      <c r="V136" t="s">
        <v>432</v>
      </c>
      <c r="W136" t="s">
        <v>442</v>
      </c>
      <c r="X136" t="s">
        <v>476</v>
      </c>
      <c r="Y136" s="66" t="s">
        <v>478</v>
      </c>
    </row>
    <row r="137" spans="1:25" s="50" customFormat="1" ht="15" x14ac:dyDescent="0.25">
      <c r="A137">
        <v>2.0499999999999998</v>
      </c>
      <c r="B137">
        <v>1.82</v>
      </c>
      <c r="C137" s="43">
        <f t="shared" si="26"/>
        <v>3.7255427499329974E-2</v>
      </c>
      <c r="D137" s="44">
        <f>IF(OR($A137="",$B137=""),"",A137*'MPTO_working_2-way'!$G136)</f>
        <v>2.1263736263736264</v>
      </c>
      <c r="E137" s="46">
        <f>IF(OR($A137="",$B137=""),"",B137*'MPTO_working_2-way'!$G136)</f>
        <v>1.8878048780487806</v>
      </c>
      <c r="F137" s="44">
        <f>IF(OR($A137="",$B137=""),"",'MPTO_working_2-way'!D136)</f>
        <v>2.1313910311339619</v>
      </c>
      <c r="G137" s="46">
        <f>IF(OR($A137="",$B137=""),"",'MPTO_working_2-way'!E136)</f>
        <v>1.8838677101741985</v>
      </c>
      <c r="H137" s="44">
        <f>IF(OR($A137="",$B137=""),"",'OddsRatio_working_2-way'!M136)</f>
        <v>2.1315864106987359</v>
      </c>
      <c r="I137" s="44">
        <f>IF(OR($A137="",$B137=""),"",'OddsRatio_working_2-way'!N136)</f>
        <v>1.883715101688537</v>
      </c>
      <c r="J137" s="44">
        <f>IF('Log_working_2-way'!$D136="","",A137^('Log_working_2-way'!$D136))</f>
        <v>2.1338875006808986</v>
      </c>
      <c r="K137" s="46">
        <f>IF('Log_working_2-way'!$D136="","",B137^('Log_working_2-way'!$D136))</f>
        <v>1.8819217068707428</v>
      </c>
      <c r="L137" s="53">
        <f t="shared" ref="L137:L186" si="27">(1/D137)</f>
        <v>0.47028423772609818</v>
      </c>
      <c r="M137" s="53">
        <f t="shared" ref="M137:M186" si="28">(1/E137)</f>
        <v>0.52971576227390182</v>
      </c>
      <c r="N137" s="54">
        <v>234</v>
      </c>
      <c r="O137" s="54">
        <f t="shared" ref="O137:O186" si="29">(1/A137)*((N137*A137)-N137)</f>
        <v>119.85365853658534</v>
      </c>
      <c r="P137" s="54">
        <f t="shared" ref="P137:P186" si="30">(1/B137)*((N137*B137)-N137)</f>
        <v>105.42857142857142</v>
      </c>
      <c r="Q137" s="54">
        <f t="shared" ref="Q137:Q186" si="31">(1/B137)*N137</f>
        <v>128.57142857142856</v>
      </c>
      <c r="R137" s="54">
        <f t="shared" ref="R137:R186" si="32">(1/A137)*N137</f>
        <v>114.14634146341464</v>
      </c>
      <c r="S137" s="55">
        <f t="shared" ref="S137:S186" si="33">O137-Q137</f>
        <v>-8.7177700348432126</v>
      </c>
      <c r="T137" s="55">
        <f t="shared" ref="T137:T186" si="34">P137-R137</f>
        <v>-8.7177700348432268</v>
      </c>
      <c r="U137" t="s">
        <v>381</v>
      </c>
      <c r="V137" t="s">
        <v>384</v>
      </c>
      <c r="W137" t="s">
        <v>438</v>
      </c>
      <c r="X137" t="s">
        <v>477</v>
      </c>
      <c r="Y137" s="66" t="s">
        <v>490</v>
      </c>
    </row>
    <row r="138" spans="1:25" ht="15" x14ac:dyDescent="0.25">
      <c r="A138">
        <v>1.86</v>
      </c>
      <c r="B138">
        <v>2</v>
      </c>
      <c r="C138" s="43">
        <f t="shared" si="26"/>
        <v>3.7634408602150504E-2</v>
      </c>
      <c r="D138" s="44">
        <f>IF(OR($A138="",$B138=""),"",A138*'MPTO_working_2-way'!$G137)</f>
        <v>1.93</v>
      </c>
      <c r="E138" s="46">
        <f>IF(OR($A138="",$B138=""),"",B138*'MPTO_working_2-way'!$G137)</f>
        <v>2.075268817204301</v>
      </c>
      <c r="F138" s="44">
        <f>IF(OR($A138="",$B138=""),"",'MPTO_working_2-way'!D137)</f>
        <v>1.927461139896373</v>
      </c>
      <c r="G138" s="46">
        <f>IF(OR($A138="",$B138=""),"",'MPTO_working_2-way'!E137)</f>
        <v>2.0782122905027931</v>
      </c>
      <c r="H138" s="44">
        <f>IF(OR($A138="",$B138=""),"",'OddsRatio_working_2-way'!M137)</f>
        <v>1.9273618495495706</v>
      </c>
      <c r="I138" s="44">
        <f>IF(OR($A138="",$B138=""),"",'OddsRatio_working_2-way'!N137)</f>
        <v>2.078327732034384</v>
      </c>
      <c r="J138" s="44">
        <f>IF('Log_working_2-way'!$D137="","",A138^('Log_working_2-way'!$D137))</f>
        <v>1.9262040880795479</v>
      </c>
      <c r="K138" s="46">
        <f>IF('Log_working_2-way'!$D137="","",B138^('Log_working_2-way'!$D137))</f>
        <v>2.079675649103816</v>
      </c>
      <c r="L138" s="53">
        <f t="shared" si="27"/>
        <v>0.5181347150259068</v>
      </c>
      <c r="M138" s="53">
        <f t="shared" si="28"/>
        <v>0.48186528497409326</v>
      </c>
      <c r="N138" s="54">
        <v>235</v>
      </c>
      <c r="O138" s="54">
        <f t="shared" si="29"/>
        <v>108.65591397849462</v>
      </c>
      <c r="P138" s="54">
        <f t="shared" si="30"/>
        <v>117.5</v>
      </c>
      <c r="Q138" s="54">
        <f t="shared" si="31"/>
        <v>117.5</v>
      </c>
      <c r="R138" s="54">
        <f t="shared" si="32"/>
        <v>126.34408602150536</v>
      </c>
      <c r="S138" s="55">
        <f t="shared" si="33"/>
        <v>-8.844086021505376</v>
      </c>
      <c r="T138" s="55">
        <f t="shared" si="34"/>
        <v>-8.8440860215053618</v>
      </c>
      <c r="U138" t="s">
        <v>257</v>
      </c>
      <c r="V138" t="s">
        <v>255</v>
      </c>
      <c r="W138" t="s">
        <v>438</v>
      </c>
      <c r="X138" t="s">
        <v>477</v>
      </c>
      <c r="Y138" s="66" t="s">
        <v>481</v>
      </c>
    </row>
    <row r="139" spans="1:25" ht="15" x14ac:dyDescent="0.25">
      <c r="A139">
        <v>1.85</v>
      </c>
      <c r="B139">
        <v>2.0099999999999998</v>
      </c>
      <c r="C139" s="43">
        <f t="shared" si="26"/>
        <v>3.80529783514858E-2</v>
      </c>
      <c r="D139" s="44">
        <f>IF(OR($A139="",$B139=""),"",A139*'MPTO_working_2-way'!$G138)</f>
        <v>1.9203980099502489</v>
      </c>
      <c r="E139" s="46">
        <f>IF(OR($A139="",$B139=""),"",B139*'MPTO_working_2-way'!$G138)</f>
        <v>2.086486486486486</v>
      </c>
      <c r="F139" s="44">
        <f>IF(OR($A139="",$B139=""),"",'MPTO_working_2-way'!D138)</f>
        <v>1.9174938764986464</v>
      </c>
      <c r="G139" s="46">
        <f>IF(OR($A139="",$B139=""),"",'MPTO_working_2-way'!E138)</f>
        <v>2.0899255304201207</v>
      </c>
      <c r="H139" s="44">
        <f>IF(OR($A139="",$B139=""),"",'OddsRatio_working_2-way'!M138)</f>
        <v>1.91737896118008</v>
      </c>
      <c r="I139" s="44">
        <f>IF(OR($A139="",$B139=""),"",'OddsRatio_working_2-way'!N138)</f>
        <v>2.0900620597551534</v>
      </c>
      <c r="J139" s="44">
        <f>IF('Log_working_2-way'!$D138="","",A139^('Log_working_2-way'!$D138))</f>
        <v>1.9160544641822177</v>
      </c>
      <c r="K139" s="46">
        <f>IF('Log_working_2-way'!$D138="","",B139^('Log_working_2-way'!$D138))</f>
        <v>2.0916381493676872</v>
      </c>
      <c r="L139" s="53">
        <f t="shared" si="27"/>
        <v>0.52072538860103623</v>
      </c>
      <c r="M139" s="53">
        <f t="shared" si="28"/>
        <v>0.47927461139896382</v>
      </c>
      <c r="N139" s="54">
        <v>236</v>
      </c>
      <c r="O139" s="54">
        <f t="shared" si="29"/>
        <v>108.43243243243244</v>
      </c>
      <c r="P139" s="54">
        <f t="shared" si="30"/>
        <v>118.5870646766169</v>
      </c>
      <c r="Q139" s="54">
        <f t="shared" si="31"/>
        <v>117.4129353233831</v>
      </c>
      <c r="R139" s="54">
        <f t="shared" si="32"/>
        <v>127.56756756756755</v>
      </c>
      <c r="S139" s="55">
        <f t="shared" si="33"/>
        <v>-8.9805028909506603</v>
      </c>
      <c r="T139" s="55">
        <f t="shared" si="34"/>
        <v>-8.9805028909506461</v>
      </c>
      <c r="U139" t="s">
        <v>385</v>
      </c>
      <c r="V139" t="s">
        <v>380</v>
      </c>
      <c r="W139" t="s">
        <v>438</v>
      </c>
      <c r="X139" t="s">
        <v>477</v>
      </c>
      <c r="Y139" s="66" t="s">
        <v>498</v>
      </c>
    </row>
    <row r="140" spans="1:25" ht="15" x14ac:dyDescent="0.25">
      <c r="A140">
        <v>1.89</v>
      </c>
      <c r="B140">
        <v>1.96</v>
      </c>
      <c r="C140" s="43">
        <f t="shared" si="26"/>
        <v>3.9304610733182255E-2</v>
      </c>
      <c r="D140" s="44">
        <f>IF(OR($A140="",$B140=""),"",A140*'MPTO_working_2-way'!$G139)</f>
        <v>1.9642857142857144</v>
      </c>
      <c r="E140" s="46">
        <f>IF(OR($A140="",$B140=""),"",B140*'MPTO_working_2-way'!$G139)</f>
        <v>2.0370370370370372</v>
      </c>
      <c r="F140" s="44">
        <f>IF(OR($A140="",$B140=""),"",'MPTO_working_2-way'!D139)</f>
        <v>1.9629080118694364</v>
      </c>
      <c r="G140" s="46">
        <f>IF(OR($A140="",$B140=""),"",'MPTO_working_2-way'!E139)</f>
        <v>2.0385208012326657</v>
      </c>
      <c r="H140" s="44">
        <f>IF(OR($A140="",$B140=""),"",'OddsRatio_working_2-way'!M139)</f>
        <v>1.9628516673576117</v>
      </c>
      <c r="I140" s="44">
        <f>IF(OR($A140="",$B140=""),"",'OddsRatio_working_2-way'!N139)</f>
        <v>2.0385815737789974</v>
      </c>
      <c r="J140" s="44">
        <f>IF('Log_working_2-way'!$D139="","",A140^('Log_working_2-way'!$D139))</f>
        <v>1.9622220256096747</v>
      </c>
      <c r="K140" s="46">
        <f>IF('Log_working_2-way'!$D139="","",B140^('Log_working_2-way'!$D139))</f>
        <v>2.0392611823308071</v>
      </c>
      <c r="L140" s="53">
        <f t="shared" si="27"/>
        <v>0.50909090909090904</v>
      </c>
      <c r="M140" s="53">
        <f t="shared" si="28"/>
        <v>0.49090909090909085</v>
      </c>
      <c r="N140" s="54">
        <v>237</v>
      </c>
      <c r="O140" s="54">
        <f t="shared" si="29"/>
        <v>111.60317460317459</v>
      </c>
      <c r="P140" s="54">
        <f t="shared" si="30"/>
        <v>116.08163265306122</v>
      </c>
      <c r="Q140" s="54">
        <f t="shared" si="31"/>
        <v>120.91836734693878</v>
      </c>
      <c r="R140" s="54">
        <f t="shared" si="32"/>
        <v>125.39682539682542</v>
      </c>
      <c r="S140" s="55">
        <f t="shared" si="33"/>
        <v>-9.3151927437641859</v>
      </c>
      <c r="T140" s="55">
        <f t="shared" si="34"/>
        <v>-9.3151927437642001</v>
      </c>
      <c r="U140" t="s">
        <v>386</v>
      </c>
      <c r="V140" t="s">
        <v>254</v>
      </c>
      <c r="W140" t="s">
        <v>438</v>
      </c>
      <c r="X140" t="s">
        <v>477</v>
      </c>
      <c r="Y140" s="66" t="s">
        <v>493</v>
      </c>
    </row>
    <row r="141" spans="1:25" ht="15" x14ac:dyDescent="0.25">
      <c r="A141">
        <v>1.87</v>
      </c>
      <c r="B141">
        <v>2.04</v>
      </c>
      <c r="C141" s="43">
        <f t="shared" si="26"/>
        <v>2.4955436720142554E-2</v>
      </c>
      <c r="D141" s="44">
        <f>IF(OR($A141="",$B141=""),"",A141*'MPTO_working_2-way'!$G140)</f>
        <v>1.9166666666666667</v>
      </c>
      <c r="E141" s="46">
        <f>IF(OR($A141="",$B141=""),"",B141*'MPTO_working_2-way'!$G140)</f>
        <v>2.0909090909090908</v>
      </c>
      <c r="F141" s="44">
        <f>IF(OR($A141="",$B141=""),"",'MPTO_working_2-way'!D140)</f>
        <v>1.9146757679180888</v>
      </c>
      <c r="G141" s="46">
        <f>IF(OR($A141="",$B141=""),"",'MPTO_working_2-way'!E140)</f>
        <v>2.0932835820895521</v>
      </c>
      <c r="H141" s="44">
        <f>IF(OR($A141="",$B141=""),"",'OddsRatio_working_2-way'!M140)</f>
        <v>1.9146247654303168</v>
      </c>
      <c r="I141" s="44">
        <f>IF(OR($A141="",$B141=""),"",'OddsRatio_working_2-way'!N140)</f>
        <v>2.0933445471810685</v>
      </c>
      <c r="J141" s="44">
        <f>IF('Log_working_2-way'!$D140="","",A141^('Log_working_2-way'!$D140))</f>
        <v>1.9137261145840778</v>
      </c>
      <c r="K141" s="46">
        <f>IF('Log_working_2-way'!$D140="","",B141^('Log_working_2-way'!$D140))</f>
        <v>2.0944198529941209</v>
      </c>
      <c r="L141" s="53">
        <f t="shared" si="27"/>
        <v>0.52173913043478259</v>
      </c>
      <c r="M141" s="53">
        <f t="shared" si="28"/>
        <v>0.47826086956521741</v>
      </c>
      <c r="N141" s="54">
        <v>238</v>
      </c>
      <c r="O141" s="54">
        <f t="shared" si="29"/>
        <v>110.72727272727271</v>
      </c>
      <c r="P141" s="54">
        <f t="shared" si="30"/>
        <v>121.33333333333331</v>
      </c>
      <c r="Q141" s="54">
        <f t="shared" si="31"/>
        <v>116.66666666666666</v>
      </c>
      <c r="R141" s="54">
        <f t="shared" si="32"/>
        <v>127.27272727272725</v>
      </c>
      <c r="S141" s="55">
        <f t="shared" si="33"/>
        <v>-5.9393939393939519</v>
      </c>
      <c r="T141" s="55">
        <f t="shared" si="34"/>
        <v>-5.9393939393939377</v>
      </c>
      <c r="U141" t="s">
        <v>265</v>
      </c>
      <c r="V141" t="s">
        <v>260</v>
      </c>
      <c r="W141" t="s">
        <v>230</v>
      </c>
      <c r="X141" t="s">
        <v>477</v>
      </c>
      <c r="Y141" s="66" t="s">
        <v>482</v>
      </c>
    </row>
    <row r="142" spans="1:25" ht="15" x14ac:dyDescent="0.25">
      <c r="A142">
        <v>2.04</v>
      </c>
      <c r="B142">
        <v>1.88</v>
      </c>
      <c r="C142" s="43">
        <f t="shared" si="26"/>
        <v>2.2110972048393851E-2</v>
      </c>
      <c r="D142" s="44">
        <f>IF(OR($A142="",$B142=""),"",A142*'MPTO_working_2-way'!$G141)</f>
        <v>2.0851063829787235</v>
      </c>
      <c r="E142" s="46">
        <f>IF(OR($A142="",$B142=""),"",B142*'MPTO_working_2-way'!$G141)</f>
        <v>1.9215686274509802</v>
      </c>
      <c r="F142" s="44">
        <f>IF(OR($A142="",$B142=""),"",'MPTO_working_2-way'!D141)</f>
        <v>2.087070091423596</v>
      </c>
      <c r="G142" s="46">
        <f>IF(OR($A142="",$B142=""),"",'MPTO_working_2-way'!E141)</f>
        <v>1.9199038846615937</v>
      </c>
      <c r="H142" s="44">
        <f>IF(OR($A142="",$B142=""),"",'OddsRatio_working_2-way'!M141)</f>
        <v>2.0871146130092182</v>
      </c>
      <c r="I142" s="44">
        <f>IF(OR($A142="",$B142=""),"",'OddsRatio_working_2-way'!N141)</f>
        <v>1.9198662110077995</v>
      </c>
      <c r="J142" s="44">
        <f>IF('Log_working_2-way'!$D141="","",A142^('Log_working_2-way'!$D141))</f>
        <v>2.0880014698245399</v>
      </c>
      <c r="K142" s="46">
        <f>IF('Log_working_2-way'!$D141="","",B142^('Log_working_2-way'!$D141))</f>
        <v>1.9191164053861676</v>
      </c>
      <c r="L142" s="53">
        <f t="shared" si="27"/>
        <v>0.47959183673469385</v>
      </c>
      <c r="M142" s="53">
        <f t="shared" si="28"/>
        <v>0.52040816326530615</v>
      </c>
      <c r="N142" s="54">
        <v>239</v>
      </c>
      <c r="O142" s="54">
        <f t="shared" si="29"/>
        <v>121.84313725490196</v>
      </c>
      <c r="P142" s="54">
        <f t="shared" si="30"/>
        <v>111.8723404255319</v>
      </c>
      <c r="Q142" s="54">
        <f t="shared" si="31"/>
        <v>127.12765957446808</v>
      </c>
      <c r="R142" s="54">
        <f t="shared" si="32"/>
        <v>117.15686274509804</v>
      </c>
      <c r="S142" s="55">
        <f t="shared" si="33"/>
        <v>-5.284522319566122</v>
      </c>
      <c r="T142" s="55">
        <f t="shared" si="34"/>
        <v>-5.2845223195661362</v>
      </c>
      <c r="U142" t="s">
        <v>241</v>
      </c>
      <c r="V142" t="s">
        <v>262</v>
      </c>
      <c r="W142" t="s">
        <v>230</v>
      </c>
      <c r="X142" t="s">
        <v>477</v>
      </c>
      <c r="Y142" s="66" t="s">
        <v>484</v>
      </c>
    </row>
    <row r="143" spans="1:25" ht="15" x14ac:dyDescent="0.25">
      <c r="A143">
        <v>1.71</v>
      </c>
      <c r="B143">
        <v>2.2599999999999998</v>
      </c>
      <c r="C143" s="43">
        <f t="shared" si="26"/>
        <v>2.727319774362158E-2</v>
      </c>
      <c r="D143" s="44">
        <f>IF(OR($A143="",$B143=""),"",A143*'MPTO_working_2-way'!$G142)</f>
        <v>1.7566371681415929</v>
      </c>
      <c r="E143" s="46">
        <f>IF(OR($A143="",$B143=""),"",B143*'MPTO_working_2-way'!$G142)</f>
        <v>2.3216374269005846</v>
      </c>
      <c r="F143" s="44">
        <f>IF(OR($A143="",$B143=""),"",'MPTO_working_2-way'!D142)</f>
        <v>1.7508268019752637</v>
      </c>
      <c r="G143" s="46">
        <f>IF(OR($A143="",$B143=""),"",'MPTO_working_2-way'!E142)</f>
        <v>2.3318650817594881</v>
      </c>
      <c r="H143" s="44">
        <f>IF(OR($A143="",$B143=""),"",'OddsRatio_working_2-way'!M142)</f>
        <v>1.7506610843064021</v>
      </c>
      <c r="I143" s="44">
        <f>IF(OR($A143="",$B143=""),"",'OddsRatio_working_2-way'!N142)</f>
        <v>2.3321591073606571</v>
      </c>
      <c r="J143" s="44">
        <f>IF('Log_working_2-way'!$D142="","",A143^('Log_working_2-way'!$D142))</f>
        <v>1.7480343480821783</v>
      </c>
      <c r="K143" s="46">
        <f>IF('Log_working_2-way'!$D142="","",B143^('Log_working_2-way'!$D142))</f>
        <v>2.3368370083055718</v>
      </c>
      <c r="L143" s="53">
        <f t="shared" si="27"/>
        <v>0.5692695214105794</v>
      </c>
      <c r="M143" s="53">
        <f t="shared" si="28"/>
        <v>0.43073047858942071</v>
      </c>
      <c r="N143" s="54">
        <v>240</v>
      </c>
      <c r="O143" s="54">
        <f t="shared" si="29"/>
        <v>99.64912280701752</v>
      </c>
      <c r="P143" s="54">
        <f t="shared" si="30"/>
        <v>133.80530973451326</v>
      </c>
      <c r="Q143" s="54">
        <f t="shared" si="31"/>
        <v>106.19469026548673</v>
      </c>
      <c r="R143" s="54">
        <f t="shared" si="32"/>
        <v>140.35087719298244</v>
      </c>
      <c r="S143" s="55">
        <f t="shared" si="33"/>
        <v>-6.5455674584692076</v>
      </c>
      <c r="T143" s="55">
        <f t="shared" si="34"/>
        <v>-6.5455674584691792</v>
      </c>
      <c r="U143" t="s">
        <v>270</v>
      </c>
      <c r="V143" t="s">
        <v>391</v>
      </c>
      <c r="W143" t="s">
        <v>230</v>
      </c>
      <c r="X143" t="s">
        <v>477</v>
      </c>
      <c r="Y143" s="66" t="s">
        <v>480</v>
      </c>
    </row>
    <row r="144" spans="1:25" ht="15" x14ac:dyDescent="0.25">
      <c r="A144">
        <v>2.12</v>
      </c>
      <c r="B144">
        <v>1.78</v>
      </c>
      <c r="C144" s="43">
        <f t="shared" si="26"/>
        <v>3.3495866016535869E-2</v>
      </c>
      <c r="D144" s="44">
        <f>IF(OR($A144="",$B144=""),"",A144*'MPTO_working_2-way'!$G143)</f>
        <v>2.191011235955056</v>
      </c>
      <c r="E144" s="46">
        <f>IF(OR($A144="",$B144=""),"",B144*'MPTO_working_2-way'!$G143)</f>
        <v>1.8396226415094339</v>
      </c>
      <c r="F144" s="44">
        <f>IF(OR($A144="",$B144=""),"",'MPTO_working_2-way'!D143)</f>
        <v>2.1980428704566637</v>
      </c>
      <c r="G144" s="46">
        <f>IF(OR($A144="",$B144=""),"",'MPTO_working_2-way'!E143)</f>
        <v>1.8346946713341112</v>
      </c>
      <c r="H144" s="44">
        <f>IF(OR($A144="",$B144=""),"",'OddsRatio_working_2-way'!M143)</f>
        <v>2.1982893790305562</v>
      </c>
      <c r="I144" s="44">
        <f>IF(OR($A144="",$B144=""),"",'OddsRatio_working_2-way'!N143)</f>
        <v>1.83452296039628</v>
      </c>
      <c r="J144" s="44">
        <f>IF('Log_working_2-way'!$D143="","",A144^('Log_working_2-way'!$D143))</f>
        <v>2.2015102621380289</v>
      </c>
      <c r="K144" s="46">
        <f>IF('Log_working_2-way'!$D143="","",B144^('Log_working_2-way'!$D143))</f>
        <v>1.8322858584832242</v>
      </c>
      <c r="L144" s="53">
        <f t="shared" si="27"/>
        <v>0.45641025641025645</v>
      </c>
      <c r="M144" s="53">
        <f t="shared" si="28"/>
        <v>0.54358974358974366</v>
      </c>
      <c r="N144" s="54">
        <v>241</v>
      </c>
      <c r="O144" s="54">
        <f t="shared" si="29"/>
        <v>127.32075471698113</v>
      </c>
      <c r="P144" s="54">
        <f t="shared" si="30"/>
        <v>105.60674157303373</v>
      </c>
      <c r="Q144" s="54">
        <f t="shared" si="31"/>
        <v>135.3932584269663</v>
      </c>
      <c r="R144" s="54">
        <f t="shared" si="32"/>
        <v>113.67924528301886</v>
      </c>
      <c r="S144" s="55">
        <f t="shared" si="33"/>
        <v>-8.0725037099851704</v>
      </c>
      <c r="T144" s="55">
        <f t="shared" si="34"/>
        <v>-8.0725037099851278</v>
      </c>
      <c r="U144" t="s">
        <v>229</v>
      </c>
      <c r="V144" t="s">
        <v>244</v>
      </c>
      <c r="W144" t="s">
        <v>231</v>
      </c>
      <c r="X144" t="s">
        <v>477</v>
      </c>
      <c r="Y144" s="66" t="s">
        <v>489</v>
      </c>
    </row>
    <row r="145" spans="1:25" ht="15" x14ac:dyDescent="0.25">
      <c r="A145">
        <v>1.94</v>
      </c>
      <c r="B145">
        <v>1.94</v>
      </c>
      <c r="C145" s="43">
        <f t="shared" si="26"/>
        <v>3.0927835051546504E-2</v>
      </c>
      <c r="D145" s="44">
        <f>IF(OR($A145="",$B145=""),"",A145*'MPTO_working_2-way'!$G144)</f>
        <v>2</v>
      </c>
      <c r="E145" s="46">
        <f>IF(OR($A145="",$B145=""),"",B145*'MPTO_working_2-way'!$G144)</f>
        <v>2</v>
      </c>
      <c r="F145" s="44">
        <f>IF(OR($A145="",$B145=""),"",'MPTO_working_2-way'!D144)</f>
        <v>2.0000000000000004</v>
      </c>
      <c r="G145" s="46">
        <f>IF(OR($A145="",$B145=""),"",'MPTO_working_2-way'!E144)</f>
        <v>2.0000000000000004</v>
      </c>
      <c r="H145" s="44">
        <f>IF(OR($A145="",$B145=""),"",'OddsRatio_working_2-way'!M144)</f>
        <v>2.0000000000000004</v>
      </c>
      <c r="I145" s="44">
        <f>IF(OR($A145="",$B145=""),"",'OddsRatio_working_2-way'!N144)</f>
        <v>2.0000000000000004</v>
      </c>
      <c r="J145" s="44">
        <f>IF('Log_working_2-way'!$D144="","",A145^('Log_working_2-way'!$D144))</f>
        <v>1.9999999999999891</v>
      </c>
      <c r="K145" s="46">
        <f>IF('Log_working_2-way'!$D144="","",B145^('Log_working_2-way'!$D144))</f>
        <v>1.9999999999999891</v>
      </c>
      <c r="L145" s="53">
        <f t="shared" si="27"/>
        <v>0.5</v>
      </c>
      <c r="M145" s="53">
        <f t="shared" si="28"/>
        <v>0.5</v>
      </c>
      <c r="N145" s="54">
        <v>242</v>
      </c>
      <c r="O145" s="54">
        <f t="shared" si="29"/>
        <v>117.25773195876288</v>
      </c>
      <c r="P145" s="54">
        <f t="shared" si="30"/>
        <v>117.25773195876288</v>
      </c>
      <c r="Q145" s="54">
        <f t="shared" si="31"/>
        <v>124.74226804123712</v>
      </c>
      <c r="R145" s="54">
        <f t="shared" si="32"/>
        <v>124.74226804123712</v>
      </c>
      <c r="S145" s="55">
        <f t="shared" si="33"/>
        <v>-7.48453608247425</v>
      </c>
      <c r="T145" s="55">
        <f t="shared" si="34"/>
        <v>-7.48453608247425</v>
      </c>
      <c r="U145" t="s">
        <v>394</v>
      </c>
      <c r="V145" t="s">
        <v>274</v>
      </c>
      <c r="W145" t="s">
        <v>231</v>
      </c>
      <c r="X145" t="s">
        <v>477</v>
      </c>
      <c r="Y145" s="66" t="s">
        <v>485</v>
      </c>
    </row>
    <row r="146" spans="1:25" s="50" customFormat="1" ht="15" x14ac:dyDescent="0.25">
      <c r="A146">
        <v>2.02</v>
      </c>
      <c r="B146">
        <v>1.88</v>
      </c>
      <c r="C146" s="43">
        <f t="shared" si="26"/>
        <v>2.6964398567516312E-2</v>
      </c>
      <c r="D146" s="44">
        <f>IF(OR($A146="",$B146=""),"",A146*'MPTO_working_2-way'!$G145)</f>
        <v>2.0744680851063828</v>
      </c>
      <c r="E146" s="46">
        <f>IF(OR($A146="",$B146=""),"",B146*'MPTO_working_2-way'!$G145)</f>
        <v>1.9306930693069306</v>
      </c>
      <c r="F146" s="44">
        <f>IF(OR($A146="",$B146=""),"",'MPTO_working_2-way'!D145)</f>
        <v>2.0765529308836395</v>
      </c>
      <c r="G146" s="46">
        <f>IF(OR($A146="",$B146=""),"",'MPTO_working_2-way'!E145)</f>
        <v>1.9288906948394962</v>
      </c>
      <c r="H146" s="44">
        <f>IF(OR($A146="",$B146=""),"",'OddsRatio_working_2-way'!M145)</f>
        <v>2.0766108438479098</v>
      </c>
      <c r="I146" s="44">
        <f>IF(OR($A146="",$B146=""),"",'OddsRatio_working_2-way'!N145)</f>
        <v>1.9288407280256479</v>
      </c>
      <c r="J146" s="44">
        <f>IF('Log_working_2-way'!$D145="","",A146^('Log_working_2-way'!$D145))</f>
        <v>2.0775563029751076</v>
      </c>
      <c r="K146" s="46">
        <f>IF('Log_working_2-way'!$D145="","",B146^('Log_working_2-way'!$D145))</f>
        <v>1.9280257534933587</v>
      </c>
      <c r="L146" s="53">
        <f t="shared" si="27"/>
        <v>0.48205128205128212</v>
      </c>
      <c r="M146" s="53">
        <f t="shared" si="28"/>
        <v>0.517948717948718</v>
      </c>
      <c r="N146" s="54">
        <v>243</v>
      </c>
      <c r="O146" s="54">
        <f t="shared" si="29"/>
        <v>122.70297029702971</v>
      </c>
      <c r="P146" s="54">
        <f t="shared" si="30"/>
        <v>113.74468085106382</v>
      </c>
      <c r="Q146" s="54">
        <f t="shared" si="31"/>
        <v>129.25531914893617</v>
      </c>
      <c r="R146" s="54">
        <f t="shared" si="32"/>
        <v>120.29702970297029</v>
      </c>
      <c r="S146" s="55">
        <f t="shared" si="33"/>
        <v>-6.5523488519064585</v>
      </c>
      <c r="T146" s="55">
        <f t="shared" si="34"/>
        <v>-6.5523488519064728</v>
      </c>
      <c r="U146" t="s">
        <v>228</v>
      </c>
      <c r="V146" t="s">
        <v>233</v>
      </c>
      <c r="W146" t="s">
        <v>231</v>
      </c>
      <c r="X146" t="s">
        <v>477</v>
      </c>
      <c r="Y146" s="66" t="s">
        <v>487</v>
      </c>
    </row>
    <row r="147" spans="1:25" ht="15" x14ac:dyDescent="0.25">
      <c r="A147">
        <v>2.42</v>
      </c>
      <c r="B147">
        <v>1.63</v>
      </c>
      <c r="C147" s="43">
        <f t="shared" si="26"/>
        <v>2.6720073011205159E-2</v>
      </c>
      <c r="D147" s="44">
        <f>IF(OR($A147="",$B147=""),"",A147*'MPTO_working_2-way'!$G146)</f>
        <v>2.4846625766871164</v>
      </c>
      <c r="E147" s="46">
        <f>IF(OR($A147="",$B147=""),"",B147*'MPTO_working_2-way'!$G146)</f>
        <v>1.6735537190082643</v>
      </c>
      <c r="F147" s="44">
        <f>IF(OR($A147="",$B147=""),"",'MPTO_working_2-way'!D146)</f>
        <v>2.5008558929816775</v>
      </c>
      <c r="G147" s="46">
        <f>IF(OR($A147="",$B147=""),"",'MPTO_working_2-way'!E146)</f>
        <v>1.6662864867148226</v>
      </c>
      <c r="H147" s="44">
        <f>IF(OR($A147="",$B147=""),"",'OddsRatio_working_2-way'!M146)</f>
        <v>2.5013221686128042</v>
      </c>
      <c r="I147" s="44">
        <f>IF(OR($A147="",$B147=""),"",'OddsRatio_working_2-way'!N146)</f>
        <v>1.6660795536803288</v>
      </c>
      <c r="J147" s="44">
        <f>IF('Log_working_2-way'!$D146="","",A147^('Log_working_2-way'!$D146))</f>
        <v>2.5087737592448787</v>
      </c>
      <c r="K147" s="46">
        <f>IF('Log_working_2-way'!$D146="","",B147^('Log_working_2-way'!$D146))</f>
        <v>1.6627898940265724</v>
      </c>
      <c r="L147" s="53">
        <f t="shared" si="27"/>
        <v>0.40246913580246918</v>
      </c>
      <c r="M147" s="53">
        <f t="shared" si="28"/>
        <v>0.59753086419753088</v>
      </c>
      <c r="N147" s="54">
        <v>244</v>
      </c>
      <c r="O147" s="54">
        <f t="shared" si="29"/>
        <v>143.17355371900828</v>
      </c>
      <c r="P147" s="54">
        <f t="shared" si="30"/>
        <v>94.306748466257659</v>
      </c>
      <c r="Q147" s="54">
        <f t="shared" si="31"/>
        <v>149.69325153374234</v>
      </c>
      <c r="R147" s="54">
        <f t="shared" si="32"/>
        <v>100.82644628099173</v>
      </c>
      <c r="S147" s="55">
        <f t="shared" si="33"/>
        <v>-6.5196978147340587</v>
      </c>
      <c r="T147" s="55">
        <f t="shared" si="34"/>
        <v>-6.5196978147340729</v>
      </c>
      <c r="U147" t="s">
        <v>34</v>
      </c>
      <c r="V147" t="s">
        <v>41</v>
      </c>
      <c r="W147" t="s">
        <v>443</v>
      </c>
      <c r="X147" t="s">
        <v>477</v>
      </c>
      <c r="Y147" s="66" t="s">
        <v>485</v>
      </c>
    </row>
    <row r="148" spans="1:25" ht="15" x14ac:dyDescent="0.25">
      <c r="A148">
        <v>2.0299999999999998</v>
      </c>
      <c r="B148">
        <v>1.88</v>
      </c>
      <c r="C148" s="43">
        <f t="shared" si="26"/>
        <v>2.4525731055444977E-2</v>
      </c>
      <c r="D148" s="44">
        <f>IF(OR($A148="",$B148=""),"",A148*'MPTO_working_2-way'!$G147)</f>
        <v>2.0797872340425529</v>
      </c>
      <c r="E148" s="46">
        <f>IF(OR($A148="",$B148=""),"",B148*'MPTO_working_2-way'!$G147)</f>
        <v>1.9261083743842364</v>
      </c>
      <c r="F148" s="44">
        <f>IF(OR($A148="",$B148=""),"",'MPTO_working_2-way'!D147)</f>
        <v>2.0818241326641935</v>
      </c>
      <c r="G148" s="46">
        <f>IF(OR($A148="",$B148=""),"",'MPTO_working_2-way'!E147)</f>
        <v>1.9243646631706333</v>
      </c>
      <c r="H148" s="44">
        <f>IF(OR($A148="",$B148=""),"",'OddsRatio_working_2-way'!M147)</f>
        <v>2.081875475946537</v>
      </c>
      <c r="I148" s="44">
        <f>IF(OR($A148="",$B148=""),"",'OddsRatio_working_2-way'!N147)</f>
        <v>1.9243207949834495</v>
      </c>
      <c r="J148" s="44">
        <f>IF('Log_working_2-way'!$D147="","",A148^('Log_working_2-way'!$D147))</f>
        <v>2.0827972819225606</v>
      </c>
      <c r="K148" s="46">
        <f>IF('Log_working_2-way'!$D147="","",B148^('Log_working_2-way'!$D147))</f>
        <v>1.9235339030630429</v>
      </c>
      <c r="L148" s="53">
        <f t="shared" si="27"/>
        <v>0.4808184143222507</v>
      </c>
      <c r="M148" s="53">
        <f t="shared" si="28"/>
        <v>0.51918158567774941</v>
      </c>
      <c r="N148" s="54">
        <v>245</v>
      </c>
      <c r="O148" s="54">
        <f t="shared" si="29"/>
        <v>124.31034482758621</v>
      </c>
      <c r="P148" s="54">
        <f t="shared" si="30"/>
        <v>114.68085106382976</v>
      </c>
      <c r="Q148" s="54">
        <f t="shared" si="31"/>
        <v>130.31914893617022</v>
      </c>
      <c r="R148" s="54">
        <f t="shared" si="32"/>
        <v>120.68965517241381</v>
      </c>
      <c r="S148" s="55">
        <f t="shared" si="33"/>
        <v>-6.008804108584016</v>
      </c>
      <c r="T148" s="55">
        <f t="shared" si="34"/>
        <v>-6.0088041085840445</v>
      </c>
      <c r="U148" t="s">
        <v>39</v>
      </c>
      <c r="V148" t="s">
        <v>38</v>
      </c>
      <c r="W148" t="s">
        <v>443</v>
      </c>
      <c r="X148" t="s">
        <v>477</v>
      </c>
      <c r="Y148" s="66" t="s">
        <v>490</v>
      </c>
    </row>
    <row r="149" spans="1:25" ht="15" x14ac:dyDescent="0.25">
      <c r="A149">
        <v>1.93</v>
      </c>
      <c r="B149">
        <v>1.98</v>
      </c>
      <c r="C149" s="43">
        <f t="shared" si="26"/>
        <v>2.3185220076411994E-2</v>
      </c>
      <c r="D149" s="44">
        <f>IF(OR($A149="",$B149=""),"",A149*'MPTO_working_2-way'!$G148)</f>
        <v>1.9747474747474751</v>
      </c>
      <c r="E149" s="46">
        <f>IF(OR($A149="",$B149=""),"",B149*'MPTO_working_2-way'!$G148)</f>
        <v>2.0259067357512959</v>
      </c>
      <c r="F149" s="44">
        <f>IF(OR($A149="",$B149=""),"",'MPTO_working_2-way'!D148)</f>
        <v>1.974169551066798</v>
      </c>
      <c r="G149" s="46">
        <f>IF(OR($A149="",$B149=""),"",'MPTO_working_2-way'!E148)</f>
        <v>2.0265153523890338</v>
      </c>
      <c r="H149" s="44">
        <f>IF(OR($A149="",$B149=""),"",'OddsRatio_working_2-way'!M148)</f>
        <v>1.9741558354989901</v>
      </c>
      <c r="I149" s="44">
        <f>IF(OR($A149="",$B149=""),"",'OddsRatio_working_2-way'!N148)</f>
        <v>2.0265298051494733</v>
      </c>
      <c r="J149" s="44">
        <f>IF('Log_working_2-way'!$D148="","",A149^('Log_working_2-way'!$D148))</f>
        <v>1.9738951466986834</v>
      </c>
      <c r="K149" s="46">
        <f>IF('Log_working_2-way'!$D148="","",B149^('Log_working_2-way'!$D148))</f>
        <v>2.0268045830085555</v>
      </c>
      <c r="L149" s="53">
        <f t="shared" si="27"/>
        <v>0.50639386189258306</v>
      </c>
      <c r="M149" s="53">
        <f t="shared" si="28"/>
        <v>0.49360613810741677</v>
      </c>
      <c r="N149" s="54">
        <v>246</v>
      </c>
      <c r="O149" s="54">
        <f t="shared" si="29"/>
        <v>118.53886010362694</v>
      </c>
      <c r="P149" s="54">
        <f t="shared" si="30"/>
        <v>121.75757575757575</v>
      </c>
      <c r="Q149" s="54">
        <f t="shared" si="31"/>
        <v>124.24242424242425</v>
      </c>
      <c r="R149" s="54">
        <f t="shared" si="32"/>
        <v>127.46113989637307</v>
      </c>
      <c r="S149" s="55">
        <f t="shared" si="33"/>
        <v>-5.7035641387973044</v>
      </c>
      <c r="T149" s="55">
        <f t="shared" si="34"/>
        <v>-5.7035641387973186</v>
      </c>
      <c r="U149" t="s">
        <v>133</v>
      </c>
      <c r="V149" t="s">
        <v>73</v>
      </c>
      <c r="W149" t="s">
        <v>443</v>
      </c>
      <c r="X149" t="s">
        <v>477</v>
      </c>
      <c r="Y149" s="66" t="s">
        <v>497</v>
      </c>
    </row>
    <row r="150" spans="1:25" ht="15" x14ac:dyDescent="0.25">
      <c r="A150">
        <v>2.0099999999999998</v>
      </c>
      <c r="B150">
        <v>1.9</v>
      </c>
      <c r="C150" s="43">
        <f t="shared" si="26"/>
        <v>2.3828227284629522E-2</v>
      </c>
      <c r="D150" s="44">
        <f>IF(OR($A150="",$B150=""),"",A150*'MPTO_working_2-way'!$G149)</f>
        <v>2.0578947368421052</v>
      </c>
      <c r="E150" s="46">
        <f>IF(OR($A150="",$B150=""),"",B150*'MPTO_working_2-way'!$G149)</f>
        <v>1.9452736318407959</v>
      </c>
      <c r="F150" s="44">
        <f>IF(OR($A150="",$B150=""),"",'MPTO_working_2-way'!D149)</f>
        <v>2.05931517929361</v>
      </c>
      <c r="G150" s="46">
        <f>IF(OR($A150="",$B150=""),"",'MPTO_working_2-way'!E149)</f>
        <v>1.9440061084245355</v>
      </c>
      <c r="H150" s="44">
        <f>IF(OR($A150="",$B150=""),"",'OddsRatio_working_2-way'!M149)</f>
        <v>2.0593499054713802</v>
      </c>
      <c r="I150" s="44">
        <f>IF(OR($A150="",$B150=""),"",'OddsRatio_working_2-way'!N149)</f>
        <v>1.9439751632913294</v>
      </c>
      <c r="J150" s="44">
        <f>IF('Log_working_2-way'!$D149="","",A150^('Log_working_2-way'!$D149))</f>
        <v>2.0599919987911819</v>
      </c>
      <c r="K150" s="46">
        <f>IF('Log_working_2-way'!$D149="","",B150^('Log_working_2-way'!$D149))</f>
        <v>1.9434033475162076</v>
      </c>
      <c r="L150" s="53">
        <f t="shared" si="27"/>
        <v>0.48593350383631717</v>
      </c>
      <c r="M150" s="53">
        <f t="shared" si="28"/>
        <v>0.51406649616368294</v>
      </c>
      <c r="N150" s="54">
        <v>247</v>
      </c>
      <c r="O150" s="54">
        <f t="shared" si="29"/>
        <v>124.11442786069652</v>
      </c>
      <c r="P150" s="54">
        <f t="shared" si="30"/>
        <v>116.99999999999997</v>
      </c>
      <c r="Q150" s="54">
        <f t="shared" si="31"/>
        <v>130</v>
      </c>
      <c r="R150" s="54">
        <f t="shared" si="32"/>
        <v>122.88557213930351</v>
      </c>
      <c r="S150" s="55">
        <f t="shared" si="33"/>
        <v>-5.885572139303477</v>
      </c>
      <c r="T150" s="55">
        <f t="shared" si="34"/>
        <v>-5.8855721393035338</v>
      </c>
      <c r="U150" t="s">
        <v>35</v>
      </c>
      <c r="V150" t="s">
        <v>137</v>
      </c>
      <c r="W150" t="s">
        <v>443</v>
      </c>
      <c r="X150" t="s">
        <v>477</v>
      </c>
      <c r="Y150" s="66" t="s">
        <v>485</v>
      </c>
    </row>
    <row r="151" spans="1:25" ht="15" x14ac:dyDescent="0.25">
      <c r="A151">
        <v>1.68</v>
      </c>
      <c r="B151">
        <v>2.29</v>
      </c>
      <c r="C151" s="43">
        <f t="shared" si="26"/>
        <v>3.1919317945518833E-2</v>
      </c>
      <c r="D151" s="44">
        <f>IF(OR($A151="",$B151=""),"",A151*'MPTO_working_2-way'!$G150)</f>
        <v>1.7336244541484715</v>
      </c>
      <c r="E151" s="46">
        <f>IF(OR($A151="",$B151=""),"",B151*'MPTO_working_2-way'!$G150)</f>
        <v>2.3630952380952381</v>
      </c>
      <c r="F151" s="44">
        <f>IF(OR($A151="",$B151=""),"",'MPTO_working_2-way'!D150)</f>
        <v>1.7262855604415328</v>
      </c>
      <c r="G151" s="46">
        <f>IF(OR($A151="",$B151=""),"",'MPTO_working_2-way'!E150)</f>
        <v>2.3768688990485605</v>
      </c>
      <c r="H151" s="44">
        <f>IF(OR($A151="",$B151=""),"",'OddsRatio_working_2-way'!M150)</f>
        <v>1.7260384169902692</v>
      </c>
      <c r="I151" s="44">
        <f>IF(OR($A151="",$B151=""),"",'OddsRatio_working_2-way'!N150)</f>
        <v>2.3773375851727168</v>
      </c>
      <c r="J151" s="44">
        <f>IF('Log_working_2-way'!$D150="","",A151^('Log_working_2-way'!$D150))</f>
        <v>1.7227098761530257</v>
      </c>
      <c r="K151" s="46">
        <f>IF('Log_working_2-way'!$D150="","",B151^('Log_working_2-way'!$D150))</f>
        <v>2.3836811049586637</v>
      </c>
      <c r="L151" s="53">
        <f t="shared" si="27"/>
        <v>0.57682619647355171</v>
      </c>
      <c r="M151" s="53">
        <f t="shared" si="28"/>
        <v>0.42317380352644834</v>
      </c>
      <c r="N151" s="54">
        <v>248</v>
      </c>
      <c r="O151" s="54">
        <f t="shared" si="29"/>
        <v>100.38095238095237</v>
      </c>
      <c r="P151" s="54">
        <f t="shared" si="30"/>
        <v>139.70305676855895</v>
      </c>
      <c r="Q151" s="54">
        <f t="shared" si="31"/>
        <v>108.29694323144105</v>
      </c>
      <c r="R151" s="54">
        <f t="shared" si="32"/>
        <v>147.61904761904762</v>
      </c>
      <c r="S151" s="55">
        <f t="shared" si="33"/>
        <v>-7.9159908504886829</v>
      </c>
      <c r="T151" s="55">
        <f t="shared" si="34"/>
        <v>-7.9159908504886687</v>
      </c>
      <c r="U151" t="s">
        <v>70</v>
      </c>
      <c r="V151" t="s">
        <v>75</v>
      </c>
      <c r="W151" t="s">
        <v>443</v>
      </c>
      <c r="X151" t="s">
        <v>477</v>
      </c>
      <c r="Y151" s="66" t="s">
        <v>493</v>
      </c>
    </row>
    <row r="152" spans="1:25" ht="15" x14ac:dyDescent="0.25">
      <c r="A152">
        <v>1.77</v>
      </c>
      <c r="B152">
        <v>2.14</v>
      </c>
      <c r="C152" s="43">
        <f t="shared" si="26"/>
        <v>3.2261471038597556E-2</v>
      </c>
      <c r="D152" s="44">
        <f>IF(OR($A152="",$B152=""),"",A152*'MPTO_working_2-way'!$G151)</f>
        <v>1.8271028037383177</v>
      </c>
      <c r="E152" s="46">
        <f>IF(OR($A152="",$B152=""),"",B152*'MPTO_working_2-way'!$G151)</f>
        <v>2.2090395480225991</v>
      </c>
      <c r="F152" s="44">
        <f>IF(OR($A152="",$B152=""),"",'MPTO_working_2-way'!D151)</f>
        <v>1.822021261243927</v>
      </c>
      <c r="G152" s="46">
        <f>IF(OR($A152="",$B152=""),"",'MPTO_working_2-way'!E151)</f>
        <v>2.216513546725964</v>
      </c>
      <c r="H152" s="44">
        <f>IF(OR($A152="",$B152=""),"",'OddsRatio_working_2-way'!M151)</f>
        <v>1.8218507142366114</v>
      </c>
      <c r="I152" s="44">
        <f>IF(OR($A152="",$B152=""),"",'OddsRatio_working_2-way'!N151)</f>
        <v>2.2167659925061516</v>
      </c>
      <c r="J152" s="44">
        <f>IF('Log_working_2-way'!$D151="","",A152^('Log_working_2-way'!$D151))</f>
        <v>1.8195461168991689</v>
      </c>
      <c r="K152" s="46">
        <f>IF('Log_working_2-way'!$D151="","",B152^('Log_working_2-way'!$D151))</f>
        <v>2.2201875884465903</v>
      </c>
      <c r="L152" s="53">
        <f t="shared" si="27"/>
        <v>0.54731457800511507</v>
      </c>
      <c r="M152" s="53">
        <f t="shared" si="28"/>
        <v>0.45268542199488487</v>
      </c>
      <c r="N152" s="54">
        <v>249</v>
      </c>
      <c r="O152" s="54">
        <f t="shared" si="29"/>
        <v>108.32203389830509</v>
      </c>
      <c r="P152" s="54">
        <f t="shared" si="30"/>
        <v>132.64485981308411</v>
      </c>
      <c r="Q152" s="54">
        <f t="shared" si="31"/>
        <v>116.35514018691589</v>
      </c>
      <c r="R152" s="54">
        <f t="shared" si="32"/>
        <v>140.67796610169492</v>
      </c>
      <c r="S152" s="55">
        <f t="shared" si="33"/>
        <v>-8.0331062886107958</v>
      </c>
      <c r="T152" s="55">
        <f t="shared" si="34"/>
        <v>-8.03310628861081</v>
      </c>
      <c r="U152" t="s">
        <v>277</v>
      </c>
      <c r="V152" t="s">
        <v>37</v>
      </c>
      <c r="W152" t="s">
        <v>433</v>
      </c>
      <c r="X152" t="s">
        <v>477</v>
      </c>
      <c r="Y152" s="66" t="s">
        <v>493</v>
      </c>
    </row>
    <row r="153" spans="1:25" ht="15" x14ac:dyDescent="0.25">
      <c r="A153">
        <v>1.53</v>
      </c>
      <c r="B153">
        <v>2.67</v>
      </c>
      <c r="C153" s="43">
        <f t="shared" si="26"/>
        <v>2.81266064478225E-2</v>
      </c>
      <c r="D153" s="44">
        <f>IF(OR($A153="",$B153=""),"",A153*'MPTO_working_2-way'!$G152)</f>
        <v>1.5730337078651684</v>
      </c>
      <c r="E153" s="46">
        <f>IF(OR($A153="",$B153=""),"",B153*'MPTO_working_2-way'!$G152)</f>
        <v>2.7450980392156858</v>
      </c>
      <c r="F153" s="44">
        <f>IF(OR($A153="",$B153=""),"",'MPTO_working_2-way'!D152)</f>
        <v>1.5636447149336854</v>
      </c>
      <c r="G153" s="46">
        <f>IF(OR($A153="",$B153=""),"",'MPTO_working_2-way'!E152)</f>
        <v>2.7741672608739938</v>
      </c>
      <c r="H153" s="44">
        <f>IF(OR($A153="",$B153=""),"",'OddsRatio_working_2-way'!M152)</f>
        <v>1.5633518167726788</v>
      </c>
      <c r="I153" s="44">
        <f>IF(OR($A153="",$B153=""),"",'OddsRatio_working_2-way'!N152)</f>
        <v>2.7750896868120249</v>
      </c>
      <c r="J153" s="44">
        <f>IF('Log_working_2-way'!$D152="","",A153^('Log_working_2-way'!$D152))</f>
        <v>1.5590799638918429</v>
      </c>
      <c r="K153" s="46">
        <f>IF('Log_working_2-way'!$D152="","",B153^('Log_working_2-way'!$D152))</f>
        <v>2.7886529022410445</v>
      </c>
      <c r="L153" s="53">
        <f t="shared" si="27"/>
        <v>0.63571428571428579</v>
      </c>
      <c r="M153" s="53">
        <f t="shared" si="28"/>
        <v>0.36428571428571432</v>
      </c>
      <c r="N153" s="54">
        <v>250</v>
      </c>
      <c r="O153" s="54">
        <f t="shared" si="29"/>
        <v>86.601307189542482</v>
      </c>
      <c r="P153" s="54">
        <f t="shared" si="30"/>
        <v>156.36704119850188</v>
      </c>
      <c r="Q153" s="54">
        <f t="shared" si="31"/>
        <v>93.632958801498134</v>
      </c>
      <c r="R153" s="54">
        <f t="shared" si="32"/>
        <v>163.39869281045753</v>
      </c>
      <c r="S153" s="55">
        <f t="shared" si="33"/>
        <v>-7.0316516119556525</v>
      </c>
      <c r="T153" s="55">
        <f t="shared" si="34"/>
        <v>-7.0316516119556525</v>
      </c>
      <c r="U153" t="s">
        <v>408</v>
      </c>
      <c r="V153" t="s">
        <v>399</v>
      </c>
      <c r="W153" t="s">
        <v>440</v>
      </c>
      <c r="X153" t="s">
        <v>477</v>
      </c>
      <c r="Y153" s="66" t="s">
        <v>478</v>
      </c>
    </row>
    <row r="154" spans="1:25" ht="15" x14ac:dyDescent="0.25">
      <c r="A154">
        <v>2.41</v>
      </c>
      <c r="B154">
        <v>1.63</v>
      </c>
      <c r="C154" s="43">
        <f t="shared" si="26"/>
        <v>2.8434691851436877E-2</v>
      </c>
      <c r="D154" s="44">
        <f>IF(OR($A154="",$B154=""),"",A154*'MPTO_working_2-way'!$G153)</f>
        <v>2.4785276073619631</v>
      </c>
      <c r="E154" s="46">
        <f>IF(OR($A154="",$B154=""),"",B154*'MPTO_working_2-way'!$G153)</f>
        <v>1.6763485477178419</v>
      </c>
      <c r="F154" s="44">
        <f>IF(OR($A154="",$B154=""),"",'MPTO_working_2-way'!D153)</f>
        <v>2.4955055109106499</v>
      </c>
      <c r="G154" s="46">
        <f>IF(OR($A154="",$B154=""),"",'MPTO_working_2-way'!E153)</f>
        <v>1.6686702206741284</v>
      </c>
      <c r="H154" s="44">
        <f>IF(OR($A154="",$B154=""),"",'OddsRatio_working_2-way'!M153)</f>
        <v>2.4960264830861911</v>
      </c>
      <c r="I154" s="44">
        <f>IF(OR($A154="",$B154=""),"",'OddsRatio_working_2-way'!N153)</f>
        <v>1.6684373647831916</v>
      </c>
      <c r="J154" s="44">
        <f>IF('Log_working_2-way'!$D153="","",A154^('Log_working_2-way'!$D153))</f>
        <v>2.5038534406814188</v>
      </c>
      <c r="K154" s="46">
        <f>IF('Log_working_2-way'!$D153="","",B154^('Log_working_2-way'!$D153))</f>
        <v>1.6649584147953032</v>
      </c>
      <c r="L154" s="53">
        <f t="shared" si="27"/>
        <v>0.40346534653465349</v>
      </c>
      <c r="M154" s="53">
        <f t="shared" si="28"/>
        <v>0.59653465346534673</v>
      </c>
      <c r="N154" s="54">
        <v>251</v>
      </c>
      <c r="O154" s="54">
        <f t="shared" si="29"/>
        <v>146.85062240663902</v>
      </c>
      <c r="P154" s="54">
        <f t="shared" si="30"/>
        <v>97.012269938650306</v>
      </c>
      <c r="Q154" s="54">
        <f t="shared" si="31"/>
        <v>153.98773006134971</v>
      </c>
      <c r="R154" s="54">
        <f t="shared" si="32"/>
        <v>104.14937759336098</v>
      </c>
      <c r="S154" s="55">
        <f t="shared" si="33"/>
        <v>-7.1371076547106895</v>
      </c>
      <c r="T154" s="55">
        <f t="shared" si="34"/>
        <v>-7.1371076547106753</v>
      </c>
      <c r="U154" t="s">
        <v>397</v>
      </c>
      <c r="V154" t="s">
        <v>320</v>
      </c>
      <c r="W154" t="s">
        <v>440</v>
      </c>
      <c r="X154" t="s">
        <v>477</v>
      </c>
      <c r="Y154" s="66" t="s">
        <v>481</v>
      </c>
    </row>
    <row r="155" spans="1:25" ht="15" x14ac:dyDescent="0.25">
      <c r="A155">
        <v>2.09</v>
      </c>
      <c r="B155">
        <v>1.83</v>
      </c>
      <c r="C155" s="43">
        <f t="shared" si="26"/>
        <v>2.4916986953225084E-2</v>
      </c>
      <c r="D155" s="44">
        <f>IF(OR($A155="",$B155=""),"",A155*'MPTO_working_2-way'!$G154)</f>
        <v>2.1420765027322402</v>
      </c>
      <c r="E155" s="46">
        <f>IF(OR($A155="",$B155=""),"",B155*'MPTO_working_2-way'!$G154)</f>
        <v>1.8755980861244019</v>
      </c>
      <c r="F155" s="44">
        <f>IF(OR($A155="",$B155=""),"",'MPTO_working_2-way'!D154)</f>
        <v>2.1458748281762841</v>
      </c>
      <c r="G155" s="46">
        <f>IF(OR($A155="",$B155=""),"",'MPTO_working_2-way'!E154)</f>
        <v>1.8726956692045928</v>
      </c>
      <c r="H155" s="44">
        <f>IF(OR($A155="",$B155=""),"",'OddsRatio_working_2-way'!M154)</f>
        <v>2.145972518016114</v>
      </c>
      <c r="I155" s="44">
        <f>IF(OR($A155="",$B155=""),"",'OddsRatio_working_2-way'!N154)</f>
        <v>1.8726212751865827</v>
      </c>
      <c r="J155" s="44">
        <f>IF('Log_working_2-way'!$D154="","",A155^('Log_working_2-way'!$D154))</f>
        <v>2.1476949656411697</v>
      </c>
      <c r="K155" s="46">
        <f>IF('Log_working_2-way'!$D154="","",B155^('Log_working_2-way'!$D154))</f>
        <v>1.8713116550453253</v>
      </c>
      <c r="L155" s="53">
        <f t="shared" si="27"/>
        <v>0.4668367346938776</v>
      </c>
      <c r="M155" s="53">
        <f t="shared" si="28"/>
        <v>0.53316326530612246</v>
      </c>
      <c r="N155" s="54">
        <v>252</v>
      </c>
      <c r="O155" s="54">
        <f t="shared" si="29"/>
        <v>131.42583732057415</v>
      </c>
      <c r="P155" s="54">
        <f t="shared" si="30"/>
        <v>114.29508196721312</v>
      </c>
      <c r="Q155" s="54">
        <f t="shared" si="31"/>
        <v>137.70491803278688</v>
      </c>
      <c r="R155" s="54">
        <f t="shared" si="32"/>
        <v>120.57416267942585</v>
      </c>
      <c r="S155" s="55">
        <f t="shared" si="33"/>
        <v>-6.2790807122127319</v>
      </c>
      <c r="T155" s="55">
        <f t="shared" si="34"/>
        <v>-6.2790807122127319</v>
      </c>
      <c r="U155" t="s">
        <v>401</v>
      </c>
      <c r="V155" t="s">
        <v>396</v>
      </c>
      <c r="W155" t="s">
        <v>440</v>
      </c>
      <c r="X155" t="s">
        <v>477</v>
      </c>
      <c r="Y155" s="66" t="s">
        <v>483</v>
      </c>
    </row>
    <row r="156" spans="1:25" ht="15" x14ac:dyDescent="0.25">
      <c r="A156">
        <v>2.16</v>
      </c>
      <c r="B156">
        <v>1.77</v>
      </c>
      <c r="C156" s="43">
        <f t="shared" si="26"/>
        <v>2.79347143753923E-2</v>
      </c>
      <c r="D156" s="44">
        <f>IF(OR($A156="",$B156=""),"",A156*'MPTO_working_2-way'!$G155)</f>
        <v>2.2203389830508473</v>
      </c>
      <c r="E156" s="46">
        <f>IF(OR($A156="",$B156=""),"",B156*'MPTO_working_2-way'!$G155)</f>
        <v>1.8194444444444444</v>
      </c>
      <c r="F156" s="44">
        <f>IF(OR($A156="",$B156=""),"",'MPTO_working_2-way'!D155)</f>
        <v>2.2271932890597692</v>
      </c>
      <c r="G156" s="46">
        <f>IF(OR($A156="",$B156=""),"",'MPTO_working_2-way'!E155)</f>
        <v>1.8148675590999714</v>
      </c>
      <c r="H156" s="44">
        <f>IF(OR($A156="",$B156=""),"",'OddsRatio_working_2-way'!M155)</f>
        <v>2.2273929715024061</v>
      </c>
      <c r="I156" s="44">
        <f>IF(OR($A156="",$B156=""),"",'OddsRatio_working_2-way'!N155)</f>
        <v>1.8147349897041836</v>
      </c>
      <c r="J156" s="44">
        <f>IF('Log_working_2-way'!$D155="","",A156^('Log_working_2-way'!$D155))</f>
        <v>2.2305183638047077</v>
      </c>
      <c r="K156" s="46">
        <f>IF('Log_working_2-way'!$D155="","",B156^('Log_working_2-way'!$D155))</f>
        <v>1.8126656451578935</v>
      </c>
      <c r="L156" s="53">
        <f t="shared" si="27"/>
        <v>0.45038167938931301</v>
      </c>
      <c r="M156" s="53">
        <f t="shared" si="28"/>
        <v>0.54961832061068705</v>
      </c>
      <c r="N156" s="54">
        <v>253</v>
      </c>
      <c r="O156" s="54">
        <f t="shared" si="29"/>
        <v>135.87037037037035</v>
      </c>
      <c r="P156" s="54">
        <f t="shared" si="30"/>
        <v>110.06214689265538</v>
      </c>
      <c r="Q156" s="54">
        <f t="shared" si="31"/>
        <v>142.93785310734464</v>
      </c>
      <c r="R156" s="54">
        <f t="shared" si="32"/>
        <v>117.12962962962962</v>
      </c>
      <c r="S156" s="55">
        <f t="shared" si="33"/>
        <v>-7.0674827369742843</v>
      </c>
      <c r="T156" s="55">
        <f t="shared" si="34"/>
        <v>-7.0674827369742417</v>
      </c>
      <c r="U156" t="s">
        <v>398</v>
      </c>
      <c r="V156" t="s">
        <v>407</v>
      </c>
      <c r="W156" t="s">
        <v>440</v>
      </c>
      <c r="X156" t="s">
        <v>477</v>
      </c>
      <c r="Y156" s="66" t="s">
        <v>482</v>
      </c>
    </row>
    <row r="157" spans="1:25" ht="15" x14ac:dyDescent="0.25">
      <c r="A157">
        <v>2.15</v>
      </c>
      <c r="B157">
        <v>1.78</v>
      </c>
      <c r="C157" s="43">
        <f t="shared" si="26"/>
        <v>2.6914031878756184E-2</v>
      </c>
      <c r="D157" s="44">
        <f>IF(OR($A157="",$B157=""),"",A157*'MPTO_working_2-way'!$G156)</f>
        <v>2.2078651685393256</v>
      </c>
      <c r="E157" s="46">
        <f>IF(OR($A157="",$B157=""),"",B157*'MPTO_working_2-way'!$G156)</f>
        <v>1.827906976744186</v>
      </c>
      <c r="F157" s="44">
        <f>IF(OR($A157="",$B157=""),"",'MPTO_working_2-way'!D156)</f>
        <v>2.2140584321666186</v>
      </c>
      <c r="G157" s="46">
        <f>IF(OR($A157="",$B157=""),"",'MPTO_working_2-way'!E156)</f>
        <v>1.8236835835120324</v>
      </c>
      <c r="H157" s="44">
        <f>IF(OR($A157="",$B157=""),"",'OddsRatio_working_2-way'!M156)</f>
        <v>2.214231845389905</v>
      </c>
      <c r="I157" s="44">
        <f>IF(OR($A157="",$B157=""),"",'OddsRatio_working_2-way'!N156)</f>
        <v>1.8235659473079355</v>
      </c>
      <c r="J157" s="44">
        <f>IF('Log_working_2-way'!$D156="","",A157^('Log_working_2-way'!$D156))</f>
        <v>2.2170516788166044</v>
      </c>
      <c r="K157" s="46">
        <f>IF('Log_working_2-way'!$D156="","",B157^('Log_working_2-way'!$D156))</f>
        <v>1.821657795971604</v>
      </c>
      <c r="L157" s="53">
        <f t="shared" si="27"/>
        <v>0.45292620865139954</v>
      </c>
      <c r="M157" s="53">
        <f t="shared" si="28"/>
        <v>0.54707379134860057</v>
      </c>
      <c r="N157" s="54">
        <v>254</v>
      </c>
      <c r="O157" s="54">
        <f t="shared" si="29"/>
        <v>135.86046511627907</v>
      </c>
      <c r="P157" s="54">
        <f t="shared" si="30"/>
        <v>111.30337078651687</v>
      </c>
      <c r="Q157" s="54">
        <f t="shared" si="31"/>
        <v>142.69662921348316</v>
      </c>
      <c r="R157" s="54">
        <f t="shared" si="32"/>
        <v>118.13953488372093</v>
      </c>
      <c r="S157" s="55">
        <f t="shared" si="33"/>
        <v>-6.8361640972040902</v>
      </c>
      <c r="T157" s="55">
        <f t="shared" si="34"/>
        <v>-6.8361640972040618</v>
      </c>
      <c r="U157" t="s">
        <v>404</v>
      </c>
      <c r="V157" t="s">
        <v>319</v>
      </c>
      <c r="W157" t="s">
        <v>440</v>
      </c>
      <c r="X157" t="s">
        <v>477</v>
      </c>
      <c r="Y157" s="66" t="s">
        <v>485</v>
      </c>
    </row>
    <row r="158" spans="1:25" ht="15" x14ac:dyDescent="0.25">
      <c r="A158">
        <v>2.2599999999999998</v>
      </c>
      <c r="B158">
        <v>1.71</v>
      </c>
      <c r="C158" s="43">
        <f t="shared" si="26"/>
        <v>2.727319774362158E-2</v>
      </c>
      <c r="D158" s="44">
        <f>IF(OR($A158="",$B158=""),"",A158*'MPTO_working_2-way'!$G157)</f>
        <v>2.3216374269005846</v>
      </c>
      <c r="E158" s="46">
        <f>IF(OR($A158="",$B158=""),"",B158*'MPTO_working_2-way'!$G157)</f>
        <v>1.7566371681415929</v>
      </c>
      <c r="F158" s="44">
        <f>IF(OR($A158="",$B158=""),"",'MPTO_working_2-way'!D157)</f>
        <v>2.3318650817594881</v>
      </c>
      <c r="G158" s="46">
        <f>IF(OR($A158="",$B158=""),"",'MPTO_working_2-way'!E157)</f>
        <v>1.7508268019752637</v>
      </c>
      <c r="H158" s="44">
        <f>IF(OR($A158="",$B158=""),"",'OddsRatio_working_2-way'!M157)</f>
        <v>2.3321591073606571</v>
      </c>
      <c r="I158" s="44">
        <f>IF(OR($A158="",$B158=""),"",'OddsRatio_working_2-way'!N157)</f>
        <v>1.7506610843064021</v>
      </c>
      <c r="J158" s="44">
        <f>IF('Log_working_2-way'!$D157="","",A158^('Log_working_2-way'!$D157))</f>
        <v>2.3368370083055718</v>
      </c>
      <c r="K158" s="46">
        <f>IF('Log_working_2-way'!$D157="","",B158^('Log_working_2-way'!$D157))</f>
        <v>1.7480343480821783</v>
      </c>
      <c r="L158" s="53">
        <f t="shared" si="27"/>
        <v>0.43073047858942071</v>
      </c>
      <c r="M158" s="53">
        <f t="shared" si="28"/>
        <v>0.5692695214105794</v>
      </c>
      <c r="N158" s="54">
        <v>255</v>
      </c>
      <c r="O158" s="54">
        <f t="shared" si="29"/>
        <v>142.16814159292034</v>
      </c>
      <c r="P158" s="54">
        <f t="shared" si="30"/>
        <v>105.87719298245614</v>
      </c>
      <c r="Q158" s="54">
        <f t="shared" si="31"/>
        <v>149.12280701754386</v>
      </c>
      <c r="R158" s="54">
        <f t="shared" si="32"/>
        <v>112.83185840707965</v>
      </c>
      <c r="S158" s="55">
        <f t="shared" si="33"/>
        <v>-6.9546654246235278</v>
      </c>
      <c r="T158" s="55">
        <f t="shared" si="34"/>
        <v>-6.9546654246235136</v>
      </c>
      <c r="U158" t="s">
        <v>405</v>
      </c>
      <c r="V158" t="s">
        <v>403</v>
      </c>
      <c r="W158" t="s">
        <v>440</v>
      </c>
      <c r="X158" t="s">
        <v>477</v>
      </c>
      <c r="Y158" s="66" t="s">
        <v>482</v>
      </c>
    </row>
    <row r="159" spans="1:25" ht="15" x14ac:dyDescent="0.25">
      <c r="A159">
        <v>1.72</v>
      </c>
      <c r="B159">
        <v>2.23</v>
      </c>
      <c r="C159" s="43">
        <f t="shared" si="26"/>
        <v>2.982584211075201E-2</v>
      </c>
      <c r="D159" s="44">
        <f>IF(OR($A159="",$B159=""),"",A159*'MPTO_working_2-way'!$G158)</f>
        <v>1.7713004484304935</v>
      </c>
      <c r="E159" s="46">
        <f>IF(OR($A159="",$B159=""),"",B159*'MPTO_working_2-way'!$G158)</f>
        <v>2.2965116279069768</v>
      </c>
      <c r="F159" s="44">
        <f>IF(OR($A159="",$B159=""),"",'MPTO_working_2-way'!D158)</f>
        <v>1.7652798232695142</v>
      </c>
      <c r="G159" s="46">
        <f>IF(OR($A159="",$B159=""),"",'MPTO_working_2-way'!E158)</f>
        <v>2.3067115708443593</v>
      </c>
      <c r="H159" s="44">
        <f>IF(OR($A159="",$B159=""),"",'OddsRatio_working_2-way'!M158)</f>
        <v>1.7650920556760061</v>
      </c>
      <c r="I159" s="44">
        <f>IF(OR($A159="",$B159=""),"",'OddsRatio_working_2-way'!N158)</f>
        <v>2.3070322617798436</v>
      </c>
      <c r="J159" s="44">
        <f>IF('Log_working_2-way'!$D158="","",A159^('Log_working_2-way'!$D158))</f>
        <v>1.7623660397486636</v>
      </c>
      <c r="K159" s="46">
        <f>IF('Log_working_2-way'!$D158="","",B159^('Log_working_2-way'!$D158))</f>
        <v>2.3117058576345526</v>
      </c>
      <c r="L159" s="53">
        <f t="shared" si="27"/>
        <v>0.56455696202531636</v>
      </c>
      <c r="M159" s="53">
        <f t="shared" si="28"/>
        <v>0.43544303797468353</v>
      </c>
      <c r="N159" s="54">
        <v>256</v>
      </c>
      <c r="O159" s="54">
        <f t="shared" si="29"/>
        <v>107.16279069767442</v>
      </c>
      <c r="P159" s="54">
        <f t="shared" si="30"/>
        <v>141.2017937219731</v>
      </c>
      <c r="Q159" s="54">
        <f t="shared" si="31"/>
        <v>114.79820627802691</v>
      </c>
      <c r="R159" s="54">
        <f t="shared" si="32"/>
        <v>148.83720930232559</v>
      </c>
      <c r="S159" s="55">
        <f t="shared" si="33"/>
        <v>-7.6354155803524861</v>
      </c>
      <c r="T159" s="55">
        <f t="shared" si="34"/>
        <v>-7.6354155803524861</v>
      </c>
      <c r="U159" t="s">
        <v>321</v>
      </c>
      <c r="V159" t="s">
        <v>247</v>
      </c>
      <c r="W159" t="s">
        <v>440</v>
      </c>
      <c r="X159" t="s">
        <v>477</v>
      </c>
      <c r="Y159" s="66" t="s">
        <v>482</v>
      </c>
    </row>
    <row r="160" spans="1:25" ht="15" x14ac:dyDescent="0.25">
      <c r="A160">
        <v>2.31</v>
      </c>
      <c r="B160">
        <v>1.61</v>
      </c>
      <c r="C160" s="43">
        <f t="shared" si="26"/>
        <v>5.4018445322792985E-2</v>
      </c>
      <c r="D160" s="44">
        <f>IF(OR($A160="",$B160=""),"",A160*'MPTO_working_2-way'!$G159)</f>
        <v>2.4347826086956519</v>
      </c>
      <c r="E160" s="46">
        <f>IF(OR($A160="",$B160=""),"",B160*'MPTO_working_2-way'!$G159)</f>
        <v>1.6969696969696968</v>
      </c>
      <c r="F160" s="44">
        <f>IF(OR($A160="",$B160=""),"",'MPTO_working_2-way'!D159)</f>
        <v>2.4637143519591929</v>
      </c>
      <c r="G160" s="46">
        <f>IF(OR($A160="",$B160=""),"",'MPTO_working_2-way'!E159)</f>
        <v>1.6831934104229367</v>
      </c>
      <c r="H160" s="44">
        <f>IF(OR($A160="",$B160=""),"",'OddsRatio_working_2-way'!M159)</f>
        <v>2.4654490723346738</v>
      </c>
      <c r="I160" s="44">
        <f>IF(OR($A160="",$B160=""),"",'OddsRatio_working_2-way'!N159)</f>
        <v>1.6823846825375197</v>
      </c>
      <c r="J160" s="44">
        <f>IF('Log_working_2-way'!$D159="","",A160^('Log_working_2-way'!$D159))</f>
        <v>2.4791843192012233</v>
      </c>
      <c r="K160" s="46">
        <f>IF('Log_working_2-way'!$D159="","",B160^('Log_working_2-way'!$D159))</f>
        <v>1.6760482699931432</v>
      </c>
      <c r="L160" s="53">
        <f t="shared" si="27"/>
        <v>0.41071428571428575</v>
      </c>
      <c r="M160" s="53">
        <f t="shared" si="28"/>
        <v>0.5892857142857143</v>
      </c>
      <c r="N160" s="54">
        <v>257</v>
      </c>
      <c r="O160" s="54">
        <f t="shared" si="29"/>
        <v>145.74458874458873</v>
      </c>
      <c r="P160" s="54">
        <f t="shared" si="30"/>
        <v>97.372670807453432</v>
      </c>
      <c r="Q160" s="54">
        <f t="shared" si="31"/>
        <v>159.62732919254657</v>
      </c>
      <c r="R160" s="54">
        <f t="shared" si="32"/>
        <v>111.25541125541126</v>
      </c>
      <c r="S160" s="55">
        <f t="shared" si="33"/>
        <v>-13.882740447957843</v>
      </c>
      <c r="T160" s="55">
        <f t="shared" si="34"/>
        <v>-13.882740447957829</v>
      </c>
      <c r="U160" t="s">
        <v>88</v>
      </c>
      <c r="V160" t="s">
        <v>410</v>
      </c>
      <c r="W160" t="s">
        <v>447</v>
      </c>
      <c r="X160" t="s">
        <v>477</v>
      </c>
      <c r="Y160" s="66" t="s">
        <v>487</v>
      </c>
    </row>
    <row r="161" spans="1:25" ht="15" x14ac:dyDescent="0.25">
      <c r="A161">
        <v>2.78</v>
      </c>
      <c r="B161">
        <v>1.44</v>
      </c>
      <c r="C161" s="43">
        <f t="shared" si="26"/>
        <v>5.4156674660271742E-2</v>
      </c>
      <c r="D161" s="44">
        <f>IF(OR($A161="",$B161=""),"",A161*'MPTO_working_2-way'!$G160)</f>
        <v>2.9305555555555554</v>
      </c>
      <c r="E161" s="46">
        <f>IF(OR($A161="",$B161=""),"",B161*'MPTO_working_2-way'!$G160)</f>
        <v>1.5179856115107913</v>
      </c>
      <c r="F161" s="44">
        <f>IF(OR($A161="",$B161=""),"",'MPTO_working_2-way'!D160)</f>
        <v>3.0063082006608588</v>
      </c>
      <c r="G161" s="46">
        <f>IF(OR($A161="",$B161=""),"",'MPTO_working_2-way'!E160)</f>
        <v>1.4984279083695162</v>
      </c>
      <c r="H161" s="44">
        <f>IF(OR($A161="",$B161=""),"",'OddsRatio_working_2-way'!M160)</f>
        <v>3.0113315354397798</v>
      </c>
      <c r="I161" s="44">
        <f>IF(OR($A161="",$B161=""),"",'OddsRatio_working_2-way'!N160)</f>
        <v>1.4971830761761256</v>
      </c>
      <c r="J161" s="44">
        <f>IF('Log_working_2-way'!$D160="","",A161^('Log_working_2-way'!$D160))</f>
        <v>3.0485624939249862</v>
      </c>
      <c r="K161" s="46">
        <f>IF('Log_working_2-way'!$D160="","",B161^('Log_working_2-way'!$D160))</f>
        <v>1.4881471778159971</v>
      </c>
      <c r="L161" s="53">
        <f t="shared" si="27"/>
        <v>0.34123222748815168</v>
      </c>
      <c r="M161" s="53">
        <f t="shared" si="28"/>
        <v>0.65876777251184837</v>
      </c>
      <c r="N161" s="54">
        <v>258</v>
      </c>
      <c r="O161" s="54">
        <f t="shared" si="29"/>
        <v>165.19424460431654</v>
      </c>
      <c r="P161" s="54">
        <f t="shared" si="30"/>
        <v>78.833333333333314</v>
      </c>
      <c r="Q161" s="54">
        <f t="shared" si="31"/>
        <v>179.16666666666666</v>
      </c>
      <c r="R161" s="54">
        <f t="shared" si="32"/>
        <v>92.805755395683462</v>
      </c>
      <c r="S161" s="55">
        <f t="shared" si="33"/>
        <v>-13.97242206235012</v>
      </c>
      <c r="T161" s="55">
        <f t="shared" si="34"/>
        <v>-13.972422062350148</v>
      </c>
      <c r="U161" t="s">
        <v>346</v>
      </c>
      <c r="V161" t="s">
        <v>409</v>
      </c>
      <c r="W161" t="s">
        <v>447</v>
      </c>
      <c r="X161" t="s">
        <v>477</v>
      </c>
      <c r="Y161" s="66" t="s">
        <v>485</v>
      </c>
    </row>
    <row r="162" spans="1:25" ht="15" x14ac:dyDescent="0.25">
      <c r="A162">
        <v>2.61</v>
      </c>
      <c r="B162">
        <v>1.49</v>
      </c>
      <c r="C162" s="43">
        <f t="shared" si="26"/>
        <v>5.428270204942276E-2</v>
      </c>
      <c r="D162" s="44">
        <f>IF(OR($A162="",$B162=""),"",A162*'MPTO_working_2-way'!$G161)</f>
        <v>2.7516778523489931</v>
      </c>
      <c r="E162" s="46">
        <f>IF(OR($A162="",$B162=""),"",B162*'MPTO_working_2-way'!$G161)</f>
        <v>1.57088122605364</v>
      </c>
      <c r="F162" s="44">
        <f>IF(OR($A162="",$B162=""),"",'MPTO_working_2-way'!D161)</f>
        <v>2.8089855177146159</v>
      </c>
      <c r="G162" s="46">
        <f>IF(OR($A162="",$B162=""),"",'MPTO_working_2-way'!E161)</f>
        <v>1.5527960230789197</v>
      </c>
      <c r="H162" s="44">
        <f>IF(OR($A162="",$B162=""),"",'OddsRatio_working_2-way'!M161)</f>
        <v>2.8126539343499313</v>
      </c>
      <c r="I162" s="44">
        <f>IF(OR($A162="",$B162=""),"",'OddsRatio_working_2-way'!N161)</f>
        <v>1.5516772843673707</v>
      </c>
      <c r="J162" s="44">
        <f>IF('Log_working_2-way'!$D161="","",A162^('Log_working_2-way'!$D161))</f>
        <v>2.8404654483866119</v>
      </c>
      <c r="K162" s="46">
        <f>IF('Log_working_2-way'!$D161="","",B162^('Log_working_2-way'!$D161))</f>
        <v>1.5433408167862104</v>
      </c>
      <c r="L162" s="53">
        <f t="shared" si="27"/>
        <v>0.36341463414634151</v>
      </c>
      <c r="M162" s="53">
        <f t="shared" si="28"/>
        <v>0.63658536585365844</v>
      </c>
      <c r="N162" s="54">
        <v>259</v>
      </c>
      <c r="O162" s="54">
        <f t="shared" si="29"/>
        <v>159.76628352490422</v>
      </c>
      <c r="P162" s="54">
        <f t="shared" si="30"/>
        <v>85.174496644295317</v>
      </c>
      <c r="Q162" s="54">
        <f t="shared" si="31"/>
        <v>173.82550335570471</v>
      </c>
      <c r="R162" s="54">
        <f t="shared" si="32"/>
        <v>99.23371647509579</v>
      </c>
      <c r="S162" s="55">
        <f t="shared" si="33"/>
        <v>-14.059219830800487</v>
      </c>
      <c r="T162" s="55">
        <f t="shared" si="34"/>
        <v>-14.059219830800473</v>
      </c>
      <c r="U162" t="s">
        <v>343</v>
      </c>
      <c r="V162" t="s">
        <v>411</v>
      </c>
      <c r="W162" t="s">
        <v>447</v>
      </c>
      <c r="X162" t="s">
        <v>477</v>
      </c>
      <c r="Y162" s="66" t="s">
        <v>479</v>
      </c>
    </row>
    <row r="163" spans="1:25" ht="15" x14ac:dyDescent="0.25">
      <c r="A163">
        <v>2.46</v>
      </c>
      <c r="B163">
        <v>1.55</v>
      </c>
      <c r="C163" s="43">
        <f t="shared" si="26"/>
        <v>5.1665355363231136E-2</v>
      </c>
      <c r="D163" s="44">
        <f>IF(OR($A163="",$B163=""),"",A163*'MPTO_working_2-way'!$G162)</f>
        <v>2.5870967741935487</v>
      </c>
      <c r="E163" s="46">
        <f>IF(OR($A163="",$B163=""),"",B163*'MPTO_working_2-way'!$G162)</f>
        <v>1.6300813008130084</v>
      </c>
      <c r="F163" s="44">
        <f>IF(OR($A163="",$B163=""),"",'MPTO_working_2-way'!D162)</f>
        <v>2.6269376507061666</v>
      </c>
      <c r="G163" s="46">
        <f>IF(OR($A163="",$B163=""),"",'MPTO_working_2-way'!E162)</f>
        <v>1.6146517044251538</v>
      </c>
      <c r="H163" s="44">
        <f>IF(OR($A163="",$B163=""),"",'OddsRatio_working_2-way'!M162)</f>
        <v>2.6292775867068987</v>
      </c>
      <c r="I163" s="44">
        <f>IF(OR($A163="",$B163=""),"",'OddsRatio_working_2-way'!N162)</f>
        <v>1.6137689538964348</v>
      </c>
      <c r="J163" s="44">
        <f>IF('Log_working_2-way'!$D162="","",A163^('Log_working_2-way'!$D162))</f>
        <v>2.6483223271120089</v>
      </c>
      <c r="K163" s="46">
        <f>IF('Log_working_2-way'!$D162="","",B163^('Log_working_2-way'!$D162))</f>
        <v>1.606677458376141</v>
      </c>
      <c r="L163" s="53">
        <f t="shared" si="27"/>
        <v>0.38653366583541143</v>
      </c>
      <c r="M163" s="53">
        <f t="shared" si="28"/>
        <v>0.6134663341645884</v>
      </c>
      <c r="N163" s="54">
        <v>260</v>
      </c>
      <c r="O163" s="54">
        <f t="shared" si="29"/>
        <v>154.3089430894309</v>
      </c>
      <c r="P163" s="54">
        <f t="shared" si="30"/>
        <v>92.258064516129025</v>
      </c>
      <c r="Q163" s="54">
        <f t="shared" si="31"/>
        <v>167.74193548387098</v>
      </c>
      <c r="R163" s="54">
        <f t="shared" si="32"/>
        <v>105.6910569105691</v>
      </c>
      <c r="S163" s="55">
        <f t="shared" si="33"/>
        <v>-13.432992394440078</v>
      </c>
      <c r="T163" s="55">
        <f t="shared" si="34"/>
        <v>-13.432992394440078</v>
      </c>
      <c r="U163" t="s">
        <v>91</v>
      </c>
      <c r="V163" t="s">
        <v>92</v>
      </c>
      <c r="W163" t="s">
        <v>447</v>
      </c>
      <c r="X163" t="s">
        <v>477</v>
      </c>
      <c r="Y163" s="66" t="s">
        <v>482</v>
      </c>
    </row>
    <row r="164" spans="1:25" ht="15" x14ac:dyDescent="0.25">
      <c r="A164">
        <v>1.59</v>
      </c>
      <c r="B164">
        <v>2.5</v>
      </c>
      <c r="C164" s="43">
        <f t="shared" si="26"/>
        <v>2.8930817610062887E-2</v>
      </c>
      <c r="D164" s="44">
        <f>IF(OR($A164="",$B164=""),"",A164*'MPTO_working_2-way'!$G163)</f>
        <v>1.6360000000000001</v>
      </c>
      <c r="E164" s="46">
        <f>IF(OR($A164="",$B164=""),"",B164*'MPTO_working_2-way'!$G163)</f>
        <v>2.5723270440251573</v>
      </c>
      <c r="F164" s="44">
        <f>IF(OR($A164="",$B164=""),"",'MPTO_working_2-way'!D163)</f>
        <v>1.6274309109518936</v>
      </c>
      <c r="G164" s="46">
        <f>IF(OR($A164="",$B164=""),"",'MPTO_working_2-way'!E163)</f>
        <v>2.5938009787928222</v>
      </c>
      <c r="H164" s="44">
        <f>IF(OR($A164="",$B164=""),"",'OddsRatio_working_2-way'!M163)</f>
        <v>1.6271629240742262</v>
      </c>
      <c r="I164" s="44">
        <f>IF(OR($A164="",$B164=""),"",'OddsRatio_working_2-way'!N163)</f>
        <v>2.594482010358202</v>
      </c>
      <c r="J164" s="44">
        <f>IF('Log_working_2-way'!$D163="","",A164^('Log_working_2-way'!$D163))</f>
        <v>1.6232742032249983</v>
      </c>
      <c r="K164" s="46">
        <f>IF('Log_working_2-way'!$D163="","",B164^('Log_working_2-way'!$D163))</f>
        <v>2.6044302729451743</v>
      </c>
      <c r="L164" s="53">
        <f t="shared" si="27"/>
        <v>0.6112469437652811</v>
      </c>
      <c r="M164" s="53">
        <f t="shared" si="28"/>
        <v>0.38875305623471879</v>
      </c>
      <c r="N164" s="54">
        <v>261</v>
      </c>
      <c r="O164" s="54">
        <f t="shared" si="29"/>
        <v>96.84905660377359</v>
      </c>
      <c r="P164" s="54">
        <f t="shared" si="30"/>
        <v>156.60000000000002</v>
      </c>
      <c r="Q164" s="54">
        <f t="shared" si="31"/>
        <v>104.4</v>
      </c>
      <c r="R164" s="54">
        <f t="shared" si="32"/>
        <v>164.15094339622641</v>
      </c>
      <c r="S164" s="55">
        <f t="shared" si="33"/>
        <v>-7.5509433962264154</v>
      </c>
      <c r="T164" s="55">
        <f t="shared" si="34"/>
        <v>-7.550943396226387</v>
      </c>
      <c r="U164" t="s">
        <v>99</v>
      </c>
      <c r="V164" t="s">
        <v>98</v>
      </c>
      <c r="W164" t="s">
        <v>441</v>
      </c>
      <c r="X164" t="s">
        <v>477</v>
      </c>
      <c r="Y164" s="66" t="s">
        <v>493</v>
      </c>
    </row>
    <row r="165" spans="1:25" ht="15" x14ac:dyDescent="0.25">
      <c r="A165">
        <v>1.93</v>
      </c>
      <c r="B165">
        <v>1.98</v>
      </c>
      <c r="C165" s="43">
        <f t="shared" si="26"/>
        <v>2.3185220076411994E-2</v>
      </c>
      <c r="D165" s="44">
        <f>IF(OR($A165="",$B165=""),"",A165*'MPTO_working_2-way'!$G164)</f>
        <v>1.9747474747474751</v>
      </c>
      <c r="E165" s="46">
        <f>IF(OR($A165="",$B165=""),"",B165*'MPTO_working_2-way'!$G164)</f>
        <v>2.0259067357512959</v>
      </c>
      <c r="F165" s="44">
        <f>IF(OR($A165="",$B165=""),"",'MPTO_working_2-way'!D164)</f>
        <v>1.974169551066798</v>
      </c>
      <c r="G165" s="46">
        <f>IF(OR($A165="",$B165=""),"",'MPTO_working_2-way'!E164)</f>
        <v>2.0265153523890338</v>
      </c>
      <c r="H165" s="44">
        <f>IF(OR($A165="",$B165=""),"",'OddsRatio_working_2-way'!M164)</f>
        <v>1.9741558354989901</v>
      </c>
      <c r="I165" s="44">
        <f>IF(OR($A165="",$B165=""),"",'OddsRatio_working_2-way'!N164)</f>
        <v>2.0265298051494733</v>
      </c>
      <c r="J165" s="44">
        <f>IF('Log_working_2-way'!$D164="","",A165^('Log_working_2-way'!$D164))</f>
        <v>1.9738951466986834</v>
      </c>
      <c r="K165" s="46">
        <f>IF('Log_working_2-way'!$D164="","",B165^('Log_working_2-way'!$D164))</f>
        <v>2.0268045830085555</v>
      </c>
      <c r="L165" s="53">
        <f t="shared" si="27"/>
        <v>0.50639386189258306</v>
      </c>
      <c r="M165" s="53">
        <f t="shared" si="28"/>
        <v>0.49360613810741677</v>
      </c>
      <c r="N165" s="54">
        <v>262</v>
      </c>
      <c r="O165" s="54">
        <f t="shared" si="29"/>
        <v>126.24870466321244</v>
      </c>
      <c r="P165" s="54">
        <f t="shared" si="30"/>
        <v>129.67676767676767</v>
      </c>
      <c r="Q165" s="54">
        <f t="shared" si="31"/>
        <v>132.32323232323233</v>
      </c>
      <c r="R165" s="54">
        <f t="shared" si="32"/>
        <v>135.75129533678759</v>
      </c>
      <c r="S165" s="55">
        <f t="shared" si="33"/>
        <v>-6.0745276600198963</v>
      </c>
      <c r="T165" s="55">
        <f t="shared" si="34"/>
        <v>-6.0745276600199247</v>
      </c>
      <c r="U165" t="s">
        <v>414</v>
      </c>
      <c r="V165" t="s">
        <v>95</v>
      </c>
      <c r="W165" t="s">
        <v>441</v>
      </c>
      <c r="X165" t="s">
        <v>477</v>
      </c>
      <c r="Y165" s="66" t="s">
        <v>493</v>
      </c>
    </row>
    <row r="166" spans="1:25" ht="15" x14ac:dyDescent="0.25">
      <c r="A166">
        <v>1.5</v>
      </c>
      <c r="B166">
        <v>2.68</v>
      </c>
      <c r="C166" s="43">
        <f t="shared" si="26"/>
        <v>3.9800995024875441E-2</v>
      </c>
      <c r="D166" s="44">
        <f>IF(OR($A166="",$B166=""),"",A166*'MPTO_working_2-way'!$G165)</f>
        <v>1.5597014925373132</v>
      </c>
      <c r="E166" s="46">
        <f>IF(OR($A166="",$B166=""),"",B166*'MPTO_working_2-way'!$G165)</f>
        <v>2.7866666666666662</v>
      </c>
      <c r="F166" s="44">
        <f>IF(OR($A166="",$B166=""),"",'MPTO_working_2-way'!D165)</f>
        <v>1.546153846153846</v>
      </c>
      <c r="G166" s="46">
        <f>IF(OR($A166="",$B166=""),"",'MPTO_working_2-way'!E165)</f>
        <v>2.8309859154929571</v>
      </c>
      <c r="H166" s="44">
        <f>IF(OR($A166="",$B166=""),"",'OddsRatio_working_2-way'!M165)</f>
        <v>1.545544725589981</v>
      </c>
      <c r="I166" s="44">
        <f>IF(OR($A166="",$B166=""),"",'OddsRatio_working_2-way'!N165)</f>
        <v>2.8330302779823358</v>
      </c>
      <c r="J166" s="44">
        <f>IF('Log_working_2-way'!$D165="","",A166^('Log_working_2-way'!$D165))</f>
        <v>1.5393408620921092</v>
      </c>
      <c r="K166" s="46">
        <f>IF('Log_working_2-way'!$D165="","",B166^('Log_working_2-way'!$D165))</f>
        <v>2.8541150324126194</v>
      </c>
      <c r="L166" s="53">
        <f t="shared" si="27"/>
        <v>0.6411483253588518</v>
      </c>
      <c r="M166" s="53">
        <f t="shared" si="28"/>
        <v>0.35885167464114837</v>
      </c>
      <c r="N166" s="54">
        <v>263</v>
      </c>
      <c r="O166" s="54">
        <f t="shared" si="29"/>
        <v>87.666666666666657</v>
      </c>
      <c r="P166" s="54">
        <f t="shared" si="30"/>
        <v>164.86567164179104</v>
      </c>
      <c r="Q166" s="54">
        <f t="shared" si="31"/>
        <v>98.134328358208947</v>
      </c>
      <c r="R166" s="54">
        <f t="shared" si="32"/>
        <v>175.33333333333331</v>
      </c>
      <c r="S166" s="55">
        <f t="shared" si="33"/>
        <v>-10.46766169154229</v>
      </c>
      <c r="T166" s="55">
        <f t="shared" si="34"/>
        <v>-10.467661691542276</v>
      </c>
      <c r="U166" t="s">
        <v>143</v>
      </c>
      <c r="V166" t="s">
        <v>96</v>
      </c>
      <c r="W166" t="s">
        <v>441</v>
      </c>
      <c r="X166" t="s">
        <v>477</v>
      </c>
      <c r="Y166" s="66" t="s">
        <v>487</v>
      </c>
    </row>
    <row r="167" spans="1:25" s="50" customFormat="1" ht="15" x14ac:dyDescent="0.25">
      <c r="A167">
        <v>2.2599999999999998</v>
      </c>
      <c r="B167">
        <v>1.7</v>
      </c>
      <c r="C167" s="43">
        <f t="shared" si="26"/>
        <v>3.0713170223841679E-2</v>
      </c>
      <c r="D167" s="44">
        <f>IF(OR($A167="",$B167=""),"",A167*'MPTO_working_2-way'!$G166)</f>
        <v>2.3294117647058821</v>
      </c>
      <c r="E167" s="46">
        <f>IF(OR($A167="",$B167=""),"",B167*'MPTO_working_2-way'!$G166)</f>
        <v>1.7522123893805308</v>
      </c>
      <c r="F167" s="44">
        <f>IF(OR($A167="",$B167=""),"",'MPTO_working_2-way'!D166)</f>
        <v>2.3412553321145642</v>
      </c>
      <c r="G167" s="46">
        <f>IF(OR($A167="",$B167=""),"",'MPTO_working_2-way'!E166)</f>
        <v>1.7455701953657428</v>
      </c>
      <c r="H167" s="44">
        <f>IF(OR($A167="",$B167=""),"",'OddsRatio_working_2-way'!M166)</f>
        <v>2.3416407864998732</v>
      </c>
      <c r="I167" s="44">
        <f>IF(OR($A167="",$B167=""),"",'OddsRatio_working_2-way'!N166)</f>
        <v>1.7453559924999296</v>
      </c>
      <c r="J167" s="44">
        <f>IF('Log_working_2-way'!$D166="","",A167^('Log_working_2-way'!$D166))</f>
        <v>2.3470801072340981</v>
      </c>
      <c r="K167" s="46">
        <f>IF('Log_working_2-way'!$D166="","",B167^('Log_working_2-way'!$D166))</f>
        <v>1.7423463494336857</v>
      </c>
      <c r="L167" s="53">
        <f t="shared" si="27"/>
        <v>0.42929292929292934</v>
      </c>
      <c r="M167" s="53">
        <f t="shared" si="28"/>
        <v>0.57070707070707072</v>
      </c>
      <c r="N167" s="54">
        <v>264</v>
      </c>
      <c r="O167" s="54">
        <f t="shared" si="29"/>
        <v>147.18584070796462</v>
      </c>
      <c r="P167" s="54">
        <f t="shared" si="30"/>
        <v>108.70588235294119</v>
      </c>
      <c r="Q167" s="54">
        <f t="shared" si="31"/>
        <v>155.29411764705884</v>
      </c>
      <c r="R167" s="54">
        <f t="shared" si="32"/>
        <v>116.8141592920354</v>
      </c>
      <c r="S167" s="55">
        <f t="shared" si="33"/>
        <v>-8.1082769390942246</v>
      </c>
      <c r="T167" s="55">
        <f t="shared" si="34"/>
        <v>-8.1082769390942104</v>
      </c>
      <c r="U167" t="s">
        <v>141</v>
      </c>
      <c r="V167" t="s">
        <v>94</v>
      </c>
      <c r="W167" t="s">
        <v>441</v>
      </c>
      <c r="X167" t="s">
        <v>477</v>
      </c>
      <c r="Y167" s="66" t="s">
        <v>479</v>
      </c>
    </row>
    <row r="168" spans="1:25" ht="15" x14ac:dyDescent="0.25">
      <c r="A168">
        <v>1.61</v>
      </c>
      <c r="B168">
        <v>2.44</v>
      </c>
      <c r="C168" s="43">
        <f t="shared" si="26"/>
        <v>3.0954077996130813E-2</v>
      </c>
      <c r="D168" s="44">
        <f>IF(OR($A168="",$B168=""),"",A168*'MPTO_working_2-way'!$G167)</f>
        <v>1.6598360655737707</v>
      </c>
      <c r="E168" s="46">
        <f>IF(OR($A168="",$B168=""),"",B168*'MPTO_working_2-way'!$G167)</f>
        <v>2.5155279503105592</v>
      </c>
      <c r="F168" s="44">
        <f>IF(OR($A168="",$B168=""),"",'MPTO_working_2-way'!D167)</f>
        <v>1.6511432414256895</v>
      </c>
      <c r="G168" s="46">
        <f>IF(OR($A168="",$B168=""),"",'MPTO_working_2-way'!E167)</f>
        <v>2.5357603924606251</v>
      </c>
      <c r="H168" s="44">
        <f>IF(OR($A168="",$B168=""),"",'OddsRatio_working_2-way'!M167)</f>
        <v>1.6508541396588881</v>
      </c>
      <c r="I168" s="44">
        <f>IF(OR($A168="",$B168=""),"",'OddsRatio_working_2-way'!N167)</f>
        <v>2.5364425591947519</v>
      </c>
      <c r="J168" s="44">
        <f>IF('Log_working_2-way'!$D167="","",A168^('Log_working_2-way'!$D167))</f>
        <v>1.6469079427617141</v>
      </c>
      <c r="K168" s="46">
        <f>IF('Log_working_2-way'!$D167="","",B168^('Log_working_2-way'!$D167))</f>
        <v>2.5458149976190665</v>
      </c>
      <c r="L168" s="53">
        <f t="shared" si="27"/>
        <v>0.60246913580246908</v>
      </c>
      <c r="M168" s="53">
        <f t="shared" si="28"/>
        <v>0.39753086419753081</v>
      </c>
      <c r="N168" s="54">
        <v>265</v>
      </c>
      <c r="O168" s="54">
        <f t="shared" si="29"/>
        <v>100.40372670807454</v>
      </c>
      <c r="P168" s="54">
        <f t="shared" si="30"/>
        <v>156.39344262295083</v>
      </c>
      <c r="Q168" s="54">
        <f t="shared" si="31"/>
        <v>108.60655737704919</v>
      </c>
      <c r="R168" s="54">
        <f t="shared" si="32"/>
        <v>164.59627329192546</v>
      </c>
      <c r="S168" s="55">
        <f t="shared" si="33"/>
        <v>-8.2028306689746415</v>
      </c>
      <c r="T168" s="55">
        <f t="shared" si="34"/>
        <v>-8.2028306689746273</v>
      </c>
      <c r="U168" t="s">
        <v>97</v>
      </c>
      <c r="V168" t="s">
        <v>347</v>
      </c>
      <c r="W168" t="s">
        <v>441</v>
      </c>
      <c r="X168" t="s">
        <v>477</v>
      </c>
      <c r="Y168" s="66" t="s">
        <v>478</v>
      </c>
    </row>
    <row r="169" spans="1:25" ht="15" x14ac:dyDescent="0.25">
      <c r="A169">
        <v>1.63</v>
      </c>
      <c r="B169">
        <v>2.4</v>
      </c>
      <c r="C169" s="43">
        <f t="shared" si="26"/>
        <v>3.0163599182004175E-2</v>
      </c>
      <c r="D169" s="44">
        <f>IF(OR($A169="",$B169=""),"",A169*'MPTO_working_2-way'!$G168)</f>
        <v>1.6791666666666667</v>
      </c>
      <c r="E169" s="46">
        <f>IF(OR($A169="",$B169=""),"",B169*'MPTO_working_2-way'!$G168)</f>
        <v>2.4723926380368098</v>
      </c>
      <c r="F169" s="44">
        <f>IF(OR($A169="",$B169=""),"",'MPTO_working_2-way'!D168)</f>
        <v>1.6710807347287484</v>
      </c>
      <c r="G169" s="46">
        <f>IF(OR($A169="",$B169=""),"",'MPTO_working_2-way'!E168)</f>
        <v>2.49013367281986</v>
      </c>
      <c r="H169" s="44">
        <f>IF(OR($A169="",$B169=""),"",'OddsRatio_working_2-way'!M168)</f>
        <v>1.670820393249937</v>
      </c>
      <c r="I169" s="44">
        <f>IF(OR($A169="",$B169=""),"",'OddsRatio_working_2-way'!N168)</f>
        <v>2.4907119849998605</v>
      </c>
      <c r="J169" s="44">
        <f>IF('Log_working_2-way'!$D168="","",A169^('Log_working_2-way'!$D168))</f>
        <v>1.6671533200634385</v>
      </c>
      <c r="K169" s="46">
        <f>IF('Log_working_2-way'!$D168="","",B169^('Log_working_2-way'!$D168))</f>
        <v>2.4989058285805683</v>
      </c>
      <c r="L169" s="53">
        <f t="shared" si="27"/>
        <v>0.59553349875930517</v>
      </c>
      <c r="M169" s="53">
        <f t="shared" si="28"/>
        <v>0.40446650124069478</v>
      </c>
      <c r="N169" s="54">
        <v>266</v>
      </c>
      <c r="O169" s="54">
        <f t="shared" si="29"/>
        <v>102.80981595092024</v>
      </c>
      <c r="P169" s="54">
        <f t="shared" si="30"/>
        <v>155.16666666666666</v>
      </c>
      <c r="Q169" s="54">
        <f t="shared" si="31"/>
        <v>110.83333333333334</v>
      </c>
      <c r="R169" s="54">
        <f t="shared" si="32"/>
        <v>163.19018404907976</v>
      </c>
      <c r="S169" s="55">
        <f t="shared" si="33"/>
        <v>-8.0235173824131039</v>
      </c>
      <c r="T169" s="55">
        <f t="shared" si="34"/>
        <v>-8.0235173824131039</v>
      </c>
      <c r="U169" t="s">
        <v>102</v>
      </c>
      <c r="V169" t="s">
        <v>52</v>
      </c>
      <c r="W169" t="s">
        <v>441</v>
      </c>
      <c r="X169" t="s">
        <v>477</v>
      </c>
      <c r="Y169" s="66" t="s">
        <v>480</v>
      </c>
    </row>
    <row r="170" spans="1:25" ht="15" x14ac:dyDescent="0.25">
      <c r="A170">
        <v>1.69</v>
      </c>
      <c r="B170">
        <v>2.23</v>
      </c>
      <c r="C170" s="43">
        <f t="shared" si="26"/>
        <v>4.0146469604903645E-2</v>
      </c>
      <c r="D170" s="44">
        <f>IF(OR($A170="",$B170=""),"",A170*'MPTO_working_2-way'!$G169)</f>
        <v>1.7578475336322872</v>
      </c>
      <c r="E170" s="46">
        <f>IF(OR($A170="",$B170=""),"",B170*'MPTO_working_2-way'!$G169)</f>
        <v>2.3195266272189352</v>
      </c>
      <c r="F170" s="44">
        <f>IF(OR($A170="",$B170=""),"",'MPTO_working_2-way'!D169)</f>
        <v>1.7493443498038854</v>
      </c>
      <c r="G170" s="46">
        <f>IF(OR($A170="",$B170=""),"",'MPTO_working_2-way'!E169)</f>
        <v>2.3344999535416733</v>
      </c>
      <c r="H170" s="44">
        <f>IF(OR($A170="",$B170=""),"",'OddsRatio_working_2-way'!M169)</f>
        <v>1.7489830503797115</v>
      </c>
      <c r="I170" s="44">
        <f>IF(OR($A170="",$B170=""),"",'OddsRatio_working_2-way'!N169)</f>
        <v>2.3351436985029639</v>
      </c>
      <c r="J170" s="44">
        <f>IF('Log_working_2-way'!$D169="","",A170^('Log_working_2-way'!$D169))</f>
        <v>1.7451064167640695</v>
      </c>
      <c r="K170" s="46">
        <f>IF('Log_working_2-way'!$D169="","",B170^('Log_working_2-way'!$D169))</f>
        <v>2.3420901732972235</v>
      </c>
      <c r="L170" s="53">
        <f t="shared" si="27"/>
        <v>0.56887755102040816</v>
      </c>
      <c r="M170" s="53">
        <f t="shared" si="28"/>
        <v>0.43112244897959179</v>
      </c>
      <c r="N170" s="54">
        <v>267</v>
      </c>
      <c r="O170" s="54">
        <f t="shared" si="29"/>
        <v>109.01183431952661</v>
      </c>
      <c r="P170" s="54">
        <f t="shared" si="30"/>
        <v>147.26905829596413</v>
      </c>
      <c r="Q170" s="54">
        <f t="shared" si="31"/>
        <v>119.73094170403589</v>
      </c>
      <c r="R170" s="54">
        <f t="shared" si="32"/>
        <v>157.98816568047337</v>
      </c>
      <c r="S170" s="55">
        <f t="shared" si="33"/>
        <v>-10.719107384509272</v>
      </c>
      <c r="T170" s="55">
        <f t="shared" si="34"/>
        <v>-10.719107384509243</v>
      </c>
      <c r="U170" t="s">
        <v>429</v>
      </c>
      <c r="V170" t="s">
        <v>424</v>
      </c>
      <c r="W170" t="s">
        <v>448</v>
      </c>
      <c r="X170" t="s">
        <v>477</v>
      </c>
      <c r="Y170" s="66" t="s">
        <v>493</v>
      </c>
    </row>
    <row r="171" spans="1:25" ht="15" x14ac:dyDescent="0.25">
      <c r="A171">
        <v>1.89</v>
      </c>
      <c r="B171">
        <v>2</v>
      </c>
      <c r="C171" s="43">
        <f t="shared" si="26"/>
        <v>2.9100529100529293E-2</v>
      </c>
      <c r="D171" s="44">
        <f>IF(OR($A171="",$B171=""),"",A171*'MPTO_working_2-way'!$G170)</f>
        <v>1.9450000000000003</v>
      </c>
      <c r="E171" s="46">
        <f>IF(OR($A171="",$B171=""),"",B171*'MPTO_working_2-way'!$G170)</f>
        <v>2.0582010582010586</v>
      </c>
      <c r="F171" s="44">
        <f>IF(OR($A171="",$B171=""),"",'MPTO_working_2-way'!D170)</f>
        <v>1.9434447300771212</v>
      </c>
      <c r="G171" s="46">
        <f>IF(OR($A171="",$B171=""),"",'MPTO_working_2-way'!E170)</f>
        <v>2.0599455040871937</v>
      </c>
      <c r="H171" s="44">
        <f>IF(OR($A171="",$B171=""),"",'OddsRatio_working_2-way'!M170)</f>
        <v>1.9433981132056606</v>
      </c>
      <c r="I171" s="44">
        <f>IF(OR($A171="",$B171=""),"",'OddsRatio_working_2-way'!N170)</f>
        <v>2.0599978800063603</v>
      </c>
      <c r="J171" s="44">
        <f>IF('Log_working_2-way'!$D170="","",A171^('Log_working_2-way'!$D170))</f>
        <v>1.9426935194379702</v>
      </c>
      <c r="K171" s="46">
        <f>IF('Log_working_2-way'!$D170="","",B171^('Log_working_2-way'!$D170))</f>
        <v>2.0607901501181232</v>
      </c>
      <c r="L171" s="53">
        <f t="shared" si="27"/>
        <v>0.51413881748071977</v>
      </c>
      <c r="M171" s="53">
        <f t="shared" si="28"/>
        <v>0.48586118251928012</v>
      </c>
      <c r="N171" s="54">
        <v>268</v>
      </c>
      <c r="O171" s="54">
        <f t="shared" si="29"/>
        <v>126.20105820105822</v>
      </c>
      <c r="P171" s="54">
        <f t="shared" si="30"/>
        <v>134</v>
      </c>
      <c r="Q171" s="54">
        <f t="shared" si="31"/>
        <v>134</v>
      </c>
      <c r="R171" s="54">
        <f t="shared" si="32"/>
        <v>141.79894179894183</v>
      </c>
      <c r="S171" s="55">
        <f t="shared" si="33"/>
        <v>-7.7989417989417831</v>
      </c>
      <c r="T171" s="55">
        <f t="shared" si="34"/>
        <v>-7.7989417989418257</v>
      </c>
      <c r="U171" t="s">
        <v>357</v>
      </c>
      <c r="V171" t="s">
        <v>360</v>
      </c>
      <c r="W171" t="s">
        <v>448</v>
      </c>
      <c r="X171" t="s">
        <v>477</v>
      </c>
      <c r="Y171" s="66" t="s">
        <v>479</v>
      </c>
    </row>
    <row r="172" spans="1:25" ht="15" x14ac:dyDescent="0.25">
      <c r="A172">
        <v>1.53</v>
      </c>
      <c r="B172">
        <v>2.64</v>
      </c>
      <c r="C172" s="43">
        <f t="shared" si="26"/>
        <v>3.2382650029708859E-2</v>
      </c>
      <c r="D172" s="44">
        <f>IF(OR($A172="",$B172=""),"",A172*'MPTO_working_2-way'!$G171)</f>
        <v>1.5795454545454546</v>
      </c>
      <c r="E172" s="46">
        <f>IF(OR($A172="",$B172=""),"",B172*'MPTO_working_2-way'!$G171)</f>
        <v>2.7254901960784315</v>
      </c>
      <c r="F172" s="44">
        <f>IF(OR($A172="",$B172=""),"",'MPTO_working_2-way'!D171)</f>
        <v>1.5688650664180843</v>
      </c>
      <c r="G172" s="46">
        <f>IF(OR($A172="",$B172=""),"",'MPTO_working_2-way'!E171)</f>
        <v>2.7578861122490785</v>
      </c>
      <c r="H172" s="44">
        <f>IF(OR($A172="",$B172=""),"",'OddsRatio_working_2-way'!M171)</f>
        <v>1.5684810741856909</v>
      </c>
      <c r="I172" s="44">
        <f>IF(OR($A172="",$B172=""),"",'OddsRatio_working_2-way'!N171)</f>
        <v>2.7590735125745902</v>
      </c>
      <c r="J172" s="44">
        <f>IF('Log_working_2-way'!$D171="","",A172^('Log_working_2-way'!$D171))</f>
        <v>1.5636131180728405</v>
      </c>
      <c r="K172" s="46">
        <f>IF('Log_working_2-way'!$D171="","",B172^('Log_working_2-way'!$D171))</f>
        <v>2.774266722923675</v>
      </c>
      <c r="L172" s="53">
        <f t="shared" si="27"/>
        <v>0.63309352517985606</v>
      </c>
      <c r="M172" s="53">
        <f t="shared" si="28"/>
        <v>0.36690647482014388</v>
      </c>
      <c r="N172" s="54">
        <v>269</v>
      </c>
      <c r="O172" s="54">
        <f t="shared" si="29"/>
        <v>93.183006535947712</v>
      </c>
      <c r="P172" s="54">
        <f t="shared" si="30"/>
        <v>167.10606060606062</v>
      </c>
      <c r="Q172" s="54">
        <f t="shared" si="31"/>
        <v>101.89393939393939</v>
      </c>
      <c r="R172" s="54">
        <f t="shared" si="32"/>
        <v>175.8169934640523</v>
      </c>
      <c r="S172" s="55">
        <f t="shared" si="33"/>
        <v>-8.7109328579916792</v>
      </c>
      <c r="T172" s="55">
        <f t="shared" si="34"/>
        <v>-8.7109328579916792</v>
      </c>
      <c r="U172" t="s">
        <v>423</v>
      </c>
      <c r="V172" t="s">
        <v>427</v>
      </c>
      <c r="W172" t="s">
        <v>448</v>
      </c>
      <c r="X172" t="s">
        <v>477</v>
      </c>
      <c r="Y172" s="66" t="s">
        <v>482</v>
      </c>
    </row>
    <row r="173" spans="1:25" ht="15" x14ac:dyDescent="0.25">
      <c r="A173">
        <v>1.58</v>
      </c>
      <c r="B173">
        <v>2.48</v>
      </c>
      <c r="C173" s="43">
        <f t="shared" si="26"/>
        <v>3.61371988566761E-2</v>
      </c>
      <c r="D173" s="44">
        <f>IF(OR($A173="",$B173=""),"",A173*'MPTO_working_2-way'!$G172)</f>
        <v>1.6370967741935483</v>
      </c>
      <c r="E173" s="46">
        <f>IF(OR($A173="",$B173=""),"",B173*'MPTO_working_2-way'!$G172)</f>
        <v>2.5696202531645569</v>
      </c>
      <c r="F173" s="44">
        <f>IF(OR($A173="",$B173=""),"",'MPTO_working_2-way'!D172)</f>
        <v>1.6264320106259338</v>
      </c>
      <c r="G173" s="46">
        <f>IF(OR($A173="",$B173=""),"",'MPTO_working_2-way'!E172)</f>
        <v>2.5963424330771265</v>
      </c>
      <c r="H173" s="44">
        <f>IF(OR($A173="",$B173=""),"",'OddsRatio_working_2-way'!M172)</f>
        <v>1.6260126930757011</v>
      </c>
      <c r="I173" s="44">
        <f>IF(OR($A173="",$B173=""),"",'OddsRatio_working_2-way'!N172)</f>
        <v>2.5974116995724779</v>
      </c>
      <c r="J173" s="44">
        <f>IF('Log_working_2-way'!$D172="","",A173^('Log_working_2-way'!$D172))</f>
        <v>1.6211538390924995</v>
      </c>
      <c r="K173" s="46">
        <f>IF('Log_working_2-way'!$D172="","",B173^('Log_working_2-way'!$D172))</f>
        <v>2.6099071390443571</v>
      </c>
      <c r="L173" s="53">
        <f t="shared" si="27"/>
        <v>0.61083743842364535</v>
      </c>
      <c r="M173" s="53">
        <f t="shared" si="28"/>
        <v>0.3891625615763547</v>
      </c>
      <c r="N173" s="54">
        <v>270</v>
      </c>
      <c r="O173" s="54">
        <f t="shared" si="29"/>
        <v>99.113924050632917</v>
      </c>
      <c r="P173" s="54">
        <f t="shared" si="30"/>
        <v>161.12903225806454</v>
      </c>
      <c r="Q173" s="54">
        <f t="shared" si="31"/>
        <v>108.87096774193549</v>
      </c>
      <c r="R173" s="54">
        <f t="shared" si="32"/>
        <v>170.88607594936707</v>
      </c>
      <c r="S173" s="55">
        <f t="shared" si="33"/>
        <v>-9.7570436913025702</v>
      </c>
      <c r="T173" s="55">
        <f t="shared" si="34"/>
        <v>-9.7570436913025276</v>
      </c>
      <c r="U173" t="s">
        <v>426</v>
      </c>
      <c r="V173" t="s">
        <v>422</v>
      </c>
      <c r="W173" t="s">
        <v>448</v>
      </c>
      <c r="X173" t="s">
        <v>477</v>
      </c>
      <c r="Y173" s="66" t="s">
        <v>499</v>
      </c>
    </row>
    <row r="174" spans="1:25" ht="15" x14ac:dyDescent="0.25">
      <c r="A174">
        <v>2.48</v>
      </c>
      <c r="B174">
        <v>1.58</v>
      </c>
      <c r="C174" s="43">
        <f t="shared" si="26"/>
        <v>3.61371988566761E-2</v>
      </c>
      <c r="D174" s="44">
        <f>IF(OR($A174="",$B174=""),"",A174*'MPTO_working_2-way'!$G173)</f>
        <v>2.5696202531645569</v>
      </c>
      <c r="E174" s="46">
        <f>IF(OR($A174="",$B174=""),"",B174*'MPTO_working_2-way'!$G173)</f>
        <v>1.6370967741935483</v>
      </c>
      <c r="F174" s="44">
        <f>IF(OR($A174="",$B174=""),"",'MPTO_working_2-way'!D173)</f>
        <v>2.5963424330771265</v>
      </c>
      <c r="G174" s="46">
        <f>IF(OR($A174="",$B174=""),"",'MPTO_working_2-way'!E173)</f>
        <v>1.6264320106259338</v>
      </c>
      <c r="H174" s="44">
        <f>IF(OR($A174="",$B174=""),"",'OddsRatio_working_2-way'!M173)</f>
        <v>2.5974116995724779</v>
      </c>
      <c r="I174" s="44">
        <f>IF(OR($A174="",$B174=""),"",'OddsRatio_working_2-way'!N173)</f>
        <v>1.6260126930757011</v>
      </c>
      <c r="J174" s="44">
        <f>IF('Log_working_2-way'!$D173="","",A174^('Log_working_2-way'!$D173))</f>
        <v>2.6099071390443571</v>
      </c>
      <c r="K174" s="46">
        <f>IF('Log_working_2-way'!$D173="","",B174^('Log_working_2-way'!$D173))</f>
        <v>1.6211538390924995</v>
      </c>
      <c r="L174" s="53">
        <f t="shared" si="27"/>
        <v>0.3891625615763547</v>
      </c>
      <c r="M174" s="53">
        <f t="shared" si="28"/>
        <v>0.61083743842364535</v>
      </c>
      <c r="N174" s="54">
        <v>271</v>
      </c>
      <c r="O174" s="54">
        <f t="shared" si="29"/>
        <v>161.72580645161293</v>
      </c>
      <c r="P174" s="54">
        <f t="shared" si="30"/>
        <v>99.48101265822784</v>
      </c>
      <c r="Q174" s="54">
        <f t="shared" si="31"/>
        <v>171.51898734177215</v>
      </c>
      <c r="R174" s="54">
        <f t="shared" si="32"/>
        <v>109.2741935483871</v>
      </c>
      <c r="S174" s="55">
        <f t="shared" si="33"/>
        <v>-9.7931808901592206</v>
      </c>
      <c r="T174" s="55">
        <f t="shared" si="34"/>
        <v>-9.7931808901592632</v>
      </c>
      <c r="U174" t="s">
        <v>145</v>
      </c>
      <c r="V174" t="s">
        <v>107</v>
      </c>
      <c r="W174" t="s">
        <v>435</v>
      </c>
      <c r="X174" t="s">
        <v>477</v>
      </c>
      <c r="Y174" s="66" t="s">
        <v>485</v>
      </c>
    </row>
    <row r="175" spans="1:25" ht="15" x14ac:dyDescent="0.25">
      <c r="A175">
        <v>2.52</v>
      </c>
      <c r="B175">
        <v>1.57</v>
      </c>
      <c r="C175" s="43">
        <f t="shared" si="26"/>
        <v>3.3768071984632497E-2</v>
      </c>
      <c r="D175" s="44">
        <f>IF(OR($A175="",$B175=""),"",A175*'MPTO_working_2-way'!$G174)</f>
        <v>2.605095541401274</v>
      </c>
      <c r="E175" s="46">
        <f>IF(OR($A175="",$B175=""),"",B175*'MPTO_working_2-way'!$G174)</f>
        <v>1.623015873015873</v>
      </c>
      <c r="F175" s="44">
        <f>IF(OR($A175="",$B175=""),"",'MPTO_working_2-way'!D174)</f>
        <v>2.6319850984566258</v>
      </c>
      <c r="G175" s="46">
        <f>IF(OR($A175="",$B175=""),"",'MPTO_working_2-way'!E174)</f>
        <v>1.6127506929724442</v>
      </c>
      <c r="H175" s="44">
        <f>IF(OR($A175="",$B175=""),"",'OddsRatio_working_2-way'!M174)</f>
        <v>2.6329931618554516</v>
      </c>
      <c r="I175" s="44">
        <f>IF(OR($A175="",$B175=""),"",'OddsRatio_working_2-way'!N174)</f>
        <v>1.6123724356957947</v>
      </c>
      <c r="J175" s="44">
        <f>IF('Log_working_2-way'!$D174="","",A175^('Log_working_2-way'!$D174))</f>
        <v>2.6455503097461972</v>
      </c>
      <c r="K175" s="46">
        <f>IF('Log_working_2-way'!$D174="","",B175^('Log_working_2-way'!$D174))</f>
        <v>1.6076994389518999</v>
      </c>
      <c r="L175" s="53">
        <f t="shared" si="27"/>
        <v>0.38386308068459657</v>
      </c>
      <c r="M175" s="53">
        <f t="shared" si="28"/>
        <v>0.61613691931540338</v>
      </c>
      <c r="N175" s="54">
        <v>272</v>
      </c>
      <c r="O175" s="54">
        <f t="shared" si="29"/>
        <v>164.06349206349208</v>
      </c>
      <c r="P175" s="54">
        <f t="shared" si="30"/>
        <v>98.751592356687908</v>
      </c>
      <c r="Q175" s="54">
        <f t="shared" si="31"/>
        <v>173.24840764331211</v>
      </c>
      <c r="R175" s="54">
        <f t="shared" si="32"/>
        <v>107.93650793650794</v>
      </c>
      <c r="S175" s="55">
        <f t="shared" si="33"/>
        <v>-9.1849155798200286</v>
      </c>
      <c r="T175" s="55">
        <f t="shared" si="34"/>
        <v>-9.1849155798200286</v>
      </c>
      <c r="U175" t="s">
        <v>146</v>
      </c>
      <c r="V175" t="s">
        <v>171</v>
      </c>
      <c r="W175" t="s">
        <v>435</v>
      </c>
      <c r="X175" t="s">
        <v>477</v>
      </c>
      <c r="Y175" s="66" t="s">
        <v>479</v>
      </c>
    </row>
    <row r="176" spans="1:25" ht="15" x14ac:dyDescent="0.25">
      <c r="A176">
        <v>1.93</v>
      </c>
      <c r="B176">
        <v>1.95</v>
      </c>
      <c r="C176" s="43">
        <f t="shared" si="26"/>
        <v>3.0955227846419575E-2</v>
      </c>
      <c r="D176" s="44">
        <f>IF(OR($A176="",$B176=""),"",A176*'MPTO_working_2-way'!$G175)</f>
        <v>1.9897435897435898</v>
      </c>
      <c r="E176" s="46">
        <f>IF(OR($A176="",$B176=""),"",B176*'MPTO_working_2-way'!$G175)</f>
        <v>2.0103626943005182</v>
      </c>
      <c r="F176" s="44">
        <f>IF(OR($A176="",$B176=""),"",'MPTO_working_2-way'!D175)</f>
        <v>1.9894277785119598</v>
      </c>
      <c r="G176" s="46">
        <f>IF(OR($A176="",$B176=""),"",'MPTO_working_2-way'!E175)</f>
        <v>2.0106851876586083</v>
      </c>
      <c r="H176" s="44">
        <f>IF(OR($A176="",$B176=""),"",'OddsRatio_working_2-way'!M175)</f>
        <v>1.9894176915848294</v>
      </c>
      <c r="I176" s="44">
        <f>IF(OR($A176="",$B176=""),"",'OddsRatio_working_2-way'!N175)</f>
        <v>2.0106954914038573</v>
      </c>
      <c r="J176" s="44">
        <f>IF('Log_working_2-way'!$D175="","",A176^('Log_working_2-way'!$D175))</f>
        <v>1.9892742724695103</v>
      </c>
      <c r="K176" s="46">
        <f>IF('Log_working_2-way'!$D175="","",B176^('Log_working_2-way'!$D175))</f>
        <v>2.0108420160403986</v>
      </c>
      <c r="L176" s="53">
        <f t="shared" si="27"/>
        <v>0.50257731958762886</v>
      </c>
      <c r="M176" s="53">
        <f t="shared" si="28"/>
        <v>0.49742268041237114</v>
      </c>
      <c r="N176" s="54">
        <v>273</v>
      </c>
      <c r="O176" s="54">
        <f t="shared" si="29"/>
        <v>131.54922279792748</v>
      </c>
      <c r="P176" s="54">
        <f t="shared" si="30"/>
        <v>133.00000000000003</v>
      </c>
      <c r="Q176" s="54">
        <f t="shared" si="31"/>
        <v>140.00000000000003</v>
      </c>
      <c r="R176" s="54">
        <f t="shared" si="32"/>
        <v>141.45077720207254</v>
      </c>
      <c r="S176" s="55">
        <f t="shared" si="33"/>
        <v>-8.450777202072544</v>
      </c>
      <c r="T176" s="55">
        <f t="shared" si="34"/>
        <v>-8.4507772020725156</v>
      </c>
      <c r="U176" t="s">
        <v>364</v>
      </c>
      <c r="V176" t="s">
        <v>175</v>
      </c>
      <c r="W176" t="s">
        <v>435</v>
      </c>
      <c r="X176" t="s">
        <v>477</v>
      </c>
      <c r="Y176" s="66" t="s">
        <v>480</v>
      </c>
    </row>
    <row r="177" spans="1:25" ht="15" x14ac:dyDescent="0.25">
      <c r="A177">
        <v>2.1</v>
      </c>
      <c r="B177">
        <v>1.81</v>
      </c>
      <c r="C177" s="43">
        <f t="shared" si="26"/>
        <v>2.8676664035780064E-2</v>
      </c>
      <c r="D177" s="44">
        <f>IF(OR($A177="",$B177=""),"",A177*'MPTO_working_2-way'!$G176)</f>
        <v>2.160220994475138</v>
      </c>
      <c r="E177" s="46">
        <f>IF(OR($A177="",$B177=""),"",B177*'MPTO_working_2-way'!$G176)</f>
        <v>1.861904761904762</v>
      </c>
      <c r="F177" s="44">
        <f>IF(OR($A177="",$B177=""),"",'MPTO_working_2-way'!D176)</f>
        <v>2.1651951011107946</v>
      </c>
      <c r="G177" s="46">
        <f>IF(OR($A177="",$B177=""),"",'MPTO_working_2-way'!E176)</f>
        <v>1.858225372769494</v>
      </c>
      <c r="H177" s="44">
        <f>IF(OR($A177="",$B177=""),"",'OddsRatio_working_2-way'!M176)</f>
        <v>2.1653431646335015</v>
      </c>
      <c r="I177" s="44">
        <f>IF(OR($A177="",$B177=""),"",'OddsRatio_working_2-way'!N176)</f>
        <v>1.8581163303210331</v>
      </c>
      <c r="J177" s="44">
        <f>IF('Log_working_2-way'!$D176="","",A177^('Log_working_2-way'!$D176))</f>
        <v>2.1676082555034109</v>
      </c>
      <c r="K177" s="46">
        <f>IF('Log_working_2-way'!$D176="","",B177^('Log_working_2-way'!$D176))</f>
        <v>1.8564516354578522</v>
      </c>
      <c r="L177" s="53">
        <f t="shared" si="27"/>
        <v>0.46291560102301793</v>
      </c>
      <c r="M177" s="53">
        <f t="shared" si="28"/>
        <v>0.53708439897698212</v>
      </c>
      <c r="N177" s="54">
        <v>274</v>
      </c>
      <c r="O177" s="54">
        <f t="shared" si="29"/>
        <v>143.52380952380952</v>
      </c>
      <c r="P177" s="54">
        <f t="shared" si="30"/>
        <v>122.61878453038675</v>
      </c>
      <c r="Q177" s="54">
        <f t="shared" si="31"/>
        <v>151.38121546961327</v>
      </c>
      <c r="R177" s="54">
        <f t="shared" si="32"/>
        <v>130.47619047619048</v>
      </c>
      <c r="S177" s="55">
        <f t="shared" si="33"/>
        <v>-7.8574059458037482</v>
      </c>
      <c r="T177" s="55">
        <f t="shared" si="34"/>
        <v>-7.857405945803734</v>
      </c>
      <c r="U177" t="s">
        <v>56</v>
      </c>
      <c r="V177" t="s">
        <v>55</v>
      </c>
      <c r="W177" t="s">
        <v>436</v>
      </c>
      <c r="X177" t="s">
        <v>477</v>
      </c>
      <c r="Y177" s="66" t="s">
        <v>482</v>
      </c>
    </row>
    <row r="178" spans="1:25" ht="15" x14ac:dyDescent="0.25">
      <c r="A178">
        <v>2.2200000000000002</v>
      </c>
      <c r="B178">
        <v>1.73</v>
      </c>
      <c r="C178" s="43">
        <f t="shared" si="26"/>
        <v>2.8485132531375301E-2</v>
      </c>
      <c r="D178" s="44">
        <f>IF(OR($A178="",$B178=""),"",A178*'MPTO_working_2-way'!$G177)</f>
        <v>2.2832369942196533</v>
      </c>
      <c r="E178" s="46">
        <f>IF(OR($A178="",$B178=""),"",B178*'MPTO_working_2-way'!$G177)</f>
        <v>1.7792792792792793</v>
      </c>
      <c r="F178" s="44">
        <f>IF(OR($A178="",$B178=""),"",'MPTO_working_2-way'!D177)</f>
        <v>2.2924849280725841</v>
      </c>
      <c r="G178" s="46">
        <f>IF(OR($A178="",$B178=""),"",'MPTO_working_2-way'!E177)</f>
        <v>1.7737034129219971</v>
      </c>
      <c r="H178" s="44">
        <f>IF(OR($A178="",$B178=""),"",'OddsRatio_working_2-way'!M177)</f>
        <v>2.2927617246470167</v>
      </c>
      <c r="I178" s="44">
        <f>IF(OR($A178="",$B178=""),"",'OddsRatio_working_2-way'!N177)</f>
        <v>1.7735377532723946</v>
      </c>
      <c r="J178" s="44">
        <f>IF('Log_working_2-way'!$D177="","",A178^('Log_working_2-way'!$D177))</f>
        <v>2.2969907932831721</v>
      </c>
      <c r="K178" s="46">
        <f>IF('Log_working_2-way'!$D177="","",B178^('Log_working_2-way'!$D177))</f>
        <v>1.771015496161394</v>
      </c>
      <c r="L178" s="53">
        <f t="shared" si="27"/>
        <v>0.43797468354430374</v>
      </c>
      <c r="M178" s="53">
        <f t="shared" si="28"/>
        <v>0.5620253164556962</v>
      </c>
      <c r="N178" s="54">
        <v>275</v>
      </c>
      <c r="O178" s="54">
        <f t="shared" si="29"/>
        <v>151.12612612612611</v>
      </c>
      <c r="P178" s="54">
        <f t="shared" si="30"/>
        <v>116.04046242774568</v>
      </c>
      <c r="Q178" s="54">
        <f t="shared" si="31"/>
        <v>158.95953757225433</v>
      </c>
      <c r="R178" s="54">
        <f t="shared" si="32"/>
        <v>123.87387387387386</v>
      </c>
      <c r="S178" s="55">
        <f t="shared" si="33"/>
        <v>-7.833411446128224</v>
      </c>
      <c r="T178" s="55">
        <f t="shared" si="34"/>
        <v>-7.8334114461281814</v>
      </c>
      <c r="U178" t="s">
        <v>63</v>
      </c>
      <c r="V178" t="s">
        <v>110</v>
      </c>
      <c r="W178" t="s">
        <v>436</v>
      </c>
      <c r="X178" t="s">
        <v>477</v>
      </c>
      <c r="Y178" s="66" t="s">
        <v>484</v>
      </c>
    </row>
    <row r="179" spans="1:25" ht="15" x14ac:dyDescent="0.25">
      <c r="A179">
        <v>2.38</v>
      </c>
      <c r="B179">
        <v>1.64</v>
      </c>
      <c r="C179" s="43">
        <f t="shared" si="26"/>
        <v>2.9924164787866303E-2</v>
      </c>
      <c r="D179" s="44">
        <f>IF(OR($A179="",$B179=""),"",A179*'MPTO_working_2-way'!$G178)</f>
        <v>2.4512195121951219</v>
      </c>
      <c r="E179" s="46">
        <f>IF(OR($A179="",$B179=""),"",B179*'MPTO_working_2-way'!$G178)</f>
        <v>1.6890756302521006</v>
      </c>
      <c r="F179" s="44">
        <f>IF(OR($A179="",$B179=""),"",'MPTO_working_2-way'!D178)</f>
        <v>2.4678806272129488</v>
      </c>
      <c r="G179" s="46">
        <f>IF(OR($A179="",$B179=""),"",'MPTO_working_2-way'!E178)</f>
        <v>1.6812543073742245</v>
      </c>
      <c r="H179" s="44">
        <f>IF(OR($A179="",$B179=""),"",'OddsRatio_working_2-way'!M178)</f>
        <v>2.468417515558841</v>
      </c>
      <c r="I179" s="44">
        <f>IF(OR($A179="",$B179=""),"",'OddsRatio_working_2-way'!N178)</f>
        <v>1.6810052246069986</v>
      </c>
      <c r="J179" s="44">
        <f>IF('Log_working_2-way'!$D178="","",A179^('Log_working_2-way'!$D178))</f>
        <v>2.4761029855560022</v>
      </c>
      <c r="K179" s="46">
        <f>IF('Log_working_2-way'!$D178="","",B179^('Log_working_2-way'!$D178))</f>
        <v>1.6774595064065265</v>
      </c>
      <c r="L179" s="53">
        <f t="shared" si="27"/>
        <v>0.40796019900497515</v>
      </c>
      <c r="M179" s="53">
        <f t="shared" si="28"/>
        <v>0.59203980099502496</v>
      </c>
      <c r="N179" s="54">
        <v>276</v>
      </c>
      <c r="O179" s="54">
        <f t="shared" si="29"/>
        <v>160.03361344537817</v>
      </c>
      <c r="P179" s="54">
        <f t="shared" si="30"/>
        <v>107.70731707317073</v>
      </c>
      <c r="Q179" s="54">
        <f t="shared" si="31"/>
        <v>168.29268292682926</v>
      </c>
      <c r="R179" s="54">
        <f t="shared" si="32"/>
        <v>115.96638655462185</v>
      </c>
      <c r="S179" s="55">
        <f t="shared" si="33"/>
        <v>-8.2590694814510925</v>
      </c>
      <c r="T179" s="55">
        <f t="shared" si="34"/>
        <v>-8.259069481451121</v>
      </c>
      <c r="U179" t="s">
        <v>177</v>
      </c>
      <c r="V179" t="s">
        <v>59</v>
      </c>
      <c r="W179" t="s">
        <v>436</v>
      </c>
      <c r="X179" t="s">
        <v>477</v>
      </c>
      <c r="Y179" s="66" t="s">
        <v>483</v>
      </c>
    </row>
    <row r="180" spans="1:25" ht="15" x14ac:dyDescent="0.25">
      <c r="A180">
        <v>2.5299999999999998</v>
      </c>
      <c r="B180">
        <v>1.58</v>
      </c>
      <c r="C180" s="43">
        <f t="shared" si="26"/>
        <v>2.8168309401110703E-2</v>
      </c>
      <c r="D180" s="44">
        <f>IF(OR($A180="",$B180=""),"",A180*'MPTO_working_2-way'!$G179)</f>
        <v>2.6012658227848098</v>
      </c>
      <c r="E180" s="46">
        <f>IF(OR($A180="",$B180=""),"",B180*'MPTO_working_2-way'!$G179)</f>
        <v>1.6245059288537549</v>
      </c>
      <c r="F180" s="44">
        <f>IF(OR($A180="",$B180=""),"",'MPTO_working_2-way'!D179)</f>
        <v>2.6234823127912317</v>
      </c>
      <c r="G180" s="46">
        <f>IF(OR($A180="",$B180=""),"",'MPTO_working_2-way'!E179)</f>
        <v>1.6159598981283099</v>
      </c>
      <c r="H180" s="44">
        <f>IF(OR($A180="",$B180=""),"",'OddsRatio_working_2-way'!M179)</f>
        <v>2.6241708760111284</v>
      </c>
      <c r="I180" s="44">
        <f>IF(OR($A180="",$B180=""),"",'OddsRatio_working_2-way'!N179)</f>
        <v>1.6156987634551996</v>
      </c>
      <c r="J180" s="44">
        <f>IF('Log_working_2-way'!$D179="","",A180^('Log_working_2-way'!$D179))</f>
        <v>2.6344667221475415</v>
      </c>
      <c r="K180" s="46">
        <f>IF('Log_working_2-way'!$D179="","",B180^('Log_working_2-way'!$D179))</f>
        <v>1.6118203487716556</v>
      </c>
      <c r="L180" s="53">
        <f t="shared" si="27"/>
        <v>0.38442822384428227</v>
      </c>
      <c r="M180" s="53">
        <f t="shared" si="28"/>
        <v>0.61557177615571779</v>
      </c>
      <c r="N180" s="54">
        <v>277</v>
      </c>
      <c r="O180" s="54">
        <f t="shared" si="29"/>
        <v>167.51383399209487</v>
      </c>
      <c r="P180" s="54">
        <f t="shared" si="30"/>
        <v>101.68354430379748</v>
      </c>
      <c r="Q180" s="54">
        <f t="shared" si="31"/>
        <v>175.31645569620252</v>
      </c>
      <c r="R180" s="54">
        <f t="shared" si="32"/>
        <v>109.48616600790515</v>
      </c>
      <c r="S180" s="55">
        <f t="shared" si="33"/>
        <v>-7.8026217041076507</v>
      </c>
      <c r="T180" s="55">
        <f t="shared" si="34"/>
        <v>-7.8026217041076791</v>
      </c>
      <c r="U180" t="s">
        <v>113</v>
      </c>
      <c r="V180" t="s">
        <v>57</v>
      </c>
      <c r="W180" t="s">
        <v>436</v>
      </c>
      <c r="X180" t="s">
        <v>477</v>
      </c>
      <c r="Y180" s="66" t="s">
        <v>493</v>
      </c>
    </row>
    <row r="181" spans="1:25" s="50" customFormat="1" ht="15" x14ac:dyDescent="0.25">
      <c r="A181">
        <v>2.76</v>
      </c>
      <c r="B181">
        <v>1.48</v>
      </c>
      <c r="C181" s="43">
        <f t="shared" si="26"/>
        <v>3.7994516255385857E-2</v>
      </c>
      <c r="D181" s="44">
        <f>IF(OR($A181="",$B181=""),"",A181*'MPTO_working_2-way'!$G180)</f>
        <v>2.8648648648648649</v>
      </c>
      <c r="E181" s="46">
        <f>IF(OR($A181="",$B181=""),"",B181*'MPTO_working_2-way'!$G180)</f>
        <v>1.536231884057971</v>
      </c>
      <c r="F181" s="44">
        <f>IF(OR($A181="",$B181=""),"",'MPTO_working_2-way'!D180)</f>
        <v>2.9127210496292069</v>
      </c>
      <c r="G181" s="46">
        <f>IF(OR($A181="",$B181=""),"",'MPTO_working_2-way'!E180)</f>
        <v>1.5228153892036982</v>
      </c>
      <c r="H181" s="44">
        <f>IF(OR($A181="",$B181=""),"",'OddsRatio_working_2-way'!M180)</f>
        <v>2.9148542155126762</v>
      </c>
      <c r="I181" s="44">
        <f>IF(OR($A181="",$B181=""),"",'OddsRatio_working_2-way'!N180)</f>
        <v>1.5222329678670938</v>
      </c>
      <c r="J181" s="44">
        <f>IF('Log_working_2-way'!$D180="","",A181^('Log_working_2-way'!$D180))</f>
        <v>2.9376615335149099</v>
      </c>
      <c r="K181" s="46">
        <f>IF('Log_working_2-way'!$D180="","",B181^('Log_working_2-way'!$D180))</f>
        <v>1.5160860050648084</v>
      </c>
      <c r="L181" s="53">
        <f t="shared" si="27"/>
        <v>0.34905660377358488</v>
      </c>
      <c r="M181" s="53">
        <f t="shared" si="28"/>
        <v>0.65094339622641517</v>
      </c>
      <c r="N181" s="54">
        <v>278</v>
      </c>
      <c r="O181" s="54">
        <f t="shared" si="29"/>
        <v>177.27536231884059</v>
      </c>
      <c r="P181" s="54">
        <f t="shared" si="30"/>
        <v>90.162162162162161</v>
      </c>
      <c r="Q181" s="54">
        <f t="shared" si="31"/>
        <v>187.83783783783784</v>
      </c>
      <c r="R181" s="54">
        <f t="shared" si="32"/>
        <v>100.72463768115944</v>
      </c>
      <c r="S181" s="55">
        <f t="shared" si="33"/>
        <v>-10.562475518997246</v>
      </c>
      <c r="T181" s="55">
        <f t="shared" si="34"/>
        <v>-10.562475518997275</v>
      </c>
      <c r="U181" t="s">
        <v>60</v>
      </c>
      <c r="V181" t="s">
        <v>160</v>
      </c>
      <c r="W181" t="s">
        <v>437</v>
      </c>
      <c r="X181" t="s">
        <v>477</v>
      </c>
      <c r="Y181" s="66" t="s">
        <v>482</v>
      </c>
    </row>
    <row r="182" spans="1:25" ht="15" x14ac:dyDescent="0.25">
      <c r="A182">
        <v>2.65</v>
      </c>
      <c r="B182">
        <v>1.51</v>
      </c>
      <c r="C182" s="43">
        <f t="shared" si="26"/>
        <v>3.9610146195176998E-2</v>
      </c>
      <c r="D182" s="44">
        <f>IF(OR($A182="",$B182=""),"",A182*'MPTO_working_2-way'!$G181)</f>
        <v>2.7549668874172188</v>
      </c>
      <c r="E182" s="46">
        <f>IF(OR($A182="",$B182=""),"",B182*'MPTO_working_2-way'!$G181)</f>
        <v>1.5698113207547173</v>
      </c>
      <c r="F182" s="44">
        <f>IF(OR($A182="",$B182=""),"",'MPTO_working_2-way'!D181)</f>
        <v>2.7967849030228904</v>
      </c>
      <c r="G182" s="46">
        <f>IF(OR($A182="",$B182=""),"",'MPTO_working_2-way'!E181)</f>
        <v>1.5565496450452205</v>
      </c>
      <c r="H182" s="44">
        <f>IF(OR($A182="",$B182=""),"",'OddsRatio_working_2-way'!M181)</f>
        <v>2.7986923354612547</v>
      </c>
      <c r="I182" s="44">
        <f>IF(OR($A182="",$B182=""),"",'OddsRatio_working_2-way'!N181)</f>
        <v>1.5559594491425695</v>
      </c>
      <c r="J182" s="44">
        <f>IF('Log_working_2-way'!$D181="","",A182^('Log_working_2-way'!$D181))</f>
        <v>2.8185447427650114</v>
      </c>
      <c r="K182" s="46">
        <f>IF('Log_working_2-way'!$D181="","",B182^('Log_working_2-way'!$D181))</f>
        <v>1.5498902372228578</v>
      </c>
      <c r="L182" s="53">
        <f t="shared" si="27"/>
        <v>0.36298076923076922</v>
      </c>
      <c r="M182" s="53">
        <f t="shared" si="28"/>
        <v>0.63701923076923062</v>
      </c>
      <c r="N182" s="54">
        <v>279</v>
      </c>
      <c r="O182" s="54">
        <f t="shared" si="29"/>
        <v>173.71698113207549</v>
      </c>
      <c r="P182" s="54">
        <f t="shared" si="30"/>
        <v>94.231788079470221</v>
      </c>
      <c r="Q182" s="54">
        <f t="shared" si="31"/>
        <v>184.76821192052981</v>
      </c>
      <c r="R182" s="54">
        <f t="shared" si="32"/>
        <v>105.28301886792454</v>
      </c>
      <c r="S182" s="55">
        <f t="shared" si="33"/>
        <v>-11.051230788454319</v>
      </c>
      <c r="T182" s="55">
        <f t="shared" si="34"/>
        <v>-11.051230788454319</v>
      </c>
      <c r="U182" t="s">
        <v>157</v>
      </c>
      <c r="V182" t="s">
        <v>115</v>
      </c>
      <c r="W182" t="s">
        <v>437</v>
      </c>
      <c r="X182" t="s">
        <v>477</v>
      </c>
      <c r="Y182" s="66" t="s">
        <v>482</v>
      </c>
    </row>
    <row r="183" spans="1:25" ht="15" x14ac:dyDescent="0.25">
      <c r="A183">
        <v>2.96</v>
      </c>
      <c r="B183">
        <v>1.42</v>
      </c>
      <c r="C183" s="43">
        <f t="shared" si="26"/>
        <v>4.2063189950513946E-2</v>
      </c>
      <c r="D183" s="44">
        <f>IF(OR($A183="",$B183=""),"",A183*'MPTO_working_2-way'!$G182)</f>
        <v>3.0845070422535215</v>
      </c>
      <c r="E183" s="46">
        <f>IF(OR($A183="",$B183=""),"",B183*'MPTO_working_2-way'!$G182)</f>
        <v>1.4797297297297298</v>
      </c>
      <c r="F183" s="44">
        <f>IF(OR($A183="",$B183=""),"",'MPTO_working_2-way'!D182)</f>
        <v>3.1565034544908381</v>
      </c>
      <c r="G183" s="46">
        <f>IF(OR($A183="",$B183=""),"",'MPTO_working_2-way'!E182)</f>
        <v>1.4637136091377629</v>
      </c>
      <c r="H183" s="44">
        <f>IF(OR($A183="",$B183=""),"",'OddsRatio_working_2-way'!M182)</f>
        <v>3.1602468994692869</v>
      </c>
      <c r="I183" s="44">
        <f>IF(OR($A183="",$B183=""),"",'OddsRatio_working_2-way'!N182)</f>
        <v>1.4629100498862757</v>
      </c>
      <c r="J183" s="44">
        <f>IF('Log_working_2-way'!$D182="","",A183^('Log_working_2-way'!$D182))</f>
        <v>3.1952534404945467</v>
      </c>
      <c r="K183" s="46">
        <f>IF('Log_working_2-way'!$D182="","",B183^('Log_working_2-way'!$D182))</f>
        <v>1.4555282691061644</v>
      </c>
      <c r="L183" s="53">
        <f t="shared" si="27"/>
        <v>0.32420091324200911</v>
      </c>
      <c r="M183" s="53">
        <f t="shared" si="28"/>
        <v>0.67579908675799083</v>
      </c>
      <c r="N183" s="54">
        <v>280</v>
      </c>
      <c r="O183" s="54">
        <f t="shared" si="29"/>
        <v>185.40540540540539</v>
      </c>
      <c r="P183" s="54">
        <f t="shared" si="30"/>
        <v>82.81690140845069</v>
      </c>
      <c r="Q183" s="54">
        <f t="shared" si="31"/>
        <v>197.18309859154931</v>
      </c>
      <c r="R183" s="54">
        <f t="shared" si="32"/>
        <v>94.594594594594597</v>
      </c>
      <c r="S183" s="55">
        <f t="shared" si="33"/>
        <v>-11.777693186143921</v>
      </c>
      <c r="T183" s="55">
        <f t="shared" si="34"/>
        <v>-11.777693186143907</v>
      </c>
      <c r="U183" t="s">
        <v>162</v>
      </c>
      <c r="V183" t="s">
        <v>121</v>
      </c>
      <c r="W183" t="s">
        <v>437</v>
      </c>
      <c r="X183" t="s">
        <v>477</v>
      </c>
      <c r="Y183" s="66" t="s">
        <v>494</v>
      </c>
    </row>
    <row r="184" spans="1:25" ht="15" x14ac:dyDescent="0.25">
      <c r="A184">
        <v>2.85</v>
      </c>
      <c r="B184">
        <v>1.45</v>
      </c>
      <c r="C184" s="43">
        <f t="shared" si="26"/>
        <v>4.053236539624927E-2</v>
      </c>
      <c r="D184" s="44">
        <f>IF(OR($A184="",$B184=""),"",A184*'MPTO_working_2-way'!$G183)</f>
        <v>2.9655172413793105</v>
      </c>
      <c r="E184" s="46">
        <f>IF(OR($A184="",$B184=""),"",B184*'MPTO_working_2-way'!$G183)</f>
        <v>1.5087719298245614</v>
      </c>
      <c r="F184" s="44">
        <f>IF(OR($A184="",$B184=""),"",'MPTO_working_2-way'!D183)</f>
        <v>3.0247026532479415</v>
      </c>
      <c r="G184" s="46">
        <f>IF(OR($A184="",$B184=""),"",'MPTO_working_2-way'!E183)</f>
        <v>1.4938996836873024</v>
      </c>
      <c r="H184" s="44">
        <f>IF(OR($A184="",$B184=""),"",'OddsRatio_working_2-way'!M183)</f>
        <v>3.0275875100994072</v>
      </c>
      <c r="I184" s="44">
        <f>IF(OR($A184="",$B184=""),"",'OddsRatio_working_2-way'!N183)</f>
        <v>1.4931969619160719</v>
      </c>
      <c r="J184" s="44">
        <f>IF('Log_working_2-way'!$D183="","",A184^('Log_working_2-way'!$D183))</f>
        <v>3.0560796001049746</v>
      </c>
      <c r="K184" s="46">
        <f>IF('Log_working_2-way'!$D183="","",B184^('Log_working_2-way'!$D183))</f>
        <v>1.4863624929442267</v>
      </c>
      <c r="L184" s="53">
        <f t="shared" si="27"/>
        <v>0.33720930232558138</v>
      </c>
      <c r="M184" s="53">
        <f t="shared" si="28"/>
        <v>0.66279069767441856</v>
      </c>
      <c r="N184" s="54">
        <v>281</v>
      </c>
      <c r="O184" s="54">
        <f t="shared" si="29"/>
        <v>182.40350877192984</v>
      </c>
      <c r="P184" s="54">
        <f t="shared" si="30"/>
        <v>87.206896551724142</v>
      </c>
      <c r="Q184" s="54">
        <f t="shared" si="31"/>
        <v>193.79310344827587</v>
      </c>
      <c r="R184" s="54">
        <f t="shared" si="32"/>
        <v>98.596491228070164</v>
      </c>
      <c r="S184" s="55">
        <f t="shared" si="33"/>
        <v>-11.389594676346036</v>
      </c>
      <c r="T184" s="55">
        <f t="shared" si="34"/>
        <v>-11.389594676346022</v>
      </c>
      <c r="U184" t="s">
        <v>118</v>
      </c>
      <c r="V184" t="s">
        <v>163</v>
      </c>
      <c r="W184" t="s">
        <v>437</v>
      </c>
      <c r="X184" t="s">
        <v>477</v>
      </c>
      <c r="Y184" s="66" t="s">
        <v>479</v>
      </c>
    </row>
    <row r="185" spans="1:25" ht="15" x14ac:dyDescent="0.25">
      <c r="A185">
        <v>1.79</v>
      </c>
      <c r="B185">
        <v>2.0699999999999998</v>
      </c>
      <c r="C185" s="43">
        <f t="shared" si="26"/>
        <v>4.17510053167085E-2</v>
      </c>
      <c r="D185" s="44">
        <f>IF(OR($A185="",$B185=""),"",A185*'MPTO_working_2-way'!$G184)</f>
        <v>1.8647342995169083</v>
      </c>
      <c r="E185" s="46">
        <f>IF(OR($A185="",$B185=""),"",B185*'MPTO_working_2-way'!$G184)</f>
        <v>2.1564245810055866</v>
      </c>
      <c r="F185" s="44">
        <f>IF(OR($A185="",$B185=""),"",'MPTO_working_2-way'!D184)</f>
        <v>1.8594836022382255</v>
      </c>
      <c r="G185" s="46">
        <f>IF(OR($A185="",$B185=""),"",'MPTO_working_2-way'!E184)</f>
        <v>2.1634893294018038</v>
      </c>
      <c r="H185" s="44">
        <f>IF(OR($A185="",$B185=""),"",'OddsRatio_working_2-way'!M184)</f>
        <v>1.8592541864950944</v>
      </c>
      <c r="I185" s="44">
        <f>IF(OR($A185="",$B185=""),"",'OddsRatio_working_2-way'!N184)</f>
        <v>2.1637999741136076</v>
      </c>
      <c r="J185" s="44">
        <f>IF('Log_working_2-way'!$D184="","",A185^('Log_working_2-way'!$D184))</f>
        <v>1.8568552701777588</v>
      </c>
      <c r="K185" s="46">
        <f>IF('Log_working_2-way'!$D184="","",B185^('Log_working_2-way'!$D184))</f>
        <v>2.167058235858538</v>
      </c>
      <c r="L185" s="53">
        <f t="shared" si="27"/>
        <v>0.53626943005181349</v>
      </c>
      <c r="M185" s="53">
        <f t="shared" si="28"/>
        <v>0.46373056994818651</v>
      </c>
      <c r="N185" s="54">
        <v>282</v>
      </c>
      <c r="O185" s="54">
        <f t="shared" si="29"/>
        <v>124.45810055865923</v>
      </c>
      <c r="P185" s="54">
        <f t="shared" si="30"/>
        <v>145.768115942029</v>
      </c>
      <c r="Q185" s="54">
        <f t="shared" si="31"/>
        <v>136.23188405797103</v>
      </c>
      <c r="R185" s="54">
        <f t="shared" si="32"/>
        <v>157.54189944134077</v>
      </c>
      <c r="S185" s="55">
        <f t="shared" si="33"/>
        <v>-11.773783499311804</v>
      </c>
      <c r="T185" s="55">
        <f t="shared" si="34"/>
        <v>-11.773783499311776</v>
      </c>
      <c r="U185" t="s">
        <v>130</v>
      </c>
      <c r="V185" t="s">
        <v>167</v>
      </c>
      <c r="W185" t="s">
        <v>442</v>
      </c>
      <c r="X185" t="s">
        <v>477</v>
      </c>
      <c r="Y185" s="66" t="s">
        <v>479</v>
      </c>
    </row>
    <row r="186" spans="1:25" s="28" customFormat="1" ht="15" x14ac:dyDescent="0.25">
      <c r="A186" s="23">
        <v>1.96</v>
      </c>
      <c r="B186" s="23">
        <v>1.89</v>
      </c>
      <c r="C186" s="24">
        <f t="shared" si="26"/>
        <v>3.9304610733182255E-2</v>
      </c>
      <c r="D186" s="25">
        <f>IF(OR($A186="",$B186=""),"",A186*'MPTO_working_2-way'!$G185)</f>
        <v>2.0370370370370372</v>
      </c>
      <c r="E186" s="27">
        <f>IF(OR($A186="",$B186=""),"",B186*'MPTO_working_2-way'!$G185)</f>
        <v>1.9642857142857144</v>
      </c>
      <c r="F186" s="25">
        <f>IF(OR($A186="",$B186=""),"",'MPTO_working_2-way'!D185)</f>
        <v>2.0385208012326657</v>
      </c>
      <c r="G186" s="27">
        <f>IF(OR($A186="",$B186=""),"",'MPTO_working_2-way'!E185)</f>
        <v>1.9629080118694364</v>
      </c>
      <c r="H186" s="25">
        <f>IF(OR($A186="",$B186=""),"",'OddsRatio_working_2-way'!M185)</f>
        <v>2.0385815737789974</v>
      </c>
      <c r="I186" s="25">
        <f>IF(OR($A186="",$B186=""),"",'OddsRatio_working_2-way'!N185)</f>
        <v>1.9628516673576117</v>
      </c>
      <c r="J186" s="25">
        <f>IF('Log_working_2-way'!$D185="","",A186^('Log_working_2-way'!$D185))</f>
        <v>2.0392611823308071</v>
      </c>
      <c r="K186" s="27">
        <f>IF('Log_working_2-way'!$D185="","",B186^('Log_working_2-way'!$D185))</f>
        <v>1.9622220256096747</v>
      </c>
      <c r="L186" s="76">
        <f t="shared" si="27"/>
        <v>0.49090909090909085</v>
      </c>
      <c r="M186" s="76">
        <f t="shared" si="28"/>
        <v>0.50909090909090904</v>
      </c>
      <c r="N186" s="77">
        <v>283</v>
      </c>
      <c r="O186" s="77">
        <f t="shared" si="29"/>
        <v>138.61224489795916</v>
      </c>
      <c r="P186" s="77">
        <f t="shared" si="30"/>
        <v>133.26455026455028</v>
      </c>
      <c r="Q186" s="77">
        <f t="shared" si="31"/>
        <v>149.73544973544975</v>
      </c>
      <c r="R186" s="77">
        <f t="shared" si="32"/>
        <v>144.38775510204081</v>
      </c>
      <c r="S186" s="78">
        <f t="shared" si="33"/>
        <v>-11.12320483749059</v>
      </c>
      <c r="T186" s="78">
        <f t="shared" si="34"/>
        <v>-11.123204837490533</v>
      </c>
      <c r="U186" s="23" t="s">
        <v>126</v>
      </c>
      <c r="V186" s="23" t="s">
        <v>65</v>
      </c>
      <c r="W186" s="23" t="s">
        <v>442</v>
      </c>
      <c r="X186" s="23" t="s">
        <v>477</v>
      </c>
      <c r="Y186" s="66" t="s">
        <v>484</v>
      </c>
    </row>
    <row r="187" spans="1:25" ht="15" x14ac:dyDescent="0.25">
      <c r="A187">
        <v>1.75</v>
      </c>
      <c r="B187">
        <v>2.17</v>
      </c>
      <c r="C187" s="43">
        <f t="shared" si="26"/>
        <v>3.2258064516129004E-2</v>
      </c>
      <c r="D187" s="44">
        <f>IF(OR($A187="",$B187=""),"",A187*'MPTO_working_2-way'!$G186)</f>
        <v>1.8064516129032258</v>
      </c>
      <c r="E187" s="46">
        <f>IF(OR($A187="",$B187=""),"",B187*'MPTO_working_2-way'!$G186)</f>
        <v>2.2399999999999998</v>
      </c>
      <c r="F187" s="44">
        <f>IF(OR($A187="",$B187=""),"",'MPTO_working_2-way'!D186)</f>
        <v>1.8008298755186722</v>
      </c>
      <c r="G187" s="46">
        <f>IF(OR($A187="",$B187=""),"",'MPTO_working_2-way'!E186)</f>
        <v>2.2487046632124348</v>
      </c>
      <c r="H187" s="44">
        <f>IF(OR($A187="",$B187=""),"",'OddsRatio_working_2-way'!M186)</f>
        <v>1.8006407690254356</v>
      </c>
      <c r="I187" s="44">
        <f>IF(OR($A187="",$B187=""),"",'OddsRatio_working_2-way'!N186)</f>
        <v>2.2489995996796797</v>
      </c>
      <c r="J187" s="44">
        <f>IF('Log_working_2-way'!$D186="","",A187^('Log_working_2-way'!$D186))</f>
        <v>1.798091355138193</v>
      </c>
      <c r="K187" s="46">
        <f>IF('Log_working_2-way'!$D186="","",B187^('Log_working_2-way'!$D186))</f>
        <v>2.2529893897006406</v>
      </c>
      <c r="L187" s="53">
        <f t="shared" ref="L187:L250" si="35">(1/D187)</f>
        <v>0.5535714285714286</v>
      </c>
      <c r="M187" s="53">
        <f t="shared" ref="M187:M250" si="36">(1/E187)</f>
        <v>0.44642857142857145</v>
      </c>
      <c r="N187" s="54">
        <v>284</v>
      </c>
      <c r="O187" s="54">
        <f t="shared" ref="O187:O250" si="37">(1/A187)*((N187*A187)-N187)</f>
        <v>121.71428571428571</v>
      </c>
      <c r="P187" s="54">
        <f t="shared" ref="P187:P250" si="38">(1/B187)*((N187*B187)-N187)</f>
        <v>153.12442396313364</v>
      </c>
      <c r="Q187" s="54">
        <f t="shared" ref="Q187:Q250" si="39">(1/B187)*N187</f>
        <v>130.87557603686636</v>
      </c>
      <c r="R187" s="54">
        <f t="shared" ref="R187:R250" si="40">(1/A187)*N187</f>
        <v>162.28571428571428</v>
      </c>
      <c r="S187" s="55">
        <f t="shared" ref="S187:S250" si="41">O187-Q187</f>
        <v>-9.1612903225806548</v>
      </c>
      <c r="T187" s="55">
        <f t="shared" ref="T187:T250" si="42">P187-R187</f>
        <v>-9.1612903225806406</v>
      </c>
      <c r="U187" t="s">
        <v>68</v>
      </c>
      <c r="V187" t="s">
        <v>71</v>
      </c>
      <c r="W187" t="s">
        <v>443</v>
      </c>
      <c r="X187" s="38">
        <v>44230</v>
      </c>
      <c r="Y187" s="66" t="s">
        <v>486</v>
      </c>
    </row>
    <row r="188" spans="1:25" s="50" customFormat="1" ht="15" x14ac:dyDescent="0.25">
      <c r="A188">
        <v>2.4700000000000002</v>
      </c>
      <c r="B188">
        <v>1.59</v>
      </c>
      <c r="C188" s="43">
        <f t="shared" si="26"/>
        <v>3.37891172052045E-2</v>
      </c>
      <c r="D188" s="44">
        <f>IF(OR($A188="",$B188=""),"",A188*'MPTO_working_2-way'!$G187)</f>
        <v>2.5534591194968552</v>
      </c>
      <c r="E188" s="46">
        <f>IF(OR($A188="",$B188=""),"",B188*'MPTO_working_2-way'!$G187)</f>
        <v>1.6437246963562753</v>
      </c>
      <c r="F188" s="44">
        <f>IF(OR($A188="",$B188=""),"",'MPTO_working_2-way'!D187)</f>
        <v>2.5775604633610079</v>
      </c>
      <c r="G188" s="46">
        <f>IF(OR($A188="",$B188=""),"",'MPTO_working_2-way'!E187)</f>
        <v>1.6338901254342355</v>
      </c>
      <c r="H188" s="44">
        <f>IF(OR($A188="",$B188=""),"",'OddsRatio_working_2-way'!M187)</f>
        <v>2.5784566588059405</v>
      </c>
      <c r="I188" s="44">
        <f>IF(OR($A188="",$B188=""),"",'OddsRatio_working_2-way'!N187)</f>
        <v>1.6335302236023845</v>
      </c>
      <c r="J188" s="44">
        <f>IF('Log_working_2-way'!$D187="","",A188^('Log_working_2-way'!$D187))</f>
        <v>2.5896826442672194</v>
      </c>
      <c r="K188" s="46">
        <f>IF('Log_working_2-way'!$D187="","",B188^('Log_working_2-way'!$D187))</f>
        <v>1.6290563739914652</v>
      </c>
      <c r="L188" s="53">
        <f t="shared" si="35"/>
        <v>0.39162561576354682</v>
      </c>
      <c r="M188" s="53">
        <f t="shared" si="36"/>
        <v>0.60837438423645318</v>
      </c>
      <c r="N188" s="54">
        <v>285</v>
      </c>
      <c r="O188" s="54">
        <f t="shared" si="37"/>
        <v>169.61538461538464</v>
      </c>
      <c r="P188" s="54">
        <f t="shared" si="38"/>
        <v>105.75471698113209</v>
      </c>
      <c r="Q188" s="54">
        <f t="shared" si="39"/>
        <v>179.24528301886792</v>
      </c>
      <c r="R188" s="54">
        <f t="shared" si="40"/>
        <v>115.38461538461539</v>
      </c>
      <c r="S188" s="55">
        <f t="shared" si="41"/>
        <v>-9.6298984034832813</v>
      </c>
      <c r="T188" s="55">
        <f t="shared" si="42"/>
        <v>-9.6298984034832955</v>
      </c>
      <c r="U188" t="s">
        <v>48</v>
      </c>
      <c r="V188" t="s">
        <v>79</v>
      </c>
      <c r="W188" t="s">
        <v>433</v>
      </c>
      <c r="X188" s="38">
        <v>44230</v>
      </c>
      <c r="Y188" s="66" t="s">
        <v>497</v>
      </c>
    </row>
    <row r="189" spans="1:25" s="50" customFormat="1" ht="15" x14ac:dyDescent="0.25">
      <c r="A189">
        <v>2.58</v>
      </c>
      <c r="B189">
        <v>1.55</v>
      </c>
      <c r="C189" s="43">
        <f t="shared" si="26"/>
        <v>3.275818954738674E-2</v>
      </c>
      <c r="D189" s="44">
        <f>IF(OR($A189="",$B189=""),"",A189*'MPTO_working_2-way'!$G188)</f>
        <v>2.6645161290322577</v>
      </c>
      <c r="E189" s="46">
        <f>IF(OR($A189="",$B189=""),"",B189*'MPTO_working_2-way'!$G188)</f>
        <v>1.6007751937984496</v>
      </c>
      <c r="F189" s="44">
        <f>IF(OR($A189="",$B189=""),"",'MPTO_working_2-way'!D188)</f>
        <v>2.6938363085213872</v>
      </c>
      <c r="G189" s="46">
        <f>IF(OR($A189="",$B189=""),"",'MPTO_working_2-way'!E188)</f>
        <v>1.5903758202425928</v>
      </c>
      <c r="H189" s="44">
        <f>IF(OR($A189="",$B189=""),"",'OddsRatio_working_2-way'!M188)</f>
        <v>2.6949121725703877</v>
      </c>
      <c r="I189" s="44">
        <f>IF(OR($A189="",$B189=""),"",'OddsRatio_working_2-way'!N188)</f>
        <v>1.5900010727301979</v>
      </c>
      <c r="J189" s="44">
        <f>IF('Log_working_2-way'!$D188="","",A189^('Log_working_2-way'!$D188))</f>
        <v>2.7086271490229712</v>
      </c>
      <c r="K189" s="46">
        <f>IF('Log_working_2-way'!$D188="","",B189^('Log_working_2-way'!$D188))</f>
        <v>1.5852651940897229</v>
      </c>
      <c r="L189" s="53">
        <f t="shared" si="35"/>
        <v>0.37530266343825669</v>
      </c>
      <c r="M189" s="53">
        <f t="shared" si="36"/>
        <v>0.62469733656174331</v>
      </c>
      <c r="N189" s="54">
        <v>286</v>
      </c>
      <c r="O189" s="54">
        <f t="shared" si="37"/>
        <v>175.14728682170542</v>
      </c>
      <c r="P189" s="54">
        <f t="shared" si="38"/>
        <v>101.48387096774194</v>
      </c>
      <c r="Q189" s="54">
        <f t="shared" si="39"/>
        <v>184.51612903225805</v>
      </c>
      <c r="R189" s="54">
        <f t="shared" si="40"/>
        <v>110.85271317829456</v>
      </c>
      <c r="S189" s="55">
        <f t="shared" si="41"/>
        <v>-9.3688422105526286</v>
      </c>
      <c r="T189" s="55">
        <f t="shared" si="42"/>
        <v>-9.3688422105526286</v>
      </c>
      <c r="U189" t="s">
        <v>208</v>
      </c>
      <c r="V189" t="s">
        <v>77</v>
      </c>
      <c r="W189" t="s">
        <v>433</v>
      </c>
      <c r="X189" s="38">
        <v>44230</v>
      </c>
      <c r="Y189" s="66" t="s">
        <v>480</v>
      </c>
    </row>
    <row r="190" spans="1:25" s="50" customFormat="1" ht="15" x14ac:dyDescent="0.25">
      <c r="A190">
        <v>2.4</v>
      </c>
      <c r="B190">
        <v>1.62</v>
      </c>
      <c r="C190" s="43">
        <f t="shared" si="26"/>
        <v>3.3950617283950546E-2</v>
      </c>
      <c r="D190" s="44">
        <f>IF(OR($A190="",$B190=""),"",A190*'MPTO_working_2-way'!$G189)</f>
        <v>2.4814814814814814</v>
      </c>
      <c r="E190" s="46">
        <f>IF(OR($A190="",$B190=""),"",B190*'MPTO_working_2-way'!$G189)</f>
        <v>1.675</v>
      </c>
      <c r="F190" s="44">
        <f>IF(OR($A190="",$B190=""),"",'MPTO_working_2-way'!D189)</f>
        <v>2.5019305019305014</v>
      </c>
      <c r="G190" s="46">
        <f>IF(OR($A190="",$B190=""),"",'MPTO_working_2-way'!E189)</f>
        <v>1.6658097686375322</v>
      </c>
      <c r="H190" s="44">
        <f>IF(OR($A190="",$B190=""),"",'OddsRatio_working_2-way'!M189)</f>
        <v>2.502685767593821</v>
      </c>
      <c r="I190" s="44">
        <f>IF(OR($A190="",$B190=""),"",'OddsRatio_working_2-way'!N189)</f>
        <v>1.6654751256486924</v>
      </c>
      <c r="J190" s="44">
        <f>IF('Log_working_2-way'!$D189="","",A190^('Log_working_2-way'!$D189))</f>
        <v>2.5121786003771214</v>
      </c>
      <c r="K190" s="46">
        <f>IF('Log_working_2-way'!$D189="","",B190^('Log_working_2-way'!$D189))</f>
        <v>1.6612975476246807</v>
      </c>
      <c r="L190" s="53">
        <f t="shared" si="35"/>
        <v>0.40298507462686567</v>
      </c>
      <c r="M190" s="53">
        <f t="shared" si="36"/>
        <v>0.59701492537313428</v>
      </c>
      <c r="N190" s="54">
        <v>287</v>
      </c>
      <c r="O190" s="54">
        <f t="shared" si="37"/>
        <v>167.41666666666666</v>
      </c>
      <c r="P190" s="54">
        <f t="shared" si="38"/>
        <v>109.83950617283953</v>
      </c>
      <c r="Q190" s="54">
        <f t="shared" si="39"/>
        <v>177.16049382716048</v>
      </c>
      <c r="R190" s="54">
        <f t="shared" si="40"/>
        <v>119.58333333333334</v>
      </c>
      <c r="S190" s="55">
        <f t="shared" si="41"/>
        <v>-9.7438271604938222</v>
      </c>
      <c r="T190" s="55">
        <f t="shared" si="42"/>
        <v>-9.743827160493808</v>
      </c>
      <c r="U190" t="s">
        <v>47</v>
      </c>
      <c r="V190" t="s">
        <v>80</v>
      </c>
      <c r="W190" t="s">
        <v>433</v>
      </c>
      <c r="X190" s="38">
        <v>44230</v>
      </c>
      <c r="Y190" s="66" t="s">
        <v>482</v>
      </c>
    </row>
    <row r="191" spans="1:25" ht="15" x14ac:dyDescent="0.25">
      <c r="A191">
        <v>2.58</v>
      </c>
      <c r="B191">
        <v>1.55</v>
      </c>
      <c r="C191" s="43">
        <f t="shared" si="26"/>
        <v>3.275818954738674E-2</v>
      </c>
      <c r="D191" s="44">
        <f>IF(OR($A191="",$B191=""),"",A191*'MPTO_working_2-way'!$G190)</f>
        <v>2.6645161290322577</v>
      </c>
      <c r="E191" s="46">
        <f>IF(OR($A191="",$B191=""),"",B191*'MPTO_working_2-way'!$G190)</f>
        <v>1.6007751937984496</v>
      </c>
      <c r="F191" s="44">
        <f>IF(OR($A191="",$B191=""),"",'MPTO_working_2-way'!D190)</f>
        <v>2.6938363085213872</v>
      </c>
      <c r="G191" s="46">
        <f>IF(OR($A191="",$B191=""),"",'MPTO_working_2-way'!E190)</f>
        <v>1.5903758202425928</v>
      </c>
      <c r="H191" s="44">
        <f>IF(OR($A191="",$B191=""),"",'OddsRatio_working_2-way'!M190)</f>
        <v>2.6949121725703877</v>
      </c>
      <c r="I191" s="44">
        <f>IF(OR($A191="",$B191=""),"",'OddsRatio_working_2-way'!N190)</f>
        <v>1.5900010727301979</v>
      </c>
      <c r="J191" s="44">
        <f>IF('Log_working_2-way'!$D190="","",A191^('Log_working_2-way'!$D190))</f>
        <v>2.7086271490229712</v>
      </c>
      <c r="K191" s="46">
        <f>IF('Log_working_2-way'!$D190="","",B191^('Log_working_2-way'!$D190))</f>
        <v>1.5852651940897229</v>
      </c>
      <c r="L191" s="53">
        <f t="shared" si="35"/>
        <v>0.37530266343825669</v>
      </c>
      <c r="M191" s="53">
        <f t="shared" si="36"/>
        <v>0.62469733656174331</v>
      </c>
      <c r="N191" s="54">
        <v>288</v>
      </c>
      <c r="O191" s="54">
        <f t="shared" si="37"/>
        <v>176.37209302325579</v>
      </c>
      <c r="P191" s="54">
        <f t="shared" si="38"/>
        <v>102.1935483870968</v>
      </c>
      <c r="Q191" s="54">
        <f t="shared" si="39"/>
        <v>185.80645161290323</v>
      </c>
      <c r="R191" s="54">
        <f t="shared" si="40"/>
        <v>111.62790697674417</v>
      </c>
      <c r="S191" s="55">
        <f t="shared" si="41"/>
        <v>-9.4343585896474451</v>
      </c>
      <c r="T191" s="55">
        <f t="shared" si="42"/>
        <v>-9.4343585896473741</v>
      </c>
      <c r="U191" t="s">
        <v>76</v>
      </c>
      <c r="V191" t="s">
        <v>87</v>
      </c>
      <c r="W191" t="s">
        <v>433</v>
      </c>
      <c r="X191" s="38">
        <v>44230</v>
      </c>
      <c r="Y191" s="66" t="s">
        <v>483</v>
      </c>
    </row>
    <row r="192" spans="1:25" s="50" customFormat="1" ht="15" x14ac:dyDescent="0.25">
      <c r="A192">
        <v>2.46</v>
      </c>
      <c r="B192">
        <v>1.59</v>
      </c>
      <c r="C192" s="43">
        <f t="shared" si="26"/>
        <v>3.5434882650713373E-2</v>
      </c>
      <c r="D192" s="44">
        <f>IF(OR($A192="",$B192=""),"",A192*'MPTO_working_2-way'!$G191)</f>
        <v>2.5471698113207548</v>
      </c>
      <c r="E192" s="46">
        <f>IF(OR($A192="",$B192=""),"",B192*'MPTO_working_2-way'!$G191)</f>
        <v>1.6463414634146343</v>
      </c>
      <c r="F192" s="44">
        <f>IF(OR($A192="",$B192=""),"",'MPTO_working_2-way'!D191)</f>
        <v>2.5721049516669958</v>
      </c>
      <c r="G192" s="46">
        <f>IF(OR($A192="",$B192=""),"",'MPTO_working_2-way'!E191)</f>
        <v>1.6360898481616264</v>
      </c>
      <c r="H192" s="44">
        <f>IF(OR($A192="",$B192=""),"",'OddsRatio_working_2-way'!M191)</f>
        <v>2.5730785966335055</v>
      </c>
      <c r="I192" s="44">
        <f>IF(OR($A192="",$B192=""),"",'OddsRatio_working_2-way'!N191)</f>
        <v>1.6356961452149104</v>
      </c>
      <c r="J192" s="44">
        <f>IF('Log_working_2-way'!$D191="","",A192^('Log_working_2-way'!$D191))</f>
        <v>2.5847141060445584</v>
      </c>
      <c r="K192" s="46">
        <f>IF('Log_working_2-way'!$D191="","",B192^('Log_working_2-way'!$D191))</f>
        <v>1.6310286481237015</v>
      </c>
      <c r="L192" s="53">
        <f t="shared" si="35"/>
        <v>0.3925925925925926</v>
      </c>
      <c r="M192" s="53">
        <f t="shared" si="36"/>
        <v>0.6074074074074074</v>
      </c>
      <c r="N192" s="54">
        <v>289</v>
      </c>
      <c r="O192" s="54">
        <f t="shared" si="37"/>
        <v>171.52032520325201</v>
      </c>
      <c r="P192" s="54">
        <f t="shared" si="38"/>
        <v>107.23899371069184</v>
      </c>
      <c r="Q192" s="54">
        <f t="shared" si="39"/>
        <v>181.76100628930817</v>
      </c>
      <c r="R192" s="54">
        <f t="shared" si="40"/>
        <v>117.47967479674797</v>
      </c>
      <c r="S192" s="55">
        <f t="shared" si="41"/>
        <v>-10.240681086056156</v>
      </c>
      <c r="T192" s="55">
        <f t="shared" si="42"/>
        <v>-10.240681086056128</v>
      </c>
      <c r="U192" t="s">
        <v>278</v>
      </c>
      <c r="V192" t="s">
        <v>44</v>
      </c>
      <c r="W192" t="s">
        <v>433</v>
      </c>
      <c r="X192" s="38">
        <v>44230</v>
      </c>
      <c r="Y192" s="66" t="s">
        <v>484</v>
      </c>
    </row>
    <row r="193" spans="1:25" ht="15" x14ac:dyDescent="0.25">
      <c r="A193">
        <v>2.1</v>
      </c>
      <c r="B193">
        <v>1.79</v>
      </c>
      <c r="C193" s="43">
        <f t="shared" si="26"/>
        <v>3.4849694067571102E-2</v>
      </c>
      <c r="D193" s="44">
        <f>IF(OR($A193="",$B193=""),"",A193*'MPTO_working_2-way'!$G192)</f>
        <v>2.1731843575418992</v>
      </c>
      <c r="E193" s="46">
        <f>IF(OR($A193="",$B193=""),"",B193*'MPTO_working_2-way'!$G192)</f>
        <v>1.8523809523809522</v>
      </c>
      <c r="F193" s="44">
        <f>IF(OR($A193="",$B193=""),"",'MPTO_working_2-way'!D192)</f>
        <v>2.1797622499275153</v>
      </c>
      <c r="G193" s="46">
        <f>IF(OR($A193="",$B193=""),"",'MPTO_working_2-way'!E192)</f>
        <v>1.8476284099287292</v>
      </c>
      <c r="H193" s="44">
        <f>IF(OR($A193="",$B193=""),"",'OddsRatio_working_2-way'!M192)</f>
        <v>2.1800021454603971</v>
      </c>
      <c r="I193" s="44">
        <f>IF(OR($A193="",$B193=""),"",'OddsRatio_working_2-way'!N192)</f>
        <v>1.8474560862851939</v>
      </c>
      <c r="J193" s="44">
        <f>IF('Log_working_2-way'!$D192="","",A193^('Log_working_2-way'!$D192))</f>
        <v>2.1830172065936067</v>
      </c>
      <c r="K193" s="46">
        <f>IF('Log_working_2-way'!$D192="","",B193^('Log_working_2-way'!$D192))</f>
        <v>1.8452962428833544</v>
      </c>
      <c r="L193" s="53">
        <f t="shared" si="35"/>
        <v>0.46015424164524427</v>
      </c>
      <c r="M193" s="53">
        <f t="shared" si="36"/>
        <v>0.53984575835475579</v>
      </c>
      <c r="N193" s="54">
        <v>290</v>
      </c>
      <c r="O193" s="54">
        <f t="shared" si="37"/>
        <v>151.9047619047619</v>
      </c>
      <c r="P193" s="54">
        <f t="shared" si="38"/>
        <v>127.98882681564247</v>
      </c>
      <c r="Q193" s="54">
        <f t="shared" si="39"/>
        <v>162.01117318435755</v>
      </c>
      <c r="R193" s="54">
        <f t="shared" si="40"/>
        <v>138.09523809523807</v>
      </c>
      <c r="S193" s="55">
        <f t="shared" si="41"/>
        <v>-10.106411279595648</v>
      </c>
      <c r="T193" s="55">
        <f t="shared" si="42"/>
        <v>-10.106411279595605</v>
      </c>
      <c r="U193" t="s">
        <v>46</v>
      </c>
      <c r="V193" t="s">
        <v>49</v>
      </c>
      <c r="W193" t="s">
        <v>433</v>
      </c>
      <c r="X193" s="38">
        <v>44230</v>
      </c>
      <c r="Y193" s="66" t="s">
        <v>479</v>
      </c>
    </row>
    <row r="194" spans="1:25" ht="15" x14ac:dyDescent="0.25">
      <c r="A194">
        <v>1.93</v>
      </c>
      <c r="B194">
        <v>1.93</v>
      </c>
      <c r="C194" s="43">
        <f t="shared" si="26"/>
        <v>3.62694300518136E-2</v>
      </c>
      <c r="D194" s="44">
        <f>IF(OR($A194="",$B194=""),"",A194*'MPTO_working_2-way'!$G193)</f>
        <v>2</v>
      </c>
      <c r="E194" s="46">
        <f>IF(OR($A194="",$B194=""),"",B194*'MPTO_working_2-way'!$G193)</f>
        <v>2</v>
      </c>
      <c r="F194" s="44">
        <f>IF(OR($A194="",$B194=""),"",'MPTO_working_2-way'!D193)</f>
        <v>2.0000000000000004</v>
      </c>
      <c r="G194" s="46">
        <f>IF(OR($A194="",$B194=""),"",'MPTO_working_2-way'!E193)</f>
        <v>2.0000000000000004</v>
      </c>
      <c r="H194" s="44">
        <f>IF(OR($A194="",$B194=""),"",'OddsRatio_working_2-way'!M193)</f>
        <v>2</v>
      </c>
      <c r="I194" s="44">
        <f>IF(OR($A194="",$B194=""),"",'OddsRatio_working_2-way'!N193)</f>
        <v>2</v>
      </c>
      <c r="J194" s="44">
        <f>IF('Log_working_2-way'!$D193="","",A194^('Log_working_2-way'!$D193))</f>
        <v>1.9999999999999618</v>
      </c>
      <c r="K194" s="46">
        <f>IF('Log_working_2-way'!$D193="","",B194^('Log_working_2-way'!$D193))</f>
        <v>1.9999999999999618</v>
      </c>
      <c r="L194" s="53">
        <f t="shared" si="35"/>
        <v>0.5</v>
      </c>
      <c r="M194" s="53">
        <f t="shared" si="36"/>
        <v>0.5</v>
      </c>
      <c r="N194" s="54">
        <v>291</v>
      </c>
      <c r="O194" s="54">
        <f t="shared" si="37"/>
        <v>140.22279792746116</v>
      </c>
      <c r="P194" s="54">
        <f t="shared" si="38"/>
        <v>140.22279792746116</v>
      </c>
      <c r="Q194" s="54">
        <f t="shared" si="39"/>
        <v>150.77720207253887</v>
      </c>
      <c r="R194" s="54">
        <f t="shared" si="40"/>
        <v>150.77720207253887</v>
      </c>
      <c r="S194" s="55">
        <f t="shared" si="41"/>
        <v>-10.554404145077712</v>
      </c>
      <c r="T194" s="55">
        <f t="shared" si="42"/>
        <v>-10.554404145077712</v>
      </c>
      <c r="U194" t="s">
        <v>281</v>
      </c>
      <c r="V194" t="s">
        <v>283</v>
      </c>
      <c r="W194" t="s">
        <v>444</v>
      </c>
      <c r="X194" s="38">
        <v>44230</v>
      </c>
      <c r="Y194" s="66" t="s">
        <v>489</v>
      </c>
    </row>
    <row r="195" spans="1:25" ht="15" x14ac:dyDescent="0.25">
      <c r="A195">
        <v>1.97</v>
      </c>
      <c r="B195">
        <v>1.89</v>
      </c>
      <c r="C195" s="43">
        <f t="shared" ref="C195:C258" si="43">IF(OR($A195="",$B195=""),"",(1/A195)+(1/B195)-1)</f>
        <v>3.6714742298498582E-2</v>
      </c>
      <c r="D195" s="44">
        <f>IF(OR($A195="",$B195=""),"",A195*'MPTO_working_2-way'!$G194)</f>
        <v>2.0423280423280423</v>
      </c>
      <c r="E195" s="46">
        <f>IF(OR($A195="",$B195=""),"",B195*'MPTO_working_2-way'!$G194)</f>
        <v>1.9593908629441623</v>
      </c>
      <c r="F195" s="44">
        <f>IF(OR($A195="",$B195=""),"",'MPTO_working_2-way'!D194)</f>
        <v>2.0439162297916722</v>
      </c>
      <c r="G195" s="46">
        <f>IF(OR($A195="",$B195=""),"",'MPTO_working_2-way'!E194)</f>
        <v>1.9579312702127099</v>
      </c>
      <c r="H195" s="44">
        <f>IF(OR($A195="",$B195=""),"",'OddsRatio_working_2-way'!M194)</f>
        <v>2.0439768390387969</v>
      </c>
      <c r="I195" s="44">
        <f>IF(OR($A195="",$B195=""),"",'OddsRatio_working_2-way'!N194)</f>
        <v>1.9578756564376583</v>
      </c>
      <c r="J195" s="44">
        <f>IF('Log_working_2-way'!$D194="","",A195^('Log_working_2-way'!$D194))</f>
        <v>2.0447027247449845</v>
      </c>
      <c r="K195" s="46">
        <f>IF('Log_working_2-way'!$D194="","",B195^('Log_working_2-way'!$D194))</f>
        <v>1.9572101003603855</v>
      </c>
      <c r="L195" s="53">
        <f t="shared" si="35"/>
        <v>0.48963730569948188</v>
      </c>
      <c r="M195" s="53">
        <f t="shared" si="36"/>
        <v>0.51036269430051817</v>
      </c>
      <c r="N195" s="54">
        <v>292</v>
      </c>
      <c r="O195" s="54">
        <f t="shared" si="37"/>
        <v>143.7766497461929</v>
      </c>
      <c r="P195" s="54">
        <f t="shared" si="38"/>
        <v>137.50264550264552</v>
      </c>
      <c r="Q195" s="54">
        <f t="shared" si="39"/>
        <v>154.49735449735451</v>
      </c>
      <c r="R195" s="54">
        <f t="shared" si="40"/>
        <v>148.2233502538071</v>
      </c>
      <c r="S195" s="55">
        <f t="shared" si="41"/>
        <v>-10.720704751161605</v>
      </c>
      <c r="T195" s="55">
        <f t="shared" si="42"/>
        <v>-10.720704751161577</v>
      </c>
      <c r="U195" t="s">
        <v>84</v>
      </c>
      <c r="V195" t="s">
        <v>43</v>
      </c>
      <c r="W195" t="s">
        <v>444</v>
      </c>
      <c r="X195" s="38">
        <v>44230</v>
      </c>
      <c r="Y195" s="66" t="s">
        <v>484</v>
      </c>
    </row>
    <row r="196" spans="1:25" ht="15" x14ac:dyDescent="0.25">
      <c r="A196">
        <v>2.34</v>
      </c>
      <c r="B196">
        <v>1.63</v>
      </c>
      <c r="C196" s="43">
        <f t="shared" si="43"/>
        <v>4.0847359865764821E-2</v>
      </c>
      <c r="D196" s="44">
        <f>IF(OR($A196="",$B196=""),"",A196*'MPTO_working_2-way'!$G195)</f>
        <v>2.4355828220858897</v>
      </c>
      <c r="E196" s="46">
        <f>IF(OR($A196="",$B196=""),"",B196*'MPTO_working_2-way'!$G195)</f>
        <v>1.6965811965811965</v>
      </c>
      <c r="F196" s="44">
        <f>IF(OR($A196="",$B196=""),"",'MPTO_working_2-way'!D195)</f>
        <v>2.4574447522711167</v>
      </c>
      <c r="G196" s="46">
        <f>IF(OR($A196="",$B196=""),"",'MPTO_working_2-way'!E195)</f>
        <v>1.6861323548914724</v>
      </c>
      <c r="H196" s="44">
        <f>IF(OR($A196="",$B196=""),"",'OddsRatio_working_2-way'!M195)</f>
        <v>2.4584183648679576</v>
      </c>
      <c r="I196" s="44">
        <f>IF(OR($A196="",$B196=""),"",'OddsRatio_working_2-way'!N195)</f>
        <v>1.6856743058707564</v>
      </c>
      <c r="J196" s="44">
        <f>IF('Log_working_2-way'!$D195="","",A196^('Log_working_2-way'!$D195))</f>
        <v>2.4686297213280377</v>
      </c>
      <c r="K196" s="46">
        <f>IF('Log_working_2-way'!$D195="","",B196^('Log_working_2-way'!$D195))</f>
        <v>1.6809068245571044</v>
      </c>
      <c r="L196" s="53">
        <f t="shared" si="35"/>
        <v>0.41057934508816119</v>
      </c>
      <c r="M196" s="53">
        <f t="shared" si="36"/>
        <v>0.58942065491183881</v>
      </c>
      <c r="N196" s="54">
        <v>293</v>
      </c>
      <c r="O196" s="54">
        <f t="shared" si="37"/>
        <v>167.7863247863248</v>
      </c>
      <c r="P196" s="54">
        <f t="shared" si="38"/>
        <v>113.24539877300612</v>
      </c>
      <c r="Q196" s="54">
        <f t="shared" si="39"/>
        <v>179.75460122699386</v>
      </c>
      <c r="R196" s="54">
        <f t="shared" si="40"/>
        <v>125.21367521367523</v>
      </c>
      <c r="S196" s="55">
        <f t="shared" si="41"/>
        <v>-11.968276440669058</v>
      </c>
      <c r="T196" s="55">
        <f t="shared" si="42"/>
        <v>-11.968276440669115</v>
      </c>
      <c r="U196" t="s">
        <v>293</v>
      </c>
      <c r="V196" t="s">
        <v>286</v>
      </c>
      <c r="W196" t="s">
        <v>444</v>
      </c>
      <c r="X196" s="38">
        <v>44230</v>
      </c>
      <c r="Y196" s="66" t="s">
        <v>480</v>
      </c>
    </row>
    <row r="197" spans="1:25" ht="15" x14ac:dyDescent="0.25">
      <c r="A197">
        <v>2.14</v>
      </c>
      <c r="B197">
        <v>1.75</v>
      </c>
      <c r="C197" s="43">
        <f t="shared" si="43"/>
        <v>3.8718291054739673E-2</v>
      </c>
      <c r="D197" s="44">
        <f>IF(OR($A197="",$B197=""),"",A197*'MPTO_working_2-way'!$G196)</f>
        <v>2.2228571428571429</v>
      </c>
      <c r="E197" s="46">
        <f>IF(OR($A197="",$B197=""),"",B197*'MPTO_working_2-way'!$G196)</f>
        <v>1.8177570093457944</v>
      </c>
      <c r="F197" s="44">
        <f>IF(OR($A197="",$B197=""),"",'MPTO_working_2-way'!D196)</f>
        <v>2.2324888226527575</v>
      </c>
      <c r="G197" s="46">
        <f>IF(OR($A197="",$B197=""),"",'MPTO_working_2-way'!E196)</f>
        <v>1.81136638452237</v>
      </c>
      <c r="H197" s="44">
        <f>IF(OR($A197="",$B197=""),"",'OddsRatio_working_2-way'!M196)</f>
        <v>2.2328828005937953</v>
      </c>
      <c r="I197" s="44">
        <f>IF(OR($A197="",$B197=""),"",'OddsRatio_working_2-way'!N196)</f>
        <v>1.8111071056538131</v>
      </c>
      <c r="J197" s="44">
        <f>IF('Log_working_2-way'!$D196="","",A197^('Log_working_2-way'!$D196))</f>
        <v>2.2373241322265098</v>
      </c>
      <c r="K197" s="46">
        <f>IF('Log_working_2-way'!$D196="","",B197^('Log_working_2-way'!$D196))</f>
        <v>1.8081956651086979</v>
      </c>
      <c r="L197" s="53">
        <f t="shared" si="35"/>
        <v>0.44987146529562982</v>
      </c>
      <c r="M197" s="53">
        <f t="shared" si="36"/>
        <v>0.55012853470437018</v>
      </c>
      <c r="N197" s="54">
        <v>294</v>
      </c>
      <c r="O197" s="54">
        <f t="shared" si="37"/>
        <v>156.61682242990659</v>
      </c>
      <c r="P197" s="54">
        <f t="shared" si="38"/>
        <v>126</v>
      </c>
      <c r="Q197" s="54">
        <f t="shared" si="39"/>
        <v>168</v>
      </c>
      <c r="R197" s="54">
        <f t="shared" si="40"/>
        <v>137.38317757009347</v>
      </c>
      <c r="S197" s="55">
        <f t="shared" si="41"/>
        <v>-11.383177570093409</v>
      </c>
      <c r="T197" s="55">
        <f t="shared" si="42"/>
        <v>-11.383177570093466</v>
      </c>
      <c r="U197" t="s">
        <v>451</v>
      </c>
      <c r="V197" t="s">
        <v>467</v>
      </c>
      <c r="W197" t="s">
        <v>444</v>
      </c>
      <c r="X197" s="38">
        <v>44230</v>
      </c>
      <c r="Y197" s="66" t="s">
        <v>482</v>
      </c>
    </row>
    <row r="198" spans="1:25" ht="15" x14ac:dyDescent="0.25">
      <c r="A198">
        <v>1.7</v>
      </c>
      <c r="B198">
        <v>2.12</v>
      </c>
      <c r="C198" s="43">
        <f t="shared" si="43"/>
        <v>5.9933407325194255E-2</v>
      </c>
      <c r="D198" s="44">
        <f>IF(OR($A198="",$B198=""),"",A198*'MPTO_working_2-way'!$G197)</f>
        <v>1.8018867924528301</v>
      </c>
      <c r="E198" s="46">
        <f>IF(OR($A198="",$B198=""),"",B198*'MPTO_working_2-way'!$G197)</f>
        <v>2.2470588235294118</v>
      </c>
      <c r="F198" s="44">
        <f>IF(OR($A198="",$B198=""),"",'MPTO_working_2-way'!D197)</f>
        <v>1.7912524850894631</v>
      </c>
      <c r="G198" s="46">
        <f>IF(OR($A198="",$B198=""),"",'MPTO_working_2-way'!E197)</f>
        <v>2.2638190954773871</v>
      </c>
      <c r="H198" s="44">
        <f>IF(OR($A198="",$B198=""),"",'OddsRatio_working_2-way'!M197)</f>
        <v>1.7905694150420945</v>
      </c>
      <c r="I198" s="44">
        <f>IF(OR($A198="",$B198=""),"",'OddsRatio_working_2-way'!N197)</f>
        <v>2.264911064067352</v>
      </c>
      <c r="J198" s="44">
        <f>IF('Log_working_2-way'!$D197="","",A198^('Log_working_2-way'!$D197))</f>
        <v>1.7856523702925116</v>
      </c>
      <c r="K198" s="46">
        <f>IF('Log_working_2-way'!$D197="","",B198^('Log_working_2-way'!$D197))</f>
        <v>2.2728275733743923</v>
      </c>
      <c r="L198" s="53">
        <f t="shared" si="35"/>
        <v>0.55497382198952883</v>
      </c>
      <c r="M198" s="53">
        <f t="shared" si="36"/>
        <v>0.44502617801047123</v>
      </c>
      <c r="N198" s="54">
        <v>295</v>
      </c>
      <c r="O198" s="54">
        <f t="shared" si="37"/>
        <v>121.47058823529412</v>
      </c>
      <c r="P198" s="54">
        <f t="shared" si="38"/>
        <v>155.84905660377356</v>
      </c>
      <c r="Q198" s="54">
        <f t="shared" si="39"/>
        <v>139.15094339622641</v>
      </c>
      <c r="R198" s="54">
        <f t="shared" si="40"/>
        <v>173.52941176470588</v>
      </c>
      <c r="S198" s="55">
        <f t="shared" si="41"/>
        <v>-17.680355160932294</v>
      </c>
      <c r="T198" s="55">
        <f t="shared" si="42"/>
        <v>-17.680355160932322</v>
      </c>
      <c r="U198" t="s">
        <v>455</v>
      </c>
      <c r="V198" t="s">
        <v>284</v>
      </c>
      <c r="W198" t="s">
        <v>444</v>
      </c>
      <c r="X198" s="38">
        <v>44230</v>
      </c>
      <c r="Y198" s="66" t="s">
        <v>479</v>
      </c>
    </row>
    <row r="199" spans="1:25" ht="15" x14ac:dyDescent="0.25">
      <c r="A199">
        <v>2.04</v>
      </c>
      <c r="B199">
        <v>1.84</v>
      </c>
      <c r="C199" s="43">
        <f t="shared" si="43"/>
        <v>3.3674339300937772E-2</v>
      </c>
      <c r="D199" s="44">
        <f>IF(OR($A199="",$B199=""),"",A199*'MPTO_working_2-way'!$G198)</f>
        <v>2.1086956521739131</v>
      </c>
      <c r="E199" s="46">
        <f>IF(OR($A199="",$B199=""),"",B199*'MPTO_working_2-way'!$G198)</f>
        <v>1.9019607843137256</v>
      </c>
      <c r="F199" s="44">
        <f>IF(OR($A199="",$B199=""),"",'MPTO_working_2-way'!D198)</f>
        <v>2.1125619090499774</v>
      </c>
      <c r="G199" s="46">
        <f>IF(OR($A199="",$B199=""),"",'MPTO_working_2-way'!E198)</f>
        <v>1.8988263860785108</v>
      </c>
      <c r="H199" s="44">
        <f>IF(OR($A199="",$B199=""),"",'OddsRatio_working_2-way'!M198)</f>
        <v>2.1126972805283741</v>
      </c>
      <c r="I199" s="44">
        <f>IF(OR($A199="",$B199=""),"",'OddsRatio_working_2-way'!N198)</f>
        <v>1.8987170342729172</v>
      </c>
      <c r="J199" s="44">
        <f>IF('Log_working_2-way'!$D198="","",A199^('Log_working_2-way'!$D198))</f>
        <v>2.1144632865880677</v>
      </c>
      <c r="K199" s="46">
        <f>IF('Log_working_2-way'!$D198="","",B199^('Log_working_2-way'!$D198))</f>
        <v>1.8972929050551837</v>
      </c>
      <c r="L199" s="53">
        <f t="shared" si="35"/>
        <v>0.47422680412371132</v>
      </c>
      <c r="M199" s="53">
        <f t="shared" si="36"/>
        <v>0.52577319587628868</v>
      </c>
      <c r="N199" s="54">
        <v>296</v>
      </c>
      <c r="O199" s="54">
        <f t="shared" si="37"/>
        <v>150.90196078431373</v>
      </c>
      <c r="P199" s="54">
        <f t="shared" si="38"/>
        <v>135.13043478260869</v>
      </c>
      <c r="Q199" s="54">
        <f t="shared" si="39"/>
        <v>160.86956521739128</v>
      </c>
      <c r="R199" s="54">
        <f t="shared" si="40"/>
        <v>145.09803921568627</v>
      </c>
      <c r="S199" s="55">
        <f t="shared" si="41"/>
        <v>-9.9676044330775539</v>
      </c>
      <c r="T199" s="55">
        <f t="shared" si="42"/>
        <v>-9.9676044330775824</v>
      </c>
      <c r="U199" t="s">
        <v>289</v>
      </c>
      <c r="V199" t="s">
        <v>458</v>
      </c>
      <c r="W199" t="s">
        <v>444</v>
      </c>
      <c r="X199" s="38">
        <v>44230</v>
      </c>
      <c r="Y199" s="66" t="s">
        <v>483</v>
      </c>
    </row>
    <row r="200" spans="1:25" ht="15" x14ac:dyDescent="0.25">
      <c r="A200">
        <v>1.71</v>
      </c>
      <c r="B200">
        <v>2.2000000000000002</v>
      </c>
      <c r="C200" s="43">
        <f t="shared" si="43"/>
        <v>3.9340776182881454E-2</v>
      </c>
      <c r="D200" s="44">
        <f>IF(OR($A200="",$B200=""),"",A200*'MPTO_working_2-way'!$G199)</f>
        <v>1.7772727272727273</v>
      </c>
      <c r="E200" s="46">
        <f>IF(OR($A200="",$B200=""),"",B200*'MPTO_working_2-way'!$G199)</f>
        <v>2.2865497076023393</v>
      </c>
      <c r="F200" s="44">
        <f>IF(OR($A200="",$B200=""),"",'MPTO_working_2-way'!D199)</f>
        <v>1.7695202257761053</v>
      </c>
      <c r="G200" s="46">
        <f>IF(OR($A200="",$B200=""),"",'MPTO_working_2-way'!E199)</f>
        <v>2.2995110024449881</v>
      </c>
      <c r="H200" s="44">
        <f>IF(OR($A200="",$B200=""),"",'OddsRatio_working_2-way'!M199)</f>
        <v>1.7691987172809549</v>
      </c>
      <c r="I200" s="44">
        <f>IF(OR($A200="",$B200=""),"",'OddsRatio_working_2-way'!N199)</f>
        <v>2.3000541700523187</v>
      </c>
      <c r="J200" s="44">
        <f>IF('Log_working_2-way'!$D199="","",A200^('Log_working_2-way'!$D199))</f>
        <v>1.7656661334886148</v>
      </c>
      <c r="K200" s="46">
        <f>IF('Log_working_2-way'!$D199="","",B200^('Log_working_2-way'!$D199))</f>
        <v>2.3060522808335469</v>
      </c>
      <c r="L200" s="53">
        <f t="shared" si="35"/>
        <v>0.5626598465473146</v>
      </c>
      <c r="M200" s="53">
        <f t="shared" si="36"/>
        <v>0.4373401534526854</v>
      </c>
      <c r="N200" s="54">
        <v>297</v>
      </c>
      <c r="O200" s="54">
        <f t="shared" si="37"/>
        <v>123.31578947368421</v>
      </c>
      <c r="P200" s="54">
        <f t="shared" si="38"/>
        <v>162.00000000000003</v>
      </c>
      <c r="Q200" s="54">
        <f t="shared" si="39"/>
        <v>135</v>
      </c>
      <c r="R200" s="54">
        <f t="shared" si="40"/>
        <v>173.68421052631578</v>
      </c>
      <c r="S200" s="55">
        <f t="shared" si="41"/>
        <v>-11.684210526315795</v>
      </c>
      <c r="T200" s="55">
        <f t="shared" si="42"/>
        <v>-11.684210526315752</v>
      </c>
      <c r="U200" t="s">
        <v>83</v>
      </c>
      <c r="V200" t="s">
        <v>285</v>
      </c>
      <c r="W200" t="s">
        <v>444</v>
      </c>
      <c r="X200" s="38">
        <v>44230</v>
      </c>
      <c r="Y200" s="66" t="s">
        <v>478</v>
      </c>
    </row>
    <row r="201" spans="1:25" ht="15" x14ac:dyDescent="0.25">
      <c r="A201">
        <v>2.2000000000000002</v>
      </c>
      <c r="B201">
        <v>1.71</v>
      </c>
      <c r="C201" s="43">
        <f t="shared" si="43"/>
        <v>3.9340776182881454E-2</v>
      </c>
      <c r="D201" s="44">
        <f>IF(OR($A201="",$B201=""),"",A201*'MPTO_working_2-way'!$G200)</f>
        <v>2.2865497076023393</v>
      </c>
      <c r="E201" s="46">
        <f>IF(OR($A201="",$B201=""),"",B201*'MPTO_working_2-way'!$G200)</f>
        <v>1.7772727272727273</v>
      </c>
      <c r="F201" s="44">
        <f>IF(OR($A201="",$B201=""),"",'MPTO_working_2-way'!D200)</f>
        <v>2.2995110024449881</v>
      </c>
      <c r="G201" s="46">
        <f>IF(OR($A201="",$B201=""),"",'MPTO_working_2-way'!E200)</f>
        <v>1.7695202257761053</v>
      </c>
      <c r="H201" s="44">
        <f>IF(OR($A201="",$B201=""),"",'OddsRatio_working_2-way'!M200)</f>
        <v>2.3000541700523187</v>
      </c>
      <c r="I201" s="44">
        <f>IF(OR($A201="",$B201=""),"",'OddsRatio_working_2-way'!N200)</f>
        <v>1.7691987172809549</v>
      </c>
      <c r="J201" s="44">
        <f>IF('Log_working_2-way'!$D200="","",A201^('Log_working_2-way'!$D200))</f>
        <v>2.3060522808335469</v>
      </c>
      <c r="K201" s="46">
        <f>IF('Log_working_2-way'!$D200="","",B201^('Log_working_2-way'!$D200))</f>
        <v>1.7656661334886148</v>
      </c>
      <c r="L201" s="53">
        <f t="shared" si="35"/>
        <v>0.4373401534526854</v>
      </c>
      <c r="M201" s="53">
        <f t="shared" si="36"/>
        <v>0.5626598465473146</v>
      </c>
      <c r="N201" s="54">
        <v>298</v>
      </c>
      <c r="O201" s="54">
        <f t="shared" si="37"/>
        <v>162.54545454545456</v>
      </c>
      <c r="P201" s="54">
        <f t="shared" si="38"/>
        <v>123.73099415204676</v>
      </c>
      <c r="Q201" s="54">
        <f t="shared" si="39"/>
        <v>174.2690058479532</v>
      </c>
      <c r="R201" s="54">
        <f t="shared" si="40"/>
        <v>135.45454545454544</v>
      </c>
      <c r="S201" s="55">
        <f t="shared" si="41"/>
        <v>-11.723551302498635</v>
      </c>
      <c r="T201" s="55">
        <f t="shared" si="42"/>
        <v>-11.723551302498677</v>
      </c>
      <c r="U201" t="s">
        <v>288</v>
      </c>
      <c r="V201" t="s">
        <v>291</v>
      </c>
      <c r="W201" t="s">
        <v>444</v>
      </c>
      <c r="X201" s="38">
        <v>44230</v>
      </c>
      <c r="Y201" s="66" t="s">
        <v>480</v>
      </c>
    </row>
    <row r="202" spans="1:25" ht="15" x14ac:dyDescent="0.25">
      <c r="A202">
        <v>2.08</v>
      </c>
      <c r="B202">
        <v>1.79</v>
      </c>
      <c r="C202" s="43">
        <f t="shared" si="43"/>
        <v>3.9428448646325664E-2</v>
      </c>
      <c r="D202" s="44">
        <f>IF(OR($A202="",$B202=""),"",A202*'MPTO_working_2-way'!$G201)</f>
        <v>2.1620111731843576</v>
      </c>
      <c r="E202" s="46">
        <f>IF(OR($A202="",$B202=""),"",B202*'MPTO_working_2-way'!$G201)</f>
        <v>1.8605769230769229</v>
      </c>
      <c r="F202" s="44">
        <f>IF(OR($A202="",$B202=""),"",'MPTO_working_2-way'!D201)</f>
        <v>2.1689385995572641</v>
      </c>
      <c r="G202" s="46">
        <f>IF(OR($A202="",$B202=""),"",'MPTO_working_2-way'!E201)</f>
        <v>1.8554769261437256</v>
      </c>
      <c r="H202" s="44">
        <f>IF(OR($A202="",$B202=""),"",'OddsRatio_working_2-way'!M201)</f>
        <v>2.1692256444309357</v>
      </c>
      <c r="I202" s="44">
        <f>IF(OR($A202="",$B202=""),"",'OddsRatio_working_2-way'!N201)</f>
        <v>1.8552669065744805</v>
      </c>
      <c r="J202" s="44">
        <f>IF('Log_working_2-way'!$D201="","",A202^('Log_working_2-way'!$D201))</f>
        <v>2.1724139714397546</v>
      </c>
      <c r="K202" s="46">
        <f>IF('Log_working_2-way'!$D201="","",B202^('Log_working_2-way'!$D201))</f>
        <v>1.8529410467292624</v>
      </c>
      <c r="L202" s="53">
        <f t="shared" si="35"/>
        <v>0.46253229974160204</v>
      </c>
      <c r="M202" s="53">
        <f t="shared" si="36"/>
        <v>0.53746770025839796</v>
      </c>
      <c r="N202" s="54">
        <v>299</v>
      </c>
      <c r="O202" s="54">
        <f t="shared" si="37"/>
        <v>155.25000000000003</v>
      </c>
      <c r="P202" s="54">
        <f t="shared" si="38"/>
        <v>131.9608938547486</v>
      </c>
      <c r="Q202" s="54">
        <f t="shared" si="39"/>
        <v>167.0391061452514</v>
      </c>
      <c r="R202" s="54">
        <f t="shared" si="40"/>
        <v>143.75</v>
      </c>
      <c r="S202" s="55">
        <f t="shared" si="41"/>
        <v>-11.789106145251367</v>
      </c>
      <c r="T202" s="55">
        <f t="shared" si="42"/>
        <v>-11.789106145251395</v>
      </c>
      <c r="U202" t="s">
        <v>290</v>
      </c>
      <c r="V202" t="s">
        <v>292</v>
      </c>
      <c r="W202" t="s">
        <v>444</v>
      </c>
      <c r="X202" s="38">
        <v>44230</v>
      </c>
      <c r="Y202" s="66" t="s">
        <v>478</v>
      </c>
    </row>
    <row r="203" spans="1:25" ht="15" x14ac:dyDescent="0.25">
      <c r="A203">
        <v>2.1800000000000002</v>
      </c>
      <c r="B203">
        <v>1.72</v>
      </c>
      <c r="C203" s="43">
        <f t="shared" si="43"/>
        <v>4.0110945167484591E-2</v>
      </c>
      <c r="D203" s="44">
        <f>IF(OR($A203="",$B203=""),"",A203*'MPTO_working_2-way'!$G202)</f>
        <v>2.2674418604651168</v>
      </c>
      <c r="E203" s="46">
        <f>IF(OR($A203="",$B203=""),"",B203*'MPTO_working_2-way'!$G202)</f>
        <v>1.7889908256880735</v>
      </c>
      <c r="F203" s="44">
        <f>IF(OR($A203="",$B203=""),"",'MPTO_working_2-way'!D202)</f>
        <v>2.2796692607003894</v>
      </c>
      <c r="G203" s="46">
        <f>IF(OR($A203="",$B203=""),"",'MPTO_working_2-way'!E202)</f>
        <v>1.7814519194222731</v>
      </c>
      <c r="H203" s="44">
        <f>IF(OR($A203="",$B203=""),"",'OddsRatio_working_2-way'!M202)</f>
        <v>2.2801909579781015</v>
      </c>
      <c r="I203" s="44">
        <f>IF(OR($A203="",$B203=""),"",'OddsRatio_working_2-way'!N202)</f>
        <v>1.7811334658849434</v>
      </c>
      <c r="J203" s="44">
        <f>IF('Log_working_2-way'!$D202="","",A203^('Log_working_2-way'!$D202))</f>
        <v>2.2858490727693308</v>
      </c>
      <c r="K203" s="46">
        <f>IF('Log_working_2-way'!$D202="","",B203^('Log_working_2-way'!$D202))</f>
        <v>1.7776962484765699</v>
      </c>
      <c r="L203" s="53">
        <f t="shared" si="35"/>
        <v>0.44102564102564096</v>
      </c>
      <c r="M203" s="53">
        <f t="shared" si="36"/>
        <v>0.55897435897435888</v>
      </c>
      <c r="N203" s="54">
        <v>300</v>
      </c>
      <c r="O203" s="54">
        <f t="shared" si="37"/>
        <v>162.38532110091742</v>
      </c>
      <c r="P203" s="54">
        <f t="shared" si="38"/>
        <v>125.58139534883722</v>
      </c>
      <c r="Q203" s="54">
        <f t="shared" si="39"/>
        <v>174.41860465116281</v>
      </c>
      <c r="R203" s="54">
        <f t="shared" si="40"/>
        <v>137.61467889908255</v>
      </c>
      <c r="S203" s="55">
        <f t="shared" si="41"/>
        <v>-12.033283550245386</v>
      </c>
      <c r="T203" s="55">
        <f t="shared" si="42"/>
        <v>-12.033283550245329</v>
      </c>
      <c r="U203" t="s">
        <v>466</v>
      </c>
      <c r="V203" t="s">
        <v>295</v>
      </c>
      <c r="W203" t="s">
        <v>444</v>
      </c>
      <c r="X203" s="38">
        <v>44230</v>
      </c>
      <c r="Y203" s="66" t="s">
        <v>485</v>
      </c>
    </row>
    <row r="204" spans="1:25" ht="15" x14ac:dyDescent="0.25">
      <c r="A204">
        <v>2.2000000000000002</v>
      </c>
      <c r="B204">
        <v>1.71</v>
      </c>
      <c r="C204" s="43">
        <f t="shared" si="43"/>
        <v>3.9340776182881454E-2</v>
      </c>
      <c r="D204" s="44">
        <f>IF(OR($A204="",$B204=""),"",A204*'MPTO_working_2-way'!$G203)</f>
        <v>2.2865497076023393</v>
      </c>
      <c r="E204" s="46">
        <f>IF(OR($A204="",$B204=""),"",B204*'MPTO_working_2-way'!$G203)</f>
        <v>1.7772727272727273</v>
      </c>
      <c r="F204" s="44">
        <f>IF(OR($A204="",$B204=""),"",'MPTO_working_2-way'!D203)</f>
        <v>2.2995110024449881</v>
      </c>
      <c r="G204" s="46">
        <f>IF(OR($A204="",$B204=""),"",'MPTO_working_2-way'!E203)</f>
        <v>1.7695202257761053</v>
      </c>
      <c r="H204" s="44">
        <f>IF(OR($A204="",$B204=""),"",'OddsRatio_working_2-way'!M203)</f>
        <v>2.3000541700523187</v>
      </c>
      <c r="I204" s="44">
        <f>IF(OR($A204="",$B204=""),"",'OddsRatio_working_2-way'!N203)</f>
        <v>1.7691987172809549</v>
      </c>
      <c r="J204" s="44">
        <f>IF('Log_working_2-way'!$D203="","",A204^('Log_working_2-way'!$D203))</f>
        <v>2.3060522808335469</v>
      </c>
      <c r="K204" s="46">
        <f>IF('Log_working_2-way'!$D203="","",B204^('Log_working_2-way'!$D203))</f>
        <v>1.7656661334886148</v>
      </c>
      <c r="L204" s="53">
        <f t="shared" si="35"/>
        <v>0.4373401534526854</v>
      </c>
      <c r="M204" s="53">
        <f t="shared" si="36"/>
        <v>0.5626598465473146</v>
      </c>
      <c r="N204" s="54">
        <v>301</v>
      </c>
      <c r="O204" s="54">
        <f t="shared" si="37"/>
        <v>164.18181818181819</v>
      </c>
      <c r="P204" s="54">
        <f t="shared" si="38"/>
        <v>124.97660818713452</v>
      </c>
      <c r="Q204" s="54">
        <f t="shared" si="39"/>
        <v>176.0233918128655</v>
      </c>
      <c r="R204" s="54">
        <f t="shared" si="40"/>
        <v>136.81818181818181</v>
      </c>
      <c r="S204" s="55">
        <f t="shared" si="41"/>
        <v>-11.841573631047311</v>
      </c>
      <c r="T204" s="55">
        <f t="shared" si="42"/>
        <v>-11.841573631047297</v>
      </c>
      <c r="U204" t="s">
        <v>294</v>
      </c>
      <c r="V204" t="s">
        <v>282</v>
      </c>
      <c r="W204" t="s">
        <v>444</v>
      </c>
      <c r="X204" s="38">
        <v>44230</v>
      </c>
      <c r="Y204" s="66" t="s">
        <v>482</v>
      </c>
    </row>
    <row r="205" spans="1:25" ht="15" x14ac:dyDescent="0.25">
      <c r="A205">
        <v>1.83</v>
      </c>
      <c r="B205">
        <v>2.0499999999999998</v>
      </c>
      <c r="C205" s="43">
        <f t="shared" si="43"/>
        <v>3.4252965480474407E-2</v>
      </c>
      <c r="D205" s="44">
        <f>IF(OR($A205="",$B205=""),"",A205*'MPTO_working_2-way'!$G204)</f>
        <v>1.8926829268292682</v>
      </c>
      <c r="E205" s="46">
        <f>IF(OR($A205="",$B205=""),"",B205*'MPTO_working_2-way'!$G204)</f>
        <v>2.1202185792349724</v>
      </c>
      <c r="F205" s="44">
        <f>IF(OR($A205="",$B205=""),"",'MPTO_working_2-way'!D204)</f>
        <v>1.8892106257081707</v>
      </c>
      <c r="G205" s="46">
        <f>IF(OR($A205="",$B205=""),"",'MPTO_working_2-way'!E204)</f>
        <v>2.1245929491717397</v>
      </c>
      <c r="H205" s="44">
        <f>IF(OR($A205="",$B205=""),"",'OddsRatio_working_2-way'!M204)</f>
        <v>1.8890872794479689</v>
      </c>
      <c r="I205" s="44">
        <f>IF(OR($A205="",$B205=""),"",'OddsRatio_working_2-way'!N204)</f>
        <v>2.1247489679763456</v>
      </c>
      <c r="J205" s="44">
        <f>IF('Log_working_2-way'!$D204="","",A205^('Log_working_2-way'!$D204))</f>
        <v>1.8875091450726849</v>
      </c>
      <c r="K205" s="46">
        <f>IF('Log_working_2-way'!$D204="","",B205^('Log_working_2-way'!$D204))</f>
        <v>2.1267489530128172</v>
      </c>
      <c r="L205" s="53">
        <f t="shared" si="35"/>
        <v>0.52835051546391754</v>
      </c>
      <c r="M205" s="53">
        <f t="shared" si="36"/>
        <v>0.47164948453608252</v>
      </c>
      <c r="N205" s="54">
        <v>302</v>
      </c>
      <c r="O205" s="54">
        <f t="shared" si="37"/>
        <v>136.97267759562837</v>
      </c>
      <c r="P205" s="54">
        <f t="shared" si="38"/>
        <v>154.68292682926827</v>
      </c>
      <c r="Q205" s="54">
        <f t="shared" si="39"/>
        <v>147.31707317073173</v>
      </c>
      <c r="R205" s="54">
        <f t="shared" si="40"/>
        <v>165.02732240437157</v>
      </c>
      <c r="S205" s="55">
        <f t="shared" si="41"/>
        <v>-10.344395575103363</v>
      </c>
      <c r="T205" s="55">
        <f t="shared" si="42"/>
        <v>-10.344395575103306</v>
      </c>
      <c r="U205" t="s">
        <v>280</v>
      </c>
      <c r="V205" t="s">
        <v>287</v>
      </c>
      <c r="W205" t="s">
        <v>444</v>
      </c>
      <c r="X205" s="38">
        <v>44230</v>
      </c>
      <c r="Y205" s="66" t="s">
        <v>479</v>
      </c>
    </row>
    <row r="206" spans="1:25" ht="15" x14ac:dyDescent="0.25">
      <c r="A206">
        <v>1.98</v>
      </c>
      <c r="B206">
        <v>1.89</v>
      </c>
      <c r="C206" s="43">
        <f t="shared" si="43"/>
        <v>3.4151034151034265E-2</v>
      </c>
      <c r="D206" s="44">
        <f>IF(OR($A206="",$B206=""),"",A206*'MPTO_working_2-way'!$G205)</f>
        <v>2.0476190476190479</v>
      </c>
      <c r="E206" s="46">
        <f>IF(OR($A206="",$B206=""),"",B206*'MPTO_working_2-way'!$G205)</f>
        <v>1.9545454545454546</v>
      </c>
      <c r="F206" s="44">
        <f>IF(OR($A206="",$B206=""),"",'MPTO_working_2-way'!D205)</f>
        <v>2.0492853622474128</v>
      </c>
      <c r="G206" s="46">
        <f>IF(OR($A206="",$B206=""),"",'MPTO_working_2-way'!E205)</f>
        <v>1.9530295913574449</v>
      </c>
      <c r="H206" s="44">
        <f>IF(OR($A206="",$B206=""),"",'OddsRatio_working_2-way'!M205)</f>
        <v>2.0493443645942064</v>
      </c>
      <c r="I206" s="44">
        <f>IF(OR($A206="",$B206=""),"",'OddsRatio_working_2-way'!N205)</f>
        <v>1.9529760045804527</v>
      </c>
      <c r="J206" s="44">
        <f>IF('Log_working_2-way'!$D205="","",A206^('Log_working_2-way'!$D205))</f>
        <v>2.0501043431252364</v>
      </c>
      <c r="K206" s="46">
        <f>IF('Log_working_2-way'!$D205="","",B206^('Log_working_2-way'!$D205))</f>
        <v>1.9522863194945297</v>
      </c>
      <c r="L206" s="53">
        <f t="shared" si="35"/>
        <v>0.48837209302325574</v>
      </c>
      <c r="M206" s="53">
        <f t="shared" si="36"/>
        <v>0.51162790697674421</v>
      </c>
      <c r="N206" s="54">
        <v>303</v>
      </c>
      <c r="O206" s="54">
        <f t="shared" si="37"/>
        <v>149.96969696969694</v>
      </c>
      <c r="P206" s="54">
        <f t="shared" si="38"/>
        <v>142.68253968253967</v>
      </c>
      <c r="Q206" s="54">
        <f t="shared" si="39"/>
        <v>160.31746031746033</v>
      </c>
      <c r="R206" s="54">
        <f t="shared" si="40"/>
        <v>153.03030303030303</v>
      </c>
      <c r="S206" s="55">
        <f t="shared" si="41"/>
        <v>-10.34776334776339</v>
      </c>
      <c r="T206" s="55">
        <f t="shared" si="42"/>
        <v>-10.347763347763362</v>
      </c>
      <c r="U206" t="s">
        <v>302</v>
      </c>
      <c r="V206" t="s">
        <v>459</v>
      </c>
      <c r="W206" t="s">
        <v>439</v>
      </c>
      <c r="X206" s="38">
        <v>44230</v>
      </c>
      <c r="Y206" s="66" t="s">
        <v>494</v>
      </c>
    </row>
    <row r="207" spans="1:25" ht="15" x14ac:dyDescent="0.25">
      <c r="A207">
        <v>2.19</v>
      </c>
      <c r="B207">
        <v>1.72</v>
      </c>
      <c r="C207" s="43">
        <f t="shared" si="43"/>
        <v>3.8016353403419467E-2</v>
      </c>
      <c r="D207" s="44">
        <f>IF(OR($A207="",$B207=""),"",A207*'MPTO_working_2-way'!$G206)</f>
        <v>2.2732558139534884</v>
      </c>
      <c r="E207" s="46">
        <f>IF(OR($A207="",$B207=""),"",B207*'MPTO_working_2-way'!$G206)</f>
        <v>1.7853881278538815</v>
      </c>
      <c r="F207" s="44">
        <f>IF(OR($A207="",$B207=""),"",'MPTO_working_2-way'!D206)</f>
        <v>2.2851249696675566</v>
      </c>
      <c r="G207" s="46">
        <f>IF(OR($A207="",$B207=""),"",'MPTO_working_2-way'!E206)</f>
        <v>1.7781344410876134</v>
      </c>
      <c r="H207" s="44">
        <f>IF(OR($A207="",$B207=""),"",'OddsRatio_working_2-way'!M206)</f>
        <v>2.2856040517117928</v>
      </c>
      <c r="I207" s="44">
        <f>IF(OR($A207="",$B207=""),"",'OddsRatio_working_2-way'!N206)</f>
        <v>1.7778444682625973</v>
      </c>
      <c r="J207" s="44">
        <f>IF('Log_working_2-way'!$D206="","",A207^('Log_working_2-way'!$D206))</f>
        <v>2.291085448482058</v>
      </c>
      <c r="K207" s="46">
        <f>IF('Log_working_2-way'!$D206="","",B207^('Log_working_2-way'!$D206))</f>
        <v>1.7745420732419892</v>
      </c>
      <c r="L207" s="53">
        <f t="shared" si="35"/>
        <v>0.43989769820971864</v>
      </c>
      <c r="M207" s="53">
        <f t="shared" si="36"/>
        <v>0.56010230179028131</v>
      </c>
      <c r="N207" s="54">
        <v>304</v>
      </c>
      <c r="O207" s="54">
        <f t="shared" si="37"/>
        <v>165.18721461187215</v>
      </c>
      <c r="P207" s="54">
        <f t="shared" si="38"/>
        <v>127.25581395348837</v>
      </c>
      <c r="Q207" s="54">
        <f t="shared" si="39"/>
        <v>176.74418604651163</v>
      </c>
      <c r="R207" s="54">
        <f t="shared" si="40"/>
        <v>138.81278538812785</v>
      </c>
      <c r="S207" s="55">
        <f t="shared" si="41"/>
        <v>-11.556971434639479</v>
      </c>
      <c r="T207" s="55">
        <f t="shared" si="42"/>
        <v>-11.556971434639479</v>
      </c>
      <c r="U207" t="s">
        <v>464</v>
      </c>
      <c r="V207" t="s">
        <v>460</v>
      </c>
      <c r="W207" t="s">
        <v>439</v>
      </c>
      <c r="X207" s="38">
        <v>44230</v>
      </c>
      <c r="Y207" s="66" t="s">
        <v>484</v>
      </c>
    </row>
    <row r="208" spans="1:25" ht="15" x14ac:dyDescent="0.25">
      <c r="A208">
        <v>2.23</v>
      </c>
      <c r="B208">
        <v>1.69</v>
      </c>
      <c r="C208" s="43">
        <f t="shared" si="43"/>
        <v>4.0146469604903645E-2</v>
      </c>
      <c r="D208" s="44">
        <f>IF(OR($A208="",$B208=""),"",A208*'MPTO_working_2-way'!$G207)</f>
        <v>2.3195266272189352</v>
      </c>
      <c r="E208" s="46">
        <f>IF(OR($A208="",$B208=""),"",B208*'MPTO_working_2-way'!$G207)</f>
        <v>1.7578475336322872</v>
      </c>
      <c r="F208" s="44">
        <f>IF(OR($A208="",$B208=""),"",'MPTO_working_2-way'!D207)</f>
        <v>2.3344999535416733</v>
      </c>
      <c r="G208" s="46">
        <f>IF(OR($A208="",$B208=""),"",'MPTO_working_2-way'!E207)</f>
        <v>1.7493443498038854</v>
      </c>
      <c r="H208" s="44">
        <f>IF(OR($A208="",$B208=""),"",'OddsRatio_working_2-way'!M207)</f>
        <v>2.3351436985029639</v>
      </c>
      <c r="I208" s="44">
        <f>IF(OR($A208="",$B208=""),"",'OddsRatio_working_2-way'!N207)</f>
        <v>1.7489830503797115</v>
      </c>
      <c r="J208" s="44">
        <f>IF('Log_working_2-way'!$D207="","",A208^('Log_working_2-way'!$D207))</f>
        <v>2.3420901732972235</v>
      </c>
      <c r="K208" s="46">
        <f>IF('Log_working_2-way'!$D207="","",B208^('Log_working_2-way'!$D207))</f>
        <v>1.7451064167640695</v>
      </c>
      <c r="L208" s="53">
        <f t="shared" si="35"/>
        <v>0.43112244897959179</v>
      </c>
      <c r="M208" s="53">
        <f t="shared" si="36"/>
        <v>0.56887755102040816</v>
      </c>
      <c r="N208" s="54">
        <v>305</v>
      </c>
      <c r="O208" s="54">
        <f t="shared" si="37"/>
        <v>168.22869955156949</v>
      </c>
      <c r="P208" s="54">
        <f t="shared" si="38"/>
        <v>124.52662721893488</v>
      </c>
      <c r="Q208" s="54">
        <f t="shared" si="39"/>
        <v>180.47337278106511</v>
      </c>
      <c r="R208" s="54">
        <f t="shared" si="40"/>
        <v>136.77130044843051</v>
      </c>
      <c r="S208" s="55">
        <f t="shared" si="41"/>
        <v>-12.244673229495618</v>
      </c>
      <c r="T208" s="55">
        <f t="shared" si="42"/>
        <v>-12.244673229495632</v>
      </c>
      <c r="U208" t="s">
        <v>297</v>
      </c>
      <c r="V208" t="s">
        <v>307</v>
      </c>
      <c r="W208" t="s">
        <v>439</v>
      </c>
      <c r="X208" s="38">
        <v>44230</v>
      </c>
      <c r="Y208" s="66" t="s">
        <v>479</v>
      </c>
    </row>
    <row r="209" spans="1:25" ht="15" x14ac:dyDescent="0.25">
      <c r="A209">
        <v>2.4900000000000002</v>
      </c>
      <c r="B209">
        <v>1.57</v>
      </c>
      <c r="C209" s="43">
        <f t="shared" si="43"/>
        <v>3.8549100862046881E-2</v>
      </c>
      <c r="D209" s="44">
        <f>IF(OR($A209="",$B209=""),"",A209*'MPTO_working_2-way'!$G208)</f>
        <v>2.5859872611464971</v>
      </c>
      <c r="E209" s="46">
        <f>IF(OR($A209="",$B209=""),"",B209*'MPTO_working_2-way'!$G208)</f>
        <v>1.6305220883534137</v>
      </c>
      <c r="F209" s="44">
        <f>IF(OR($A209="",$B209=""),"",'MPTO_working_2-way'!D208)</f>
        <v>2.6155287190981165</v>
      </c>
      <c r="G209" s="46">
        <f>IF(OR($A209="",$B209=""),"",'MPTO_working_2-way'!E208)</f>
        <v>1.6189924005549459</v>
      </c>
      <c r="H209" s="44">
        <f>IF(OR($A209="",$B209=""),"",'OddsRatio_working_2-way'!M208)</f>
        <v>2.6167977881353308</v>
      </c>
      <c r="I209" s="44">
        <f>IF(OR($A209="",$B209=""),"",'OddsRatio_working_2-way'!N208)</f>
        <v>1.6185065364007643</v>
      </c>
      <c r="J209" s="44">
        <f>IF('Log_working_2-way'!$D208="","",A209^('Log_working_2-way'!$D208))</f>
        <v>2.6306681131242473</v>
      </c>
      <c r="K209" s="46">
        <f>IF('Log_working_2-way'!$D208="","",B209^('Log_working_2-way'!$D208))</f>
        <v>1.6132455721377705</v>
      </c>
      <c r="L209" s="53">
        <f t="shared" si="35"/>
        <v>0.38669950738916253</v>
      </c>
      <c r="M209" s="53">
        <f t="shared" si="36"/>
        <v>0.61330049261083741</v>
      </c>
      <c r="N209" s="54">
        <v>306</v>
      </c>
      <c r="O209" s="54">
        <f t="shared" si="37"/>
        <v>183.10843373493975</v>
      </c>
      <c r="P209" s="54">
        <f t="shared" si="38"/>
        <v>111.09554140127389</v>
      </c>
      <c r="Q209" s="54">
        <f t="shared" si="39"/>
        <v>194.90445859872611</v>
      </c>
      <c r="R209" s="54">
        <f t="shared" si="40"/>
        <v>122.89156626506022</v>
      </c>
      <c r="S209" s="55">
        <f t="shared" si="41"/>
        <v>-11.796024863786357</v>
      </c>
      <c r="T209" s="55">
        <f t="shared" si="42"/>
        <v>-11.796024863786329</v>
      </c>
      <c r="U209" t="s">
        <v>298</v>
      </c>
      <c r="V209" t="s">
        <v>246</v>
      </c>
      <c r="W209" t="s">
        <v>439</v>
      </c>
      <c r="X209" s="38">
        <v>44230</v>
      </c>
      <c r="Y209" s="66" t="s">
        <v>484</v>
      </c>
    </row>
    <row r="210" spans="1:25" ht="15" x14ac:dyDescent="0.25">
      <c r="A210">
        <v>2.17</v>
      </c>
      <c r="B210">
        <v>1.74</v>
      </c>
      <c r="C210" s="43">
        <f t="shared" si="43"/>
        <v>3.5542136765718491E-2</v>
      </c>
      <c r="D210" s="44">
        <f>IF(OR($A210="",$B210=""),"",A210*'MPTO_working_2-way'!$G209)</f>
        <v>2.2471264367816088</v>
      </c>
      <c r="E210" s="46">
        <f>IF(OR($A210="",$B210=""),"",B210*'MPTO_working_2-way'!$G209)</f>
        <v>1.8018433179723501</v>
      </c>
      <c r="F210" s="44">
        <f>IF(OR($A210="",$B210=""),"",'MPTO_working_2-way'!D209)</f>
        <v>2.2570386753541753</v>
      </c>
      <c r="G210" s="46">
        <f>IF(OR($A210="",$B210=""),"",'MPTO_working_2-way'!E209)</f>
        <v>1.7955204717295163</v>
      </c>
      <c r="H210" s="44">
        <f>IF(OR($A210="",$B210=""),"",'OddsRatio_working_2-way'!M209)</f>
        <v>2.2574104664273644</v>
      </c>
      <c r="I210" s="44">
        <f>IF(OR($A210="",$B210=""),"",'OddsRatio_working_2-way'!N209)</f>
        <v>1.7952852522702987</v>
      </c>
      <c r="J210" s="44">
        <f>IF('Log_working_2-way'!$D209="","",A210^('Log_working_2-way'!$D209))</f>
        <v>2.2619707702020815</v>
      </c>
      <c r="K210" s="46">
        <f>IF('Log_working_2-way'!$D209="","",B210^('Log_working_2-way'!$D209))</f>
        <v>1.7924113803680148</v>
      </c>
      <c r="L210" s="53">
        <f t="shared" si="35"/>
        <v>0.44501278772378522</v>
      </c>
      <c r="M210" s="53">
        <f t="shared" si="36"/>
        <v>0.55498721227621484</v>
      </c>
      <c r="N210" s="54">
        <v>307</v>
      </c>
      <c r="O210" s="54">
        <f t="shared" si="37"/>
        <v>165.5253456221198</v>
      </c>
      <c r="P210" s="54">
        <f t="shared" si="38"/>
        <v>130.56321839080456</v>
      </c>
      <c r="Q210" s="54">
        <f t="shared" si="39"/>
        <v>176.43678160919538</v>
      </c>
      <c r="R210" s="54">
        <f t="shared" si="40"/>
        <v>141.4746543778802</v>
      </c>
      <c r="S210" s="55">
        <f t="shared" si="41"/>
        <v>-10.911435987075578</v>
      </c>
      <c r="T210" s="55">
        <f t="shared" si="42"/>
        <v>-10.911435987075635</v>
      </c>
      <c r="U210" t="s">
        <v>299</v>
      </c>
      <c r="V210" t="s">
        <v>305</v>
      </c>
      <c r="W210" t="s">
        <v>439</v>
      </c>
      <c r="X210" s="38">
        <v>44230</v>
      </c>
      <c r="Y210" s="66" t="s">
        <v>479</v>
      </c>
    </row>
    <row r="211" spans="1:25" ht="15" x14ac:dyDescent="0.25">
      <c r="A211">
        <v>2.0699999999999998</v>
      </c>
      <c r="B211">
        <v>1.8</v>
      </c>
      <c r="C211" s="43">
        <f t="shared" si="43"/>
        <v>3.8647342995169254E-2</v>
      </c>
      <c r="D211" s="44">
        <f>IF(OR($A211="",$B211=""),"",A211*'MPTO_working_2-way'!$G210)</f>
        <v>2.1500000000000004</v>
      </c>
      <c r="E211" s="46">
        <f>IF(OR($A211="",$B211=""),"",B211*'MPTO_working_2-way'!$G210)</f>
        <v>1.8695652173913047</v>
      </c>
      <c r="F211" s="44">
        <f>IF(OR($A211="",$B211=""),"",'MPTO_working_2-way'!D210)</f>
        <v>2.15625</v>
      </c>
      <c r="G211" s="46">
        <f>IF(OR($A211="",$B211=""),"",'MPTO_working_2-way'!E210)</f>
        <v>1.8648648648648651</v>
      </c>
      <c r="H211" s="44">
        <f>IF(OR($A211="",$B211=""),"",'OddsRatio_working_2-way'!M210)</f>
        <v>2.1565033506220384</v>
      </c>
      <c r="I211" s="44">
        <f>IF(OR($A211="",$B211=""),"",'OddsRatio_working_2-way'!N210)</f>
        <v>1.8646754023342345</v>
      </c>
      <c r="J211" s="44">
        <f>IF('Log_working_2-way'!$D210="","",A211^('Log_working_2-way'!$D210))</f>
        <v>2.1593762623614712</v>
      </c>
      <c r="K211" s="46">
        <f>IF('Log_working_2-way'!$D210="","",B211^('Log_working_2-way'!$D210))</f>
        <v>1.8625327535713179</v>
      </c>
      <c r="L211" s="53">
        <f t="shared" si="35"/>
        <v>0.46511627906976738</v>
      </c>
      <c r="M211" s="53">
        <f t="shared" si="36"/>
        <v>0.53488372093023251</v>
      </c>
      <c r="N211" s="54">
        <v>308</v>
      </c>
      <c r="O211" s="54">
        <f t="shared" si="37"/>
        <v>159.20772946859901</v>
      </c>
      <c r="P211" s="54">
        <f t="shared" si="38"/>
        <v>136.88888888888889</v>
      </c>
      <c r="Q211" s="54">
        <f t="shared" si="39"/>
        <v>171.11111111111111</v>
      </c>
      <c r="R211" s="54">
        <f t="shared" si="40"/>
        <v>148.79227053140099</v>
      </c>
      <c r="S211" s="55">
        <f t="shared" si="41"/>
        <v>-11.903381642512102</v>
      </c>
      <c r="T211" s="55">
        <f t="shared" si="42"/>
        <v>-11.903381642512102</v>
      </c>
      <c r="U211" t="s">
        <v>245</v>
      </c>
      <c r="V211" t="s">
        <v>461</v>
      </c>
      <c r="W211" t="s">
        <v>439</v>
      </c>
      <c r="X211" s="38">
        <v>44230</v>
      </c>
      <c r="Y211" s="66" t="s">
        <v>483</v>
      </c>
    </row>
    <row r="212" spans="1:25" ht="15" x14ac:dyDescent="0.25">
      <c r="A212">
        <v>1.89</v>
      </c>
      <c r="B212">
        <v>1.98</v>
      </c>
      <c r="C212" s="43">
        <f t="shared" si="43"/>
        <v>3.4151034151034265E-2</v>
      </c>
      <c r="D212" s="44">
        <f>IF(OR($A212="",$B212=""),"",A212*'MPTO_working_2-way'!$G211)</f>
        <v>1.9545454545454546</v>
      </c>
      <c r="E212" s="46">
        <f>IF(OR($A212="",$B212=""),"",B212*'MPTO_working_2-way'!$G211)</f>
        <v>2.0476190476190479</v>
      </c>
      <c r="F212" s="44">
        <f>IF(OR($A212="",$B212=""),"",'MPTO_working_2-way'!D211)</f>
        <v>1.9530295913574449</v>
      </c>
      <c r="G212" s="46">
        <f>IF(OR($A212="",$B212=""),"",'MPTO_working_2-way'!E211)</f>
        <v>2.0492853622474128</v>
      </c>
      <c r="H212" s="44">
        <f>IF(OR($A212="",$B212=""),"",'OddsRatio_working_2-way'!M211)</f>
        <v>1.9529760045804527</v>
      </c>
      <c r="I212" s="44">
        <f>IF(OR($A212="",$B212=""),"",'OddsRatio_working_2-way'!N211)</f>
        <v>2.0493443645942064</v>
      </c>
      <c r="J212" s="44">
        <f>IF('Log_working_2-way'!$D211="","",A212^('Log_working_2-way'!$D211))</f>
        <v>1.9522863194945297</v>
      </c>
      <c r="K212" s="46">
        <f>IF('Log_working_2-way'!$D211="","",B212^('Log_working_2-way'!$D211))</f>
        <v>2.0501043431252364</v>
      </c>
      <c r="L212" s="53">
        <f t="shared" si="35"/>
        <v>0.51162790697674421</v>
      </c>
      <c r="M212" s="53">
        <f t="shared" si="36"/>
        <v>0.48837209302325574</v>
      </c>
      <c r="N212" s="54">
        <v>309</v>
      </c>
      <c r="O212" s="54">
        <f t="shared" si="37"/>
        <v>145.50793650793653</v>
      </c>
      <c r="P212" s="54">
        <f t="shared" si="38"/>
        <v>152.93939393939397</v>
      </c>
      <c r="Q212" s="54">
        <f t="shared" si="39"/>
        <v>156.06060606060606</v>
      </c>
      <c r="R212" s="54">
        <f t="shared" si="40"/>
        <v>163.49206349206352</v>
      </c>
      <c r="S212" s="55">
        <f t="shared" si="41"/>
        <v>-10.552669552669528</v>
      </c>
      <c r="T212" s="55">
        <f t="shared" si="42"/>
        <v>-10.552669552669556</v>
      </c>
      <c r="U212" t="s">
        <v>463</v>
      </c>
      <c r="V212" t="s">
        <v>306</v>
      </c>
      <c r="W212" t="s">
        <v>439</v>
      </c>
      <c r="X212" s="38">
        <v>44230</v>
      </c>
      <c r="Y212" s="66" t="s">
        <v>485</v>
      </c>
    </row>
    <row r="213" spans="1:25" ht="15" x14ac:dyDescent="0.25">
      <c r="A213">
        <v>2.38</v>
      </c>
      <c r="B213">
        <v>1.62</v>
      </c>
      <c r="C213" s="43">
        <f t="shared" si="43"/>
        <v>3.7452017844174623E-2</v>
      </c>
      <c r="D213" s="44">
        <f>IF(OR($A213="",$B213=""),"",A213*'MPTO_working_2-way'!$G212)</f>
        <v>2.4691358024691357</v>
      </c>
      <c r="E213" s="46">
        <f>IF(OR($A213="",$B213=""),"",B213*'MPTO_working_2-way'!$G212)</f>
        <v>1.680672268907563</v>
      </c>
      <c r="F213" s="44">
        <f>IF(OR($A213="",$B213=""),"",'MPTO_working_2-way'!D212)</f>
        <v>2.4910195115648013</v>
      </c>
      <c r="G213" s="46">
        <f>IF(OR($A213="",$B213=""),"",'MPTO_working_2-way'!E212)</f>
        <v>1.6706820348383742</v>
      </c>
      <c r="H213" s="44">
        <f>IF(OR($A213="",$B213=""),"",'OddsRatio_working_2-way'!M212)</f>
        <v>2.4919136877222163</v>
      </c>
      <c r="I213" s="44">
        <f>IF(OR($A213="",$B213=""),"",'OddsRatio_working_2-way'!N212)</f>
        <v>1.6702800625998362</v>
      </c>
      <c r="J213" s="44">
        <f>IF('Log_working_2-way'!$D212="","",A213^('Log_working_2-way'!$D212))</f>
        <v>2.502110477070953</v>
      </c>
      <c r="K213" s="46">
        <f>IF('Log_working_2-way'!$D212="","",B213^('Log_working_2-way'!$D212))</f>
        <v>1.6657299947403132</v>
      </c>
      <c r="L213" s="53">
        <f t="shared" si="35"/>
        <v>0.40500000000000003</v>
      </c>
      <c r="M213" s="53">
        <f t="shared" si="36"/>
        <v>0.59499999999999997</v>
      </c>
      <c r="N213" s="54">
        <v>310</v>
      </c>
      <c r="O213" s="54">
        <f t="shared" si="37"/>
        <v>179.74789915966386</v>
      </c>
      <c r="P213" s="54">
        <f t="shared" si="38"/>
        <v>118.641975308642</v>
      </c>
      <c r="Q213" s="54">
        <f t="shared" si="39"/>
        <v>191.35802469135803</v>
      </c>
      <c r="R213" s="54">
        <f t="shared" si="40"/>
        <v>130.25210084033614</v>
      </c>
      <c r="S213" s="55">
        <f t="shared" si="41"/>
        <v>-11.610125531694166</v>
      </c>
      <c r="T213" s="55">
        <f t="shared" si="42"/>
        <v>-11.610125531694138</v>
      </c>
      <c r="U213" t="s">
        <v>300</v>
      </c>
      <c r="V213" t="s">
        <v>468</v>
      </c>
      <c r="W213" t="s">
        <v>439</v>
      </c>
      <c r="X213" s="38">
        <v>44230</v>
      </c>
      <c r="Y213" s="66" t="s">
        <v>484</v>
      </c>
    </row>
    <row r="214" spans="1:25" ht="15" x14ac:dyDescent="0.25">
      <c r="A214">
        <v>1.74</v>
      </c>
      <c r="B214">
        <v>2.16</v>
      </c>
      <c r="C214" s="43">
        <f t="shared" si="43"/>
        <v>3.7675606641123682E-2</v>
      </c>
      <c r="D214" s="44">
        <f>IF(OR($A214="",$B214=""),"",A214*'MPTO_working_2-way'!$G213)</f>
        <v>1.8055555555555551</v>
      </c>
      <c r="E214" s="46">
        <f>IF(OR($A214="",$B214=""),"",B214*'MPTO_working_2-way'!$G213)</f>
        <v>2.2413793103448274</v>
      </c>
      <c r="F214" s="44">
        <f>IF(OR($A214="",$B214=""),"",'MPTO_working_2-way'!D213)</f>
        <v>1.7989661114302122</v>
      </c>
      <c r="G214" s="46">
        <f>IF(OR($A214="",$B214=""),"",'MPTO_working_2-way'!E213)</f>
        <v>2.2516175413371671</v>
      </c>
      <c r="H214" s="44">
        <f>IF(OR($A214="",$B214=""),"",'OddsRatio_working_2-way'!M213)</f>
        <v>1.7987058497862392</v>
      </c>
      <c r="I214" s="44">
        <f>IF(OR($A214="",$B214=""),"",'OddsRatio_working_2-way'!N213)</f>
        <v>2.2520253861514017</v>
      </c>
      <c r="J214" s="44">
        <f>IF('Log_working_2-way'!$D213="","",A214^('Log_working_2-way'!$D213))</f>
        <v>1.7957063007853538</v>
      </c>
      <c r="K214" s="46">
        <f>IF('Log_working_2-way'!$D213="","",B214^('Log_working_2-way'!$D213))</f>
        <v>2.2567451068476951</v>
      </c>
      <c r="L214" s="53">
        <f t="shared" si="35"/>
        <v>0.55384615384615399</v>
      </c>
      <c r="M214" s="53">
        <f t="shared" si="36"/>
        <v>0.44615384615384618</v>
      </c>
      <c r="N214" s="54">
        <v>311</v>
      </c>
      <c r="O214" s="54">
        <f t="shared" si="37"/>
        <v>132.26436781609195</v>
      </c>
      <c r="P214" s="54">
        <f t="shared" si="38"/>
        <v>167.0185185185185</v>
      </c>
      <c r="Q214" s="54">
        <f t="shared" si="39"/>
        <v>143.98148148148147</v>
      </c>
      <c r="R214" s="54">
        <f t="shared" si="40"/>
        <v>178.73563218390802</v>
      </c>
      <c r="S214" s="55">
        <f t="shared" si="41"/>
        <v>-11.717113665389519</v>
      </c>
      <c r="T214" s="55">
        <f t="shared" si="42"/>
        <v>-11.717113665389519</v>
      </c>
      <c r="U214" t="s">
        <v>457</v>
      </c>
      <c r="V214" t="s">
        <v>296</v>
      </c>
      <c r="W214" t="s">
        <v>439</v>
      </c>
      <c r="X214" s="38">
        <v>44230</v>
      </c>
      <c r="Y214" s="66" t="s">
        <v>493</v>
      </c>
    </row>
    <row r="215" spans="1:25" ht="15" x14ac:dyDescent="0.25">
      <c r="A215">
        <v>2.2799999999999998</v>
      </c>
      <c r="B215">
        <v>1.66</v>
      </c>
      <c r="C215" s="43">
        <f t="shared" si="43"/>
        <v>4.1006129782287015E-2</v>
      </c>
      <c r="D215" s="44">
        <f>IF(OR($A215="",$B215=""),"",A215*'MPTO_working_2-way'!$G214)</f>
        <v>2.3734939759036142</v>
      </c>
      <c r="E215" s="46">
        <f>IF(OR($A215="",$B215=""),"",B215*'MPTO_working_2-way'!$G214)</f>
        <v>1.7280701754385963</v>
      </c>
      <c r="F215" s="44">
        <f>IF(OR($A215="",$B215=""),"",'MPTO_working_2-way'!D214)</f>
        <v>2.3918099089989888</v>
      </c>
      <c r="G215" s="46">
        <f>IF(OR($A215="",$B215=""),"",'MPTO_working_2-way'!E214)</f>
        <v>1.7184889211768977</v>
      </c>
      <c r="H215" s="44">
        <f>IF(OR($A215="",$B215=""),"",'OddsRatio_working_2-way'!M214)</f>
        <v>2.3926212476455824</v>
      </c>
      <c r="I215" s="44">
        <f>IF(OR($A215="",$B215=""),"",'OddsRatio_working_2-way'!N214)</f>
        <v>1.7180703308172531</v>
      </c>
      <c r="J215" s="44">
        <f>IF('Log_working_2-way'!$D214="","",A215^('Log_working_2-way'!$D214))</f>
        <v>2.4011500457345409</v>
      </c>
      <c r="K215" s="46">
        <f>IF('Log_working_2-way'!$D214="","",B215^('Log_working_2-way'!$D214))</f>
        <v>1.7136994378610249</v>
      </c>
      <c r="L215" s="53">
        <f t="shared" si="35"/>
        <v>0.42131979695431476</v>
      </c>
      <c r="M215" s="53">
        <f t="shared" si="36"/>
        <v>0.57868020304568535</v>
      </c>
      <c r="N215" s="54">
        <v>312</v>
      </c>
      <c r="O215" s="54">
        <f t="shared" si="37"/>
        <v>175.15789473684208</v>
      </c>
      <c r="P215" s="54">
        <f t="shared" si="38"/>
        <v>124.04819277108432</v>
      </c>
      <c r="Q215" s="54">
        <f t="shared" si="39"/>
        <v>187.95180722891567</v>
      </c>
      <c r="R215" s="54">
        <f t="shared" si="40"/>
        <v>136.84210526315792</v>
      </c>
      <c r="S215" s="55">
        <f t="shared" si="41"/>
        <v>-12.793912492073588</v>
      </c>
      <c r="T215" s="55">
        <f t="shared" si="42"/>
        <v>-12.793912492073602</v>
      </c>
      <c r="U215" t="s">
        <v>304</v>
      </c>
      <c r="V215" t="s">
        <v>469</v>
      </c>
      <c r="W215" t="s">
        <v>439</v>
      </c>
      <c r="X215" s="38">
        <v>44230</v>
      </c>
      <c r="Y215" s="66" t="s">
        <v>479</v>
      </c>
    </row>
    <row r="216" spans="1:25" ht="15" x14ac:dyDescent="0.25">
      <c r="A216">
        <v>2.33</v>
      </c>
      <c r="B216">
        <v>1.64</v>
      </c>
      <c r="C216" s="43">
        <f t="shared" si="43"/>
        <v>3.8940646917198674E-2</v>
      </c>
      <c r="D216" s="44">
        <f>IF(OR($A216="",$B216=""),"",A216*'MPTO_working_2-way'!$G215)</f>
        <v>2.4207317073170729</v>
      </c>
      <c r="E216" s="46">
        <f>IF(OR($A216="",$B216=""),"",B216*'MPTO_working_2-way'!$G215)</f>
        <v>1.7038626609442058</v>
      </c>
      <c r="F216" s="44">
        <f>IF(OR($A216="",$B216=""),"",'MPTO_working_2-way'!D215)</f>
        <v>2.4407256004087885</v>
      </c>
      <c r="G216" s="46">
        <f>IF(OR($A216="",$B216=""),"",'MPTO_working_2-way'!E215)</f>
        <v>1.6940946976414255</v>
      </c>
      <c r="H216" s="44">
        <f>IF(OR($A216="",$B216=""),"",'OddsRatio_working_2-way'!M215)</f>
        <v>2.4415703243338491</v>
      </c>
      <c r="I216" s="44">
        <f>IF(OR($A216="",$B216=""),"",'OddsRatio_working_2-way'!N215)</f>
        <v>1.6936879756192957</v>
      </c>
      <c r="J216" s="44">
        <f>IF('Log_working_2-way'!$D215="","",A216^('Log_working_2-way'!$D215))</f>
        <v>2.4508803157494472</v>
      </c>
      <c r="K216" s="46">
        <f>IF('Log_working_2-way'!$D215="","",B216^('Log_working_2-way'!$D215))</f>
        <v>1.6892367269337625</v>
      </c>
      <c r="L216" s="53">
        <f t="shared" si="35"/>
        <v>0.41309823677581869</v>
      </c>
      <c r="M216" s="53">
        <f t="shared" si="36"/>
        <v>0.58690176322418142</v>
      </c>
      <c r="N216" s="54">
        <v>313</v>
      </c>
      <c r="O216" s="54">
        <f t="shared" si="37"/>
        <v>178.66523605150218</v>
      </c>
      <c r="P216" s="54">
        <f t="shared" si="38"/>
        <v>122.14634146341459</v>
      </c>
      <c r="Q216" s="54">
        <f t="shared" si="39"/>
        <v>190.85365853658536</v>
      </c>
      <c r="R216" s="54">
        <f t="shared" si="40"/>
        <v>134.33476394849785</v>
      </c>
      <c r="S216" s="55">
        <f t="shared" si="41"/>
        <v>-12.18842248508318</v>
      </c>
      <c r="T216" s="55">
        <f t="shared" si="42"/>
        <v>-12.188422485083265</v>
      </c>
      <c r="U216" t="s">
        <v>301</v>
      </c>
      <c r="V216" t="s">
        <v>456</v>
      </c>
      <c r="W216" t="s">
        <v>439</v>
      </c>
      <c r="X216" s="38">
        <v>44230</v>
      </c>
      <c r="Y216" s="66" t="s">
        <v>487</v>
      </c>
    </row>
    <row r="217" spans="1:25" ht="15" x14ac:dyDescent="0.25">
      <c r="A217">
        <v>2.35</v>
      </c>
      <c r="B217">
        <v>1.63</v>
      </c>
      <c r="C217" s="43">
        <f t="shared" si="43"/>
        <v>3.9028847408954404E-2</v>
      </c>
      <c r="D217" s="44">
        <f>IF(OR($A217="",$B217=""),"",A217*'MPTO_working_2-way'!$G216)</f>
        <v>2.4417177914110431</v>
      </c>
      <c r="E217" s="46">
        <f>IF(OR($A217="",$B217=""),"",B217*'MPTO_working_2-way'!$G216)</f>
        <v>1.6936170212765955</v>
      </c>
      <c r="F217" s="44">
        <f>IF(OR($A217="",$B217=""),"",'MPTO_working_2-way'!D216)</f>
        <v>2.4629480790869636</v>
      </c>
      <c r="G217" s="46">
        <f>IF(OR($A217="",$B217=""),"",'MPTO_working_2-way'!E216)</f>
        <v>1.6835512581035048</v>
      </c>
      <c r="H217" s="44">
        <f>IF(OR($A217="",$B217=""),"",'OddsRatio_working_2-way'!M216)</f>
        <v>2.4638501094227996</v>
      </c>
      <c r="I217" s="44">
        <f>IF(OR($A217="",$B217=""),"",'OddsRatio_working_2-way'!N216)</f>
        <v>1.6831300510639733</v>
      </c>
      <c r="J217" s="44">
        <f>IF('Log_working_2-way'!$D216="","",A217^('Log_working_2-way'!$D216))</f>
        <v>2.4737476176576996</v>
      </c>
      <c r="K217" s="46">
        <f>IF('Log_working_2-way'!$D216="","",B217^('Log_working_2-way'!$D216))</f>
        <v>1.6785422334314666</v>
      </c>
      <c r="L217" s="53">
        <f t="shared" si="35"/>
        <v>0.40954773869346733</v>
      </c>
      <c r="M217" s="53">
        <f t="shared" si="36"/>
        <v>0.59045226130653272</v>
      </c>
      <c r="N217" s="54">
        <v>314</v>
      </c>
      <c r="O217" s="54">
        <f t="shared" si="37"/>
        <v>180.38297872340425</v>
      </c>
      <c r="P217" s="54">
        <f t="shared" si="38"/>
        <v>121.36196319018404</v>
      </c>
      <c r="Q217" s="54">
        <f t="shared" si="39"/>
        <v>192.63803680981596</v>
      </c>
      <c r="R217" s="54">
        <f t="shared" si="40"/>
        <v>133.61702127659575</v>
      </c>
      <c r="S217" s="55">
        <f t="shared" si="41"/>
        <v>-12.255058086411708</v>
      </c>
      <c r="T217" s="55">
        <f t="shared" si="42"/>
        <v>-12.255058086411708</v>
      </c>
      <c r="U217" t="s">
        <v>303</v>
      </c>
      <c r="V217" t="s">
        <v>462</v>
      </c>
      <c r="W217" t="s">
        <v>439</v>
      </c>
      <c r="X217" s="38">
        <v>44230</v>
      </c>
      <c r="Y217" s="66" t="s">
        <v>479</v>
      </c>
    </row>
    <row r="218" spans="1:25" ht="15" x14ac:dyDescent="0.25">
      <c r="A218">
        <v>2.06</v>
      </c>
      <c r="B218">
        <v>1.76</v>
      </c>
      <c r="C218" s="43">
        <f t="shared" si="43"/>
        <v>5.3618711385701623E-2</v>
      </c>
      <c r="D218" s="44">
        <f>IF(OR($A218="",$B218=""),"",A218*'MPTO_working_2-way'!$G217)</f>
        <v>2.1704545454545454</v>
      </c>
      <c r="E218" s="46">
        <f>IF(OR($A218="",$B218=""),"",B218*'MPTO_working_2-way'!$G217)</f>
        <v>1.8543689320388348</v>
      </c>
      <c r="F218" s="44">
        <f>IF(OR($A218="",$B218=""),"",'MPTO_working_2-way'!D217)</f>
        <v>2.1804185710849171</v>
      </c>
      <c r="G218" s="46">
        <f>IF(OR($A218="",$B218=""),"",'MPTO_working_2-way'!E217)</f>
        <v>1.8471571224780923</v>
      </c>
      <c r="H218" s="44">
        <f>IF(OR($A218="",$B218=""),"",'OddsRatio_working_2-way'!M217)</f>
        <v>2.1809897722272038</v>
      </c>
      <c r="I218" s="44">
        <f>IF(OR($A218="",$B218=""),"",'OddsRatio_working_2-way'!N217)</f>
        <v>1.8467473838610133</v>
      </c>
      <c r="J218" s="44">
        <f>IF('Log_working_2-way'!$D217="","",A218^('Log_working_2-way'!$D217))</f>
        <v>2.1856436706318871</v>
      </c>
      <c r="K218" s="46">
        <f>IF('Log_working_2-way'!$D217="","",B218^('Log_working_2-way'!$D217))</f>
        <v>1.8434237239804521</v>
      </c>
      <c r="L218" s="53">
        <f t="shared" si="35"/>
        <v>0.4607329842931937</v>
      </c>
      <c r="M218" s="53">
        <f t="shared" si="36"/>
        <v>0.53926701570680635</v>
      </c>
      <c r="N218" s="54">
        <v>315</v>
      </c>
      <c r="O218" s="54">
        <f t="shared" si="37"/>
        <v>162.08737864077668</v>
      </c>
      <c r="P218" s="54">
        <f t="shared" si="38"/>
        <v>136.02272727272728</v>
      </c>
      <c r="Q218" s="54">
        <f t="shared" si="39"/>
        <v>178.97727272727275</v>
      </c>
      <c r="R218" s="54">
        <f t="shared" si="40"/>
        <v>152.91262135922329</v>
      </c>
      <c r="S218" s="55">
        <f t="shared" si="41"/>
        <v>-16.889894086496071</v>
      </c>
      <c r="T218" s="55">
        <f t="shared" si="42"/>
        <v>-16.889894086496014</v>
      </c>
      <c r="U218" t="s">
        <v>452</v>
      </c>
      <c r="V218" t="s">
        <v>500</v>
      </c>
      <c r="W218" t="s">
        <v>445</v>
      </c>
      <c r="X218" s="38">
        <v>44230</v>
      </c>
      <c r="Y218" s="66" t="s">
        <v>479</v>
      </c>
    </row>
    <row r="219" spans="1:25" ht="15" x14ac:dyDescent="0.25">
      <c r="A219">
        <v>1.91</v>
      </c>
      <c r="B219">
        <v>1.93</v>
      </c>
      <c r="C219" s="43">
        <f t="shared" si="43"/>
        <v>4.1694924449990456E-2</v>
      </c>
      <c r="D219" s="44">
        <f>IF(OR($A219="",$B219=""),"",A219*'MPTO_working_2-way'!$G218)</f>
        <v>1.9896373056994816</v>
      </c>
      <c r="E219" s="46">
        <f>IF(OR($A219="",$B219=""),"",B219*'MPTO_working_2-way'!$G218)</f>
        <v>2.0104712041884816</v>
      </c>
      <c r="F219" s="44">
        <f>IF(OR($A219="",$B219=""),"",'MPTO_working_2-way'!D218)</f>
        <v>1.9892075654965866</v>
      </c>
      <c r="G219" s="46">
        <f>IF(OR($A219="",$B219=""),"",'MPTO_working_2-way'!E218)</f>
        <v>2.0109101819272834</v>
      </c>
      <c r="H219" s="44">
        <f>IF(OR($A219="",$B219=""),"",'OddsRatio_working_2-way'!M218)</f>
        <v>1.9891888715790902</v>
      </c>
      <c r="I219" s="44">
        <f>IF(OR($A219="",$B219=""),"",'OddsRatio_working_2-way'!N218)</f>
        <v>2.0109292863390706</v>
      </c>
      <c r="J219" s="44">
        <f>IF('Log_working_2-way'!$D218="","",A219^('Log_working_2-way'!$D218))</f>
        <v>1.9889919289180891</v>
      </c>
      <c r="K219" s="46">
        <f>IF('Log_working_2-way'!$D218="","",B219^('Log_working_2-way'!$D218))</f>
        <v>2.0111305974900358</v>
      </c>
      <c r="L219" s="53">
        <f t="shared" si="35"/>
        <v>0.50260416666666674</v>
      </c>
      <c r="M219" s="53">
        <f t="shared" si="36"/>
        <v>0.49739583333333337</v>
      </c>
      <c r="N219" s="54">
        <v>316</v>
      </c>
      <c r="O219" s="54">
        <f t="shared" si="37"/>
        <v>150.55497382198951</v>
      </c>
      <c r="P219" s="54">
        <f t="shared" si="38"/>
        <v>152.26943005181349</v>
      </c>
      <c r="Q219" s="54">
        <f t="shared" si="39"/>
        <v>163.73056994818654</v>
      </c>
      <c r="R219" s="54">
        <f t="shared" si="40"/>
        <v>165.44502617801047</v>
      </c>
      <c r="S219" s="55">
        <f t="shared" si="41"/>
        <v>-13.175596126197036</v>
      </c>
      <c r="T219" s="55">
        <f t="shared" si="42"/>
        <v>-13.175596126196979</v>
      </c>
      <c r="U219" t="s">
        <v>501</v>
      </c>
      <c r="V219" t="s">
        <v>311</v>
      </c>
      <c r="W219" t="s">
        <v>445</v>
      </c>
      <c r="X219" s="38">
        <v>44230</v>
      </c>
      <c r="Y219" s="66" t="s">
        <v>482</v>
      </c>
    </row>
    <row r="220" spans="1:25" ht="15" x14ac:dyDescent="0.25">
      <c r="A220">
        <v>2.12</v>
      </c>
      <c r="B220">
        <v>1.72</v>
      </c>
      <c r="C220" s="43">
        <f t="shared" si="43"/>
        <v>5.3093462044756512E-2</v>
      </c>
      <c r="D220" s="44">
        <f>IF(OR($A220="",$B220=""),"",A220*'MPTO_working_2-way'!$G219)</f>
        <v>2.2325581395348841</v>
      </c>
      <c r="E220" s="46">
        <f>IF(OR($A220="",$B220=""),"",B220*'MPTO_working_2-way'!$G219)</f>
        <v>1.8113207547169812</v>
      </c>
      <c r="F220" s="44">
        <f>IF(OR($A220="",$B220=""),"",'MPTO_working_2-way'!D219)</f>
        <v>2.2464268112370629</v>
      </c>
      <c r="G220" s="46">
        <f>IF(OR($A220="",$B220=""),"",'MPTO_working_2-way'!E219)</f>
        <v>1.8022933965994465</v>
      </c>
      <c r="H220" s="44">
        <f>IF(OR($A220="",$B220=""),"",'OddsRatio_working_2-way'!M219)</f>
        <v>2.2472191289246473</v>
      </c>
      <c r="I220" s="44">
        <f>IF(OR($A220="",$B220=""),"",'OddsRatio_working_2-way'!N219)</f>
        <v>1.8017837257372731</v>
      </c>
      <c r="J220" s="44">
        <f>IF('Log_working_2-way'!$D219="","",A220^('Log_working_2-way'!$D219))</f>
        <v>2.2537155029237406</v>
      </c>
      <c r="K220" s="46">
        <f>IF('Log_working_2-way'!$D219="","",B220^('Log_working_2-way'!$D219))</f>
        <v>1.7976291253207961</v>
      </c>
      <c r="L220" s="53">
        <f t="shared" si="35"/>
        <v>0.44791666666666657</v>
      </c>
      <c r="M220" s="53">
        <f t="shared" si="36"/>
        <v>0.55208333333333337</v>
      </c>
      <c r="N220" s="54">
        <v>317</v>
      </c>
      <c r="O220" s="54">
        <f t="shared" si="37"/>
        <v>167.47169811320757</v>
      </c>
      <c r="P220" s="54">
        <f t="shared" si="38"/>
        <v>132.69767441860466</v>
      </c>
      <c r="Q220" s="54">
        <f t="shared" si="39"/>
        <v>184.30232558139537</v>
      </c>
      <c r="R220" s="54">
        <f t="shared" si="40"/>
        <v>149.52830188679243</v>
      </c>
      <c r="S220" s="55">
        <f t="shared" si="41"/>
        <v>-16.830627468187799</v>
      </c>
      <c r="T220" s="55">
        <f t="shared" si="42"/>
        <v>-16.830627468187771</v>
      </c>
      <c r="U220" t="s">
        <v>313</v>
      </c>
      <c r="V220" t="s">
        <v>310</v>
      </c>
      <c r="W220" t="s">
        <v>445</v>
      </c>
      <c r="X220" s="38">
        <v>44230</v>
      </c>
      <c r="Y220" s="66" t="s">
        <v>484</v>
      </c>
    </row>
    <row r="221" spans="1:25" ht="15" x14ac:dyDescent="0.25">
      <c r="A221">
        <v>2.08</v>
      </c>
      <c r="B221">
        <v>1.76</v>
      </c>
      <c r="C221" s="43">
        <f t="shared" si="43"/>
        <v>4.8951048951048959E-2</v>
      </c>
      <c r="D221" s="44">
        <f>IF(OR($A221="",$B221=""),"",A221*'MPTO_working_2-way'!$G220)</f>
        <v>2.1818181818181821</v>
      </c>
      <c r="E221" s="46">
        <f>IF(OR($A221="",$B221=""),"",B221*'MPTO_working_2-way'!$G220)</f>
        <v>1.8461538461538463</v>
      </c>
      <c r="F221" s="44">
        <f>IF(OR($A221="",$B221=""),"",'MPTO_working_2-way'!D220)</f>
        <v>2.1915708812260539</v>
      </c>
      <c r="G221" s="46">
        <f>IF(OR($A221="",$B221=""),"",'MPTO_working_2-way'!E220)</f>
        <v>1.8392282958199357</v>
      </c>
      <c r="H221" s="44">
        <f>IF(OR($A221="",$B221=""),"",'OddsRatio_working_2-way'!M220)</f>
        <v>2.1920791213585393</v>
      </c>
      <c r="I221" s="44">
        <f>IF(OR($A221="",$B221=""),"",'OddsRatio_working_2-way'!N220)</f>
        <v>1.838870492807861</v>
      </c>
      <c r="J221" s="44">
        <f>IF('Log_working_2-way'!$D220="","",A221^('Log_working_2-way'!$D220))</f>
        <v>2.196615264354977</v>
      </c>
      <c r="K221" s="46">
        <f>IF('Log_working_2-way'!$D220="","",B221^('Log_working_2-way'!$D220))</f>
        <v>1.835690492831995</v>
      </c>
      <c r="L221" s="53">
        <f t="shared" si="35"/>
        <v>0.45833333333333326</v>
      </c>
      <c r="M221" s="53">
        <f t="shared" si="36"/>
        <v>0.54166666666666663</v>
      </c>
      <c r="N221" s="54">
        <v>318</v>
      </c>
      <c r="O221" s="54">
        <f t="shared" si="37"/>
        <v>165.11538461538461</v>
      </c>
      <c r="P221" s="54">
        <f t="shared" si="38"/>
        <v>137.31818181818181</v>
      </c>
      <c r="Q221" s="54">
        <f t="shared" si="39"/>
        <v>180.68181818181819</v>
      </c>
      <c r="R221" s="54">
        <f t="shared" si="40"/>
        <v>152.88461538461536</v>
      </c>
      <c r="S221" s="55">
        <f t="shared" si="41"/>
        <v>-15.566433566433574</v>
      </c>
      <c r="T221" s="55">
        <f t="shared" si="42"/>
        <v>-15.566433566433545</v>
      </c>
      <c r="U221" t="s">
        <v>502</v>
      </c>
      <c r="V221" t="s">
        <v>318</v>
      </c>
      <c r="W221" t="s">
        <v>445</v>
      </c>
      <c r="X221" s="38">
        <v>44230</v>
      </c>
      <c r="Y221" s="66" t="s">
        <v>489</v>
      </c>
    </row>
    <row r="222" spans="1:25" ht="15" x14ac:dyDescent="0.25">
      <c r="A222">
        <v>1.78</v>
      </c>
      <c r="B222">
        <v>2.04</v>
      </c>
      <c r="C222" s="43">
        <f t="shared" si="43"/>
        <v>5.1993831240361388E-2</v>
      </c>
      <c r="D222" s="44">
        <f>IF(OR($A222="",$B222=""),"",A222*'MPTO_working_2-way'!$G221)</f>
        <v>1.8725490196078434</v>
      </c>
      <c r="E222" s="46">
        <f>IF(OR($A222="",$B222=""),"",B222*'MPTO_working_2-way'!$G221)</f>
        <v>2.1460674157303372</v>
      </c>
      <c r="F222" s="44">
        <f>IF(OR($A222="",$B222=""),"",'MPTO_working_2-way'!D221)</f>
        <v>1.8663651315789476</v>
      </c>
      <c r="G222" s="46">
        <f>IF(OR($A222="",$B222=""),"",'MPTO_working_2-way'!E221)</f>
        <v>2.1542477456098719</v>
      </c>
      <c r="H222" s="44">
        <f>IF(OR($A222="",$B222=""),"",'OddsRatio_working_2-way'!M221)</f>
        <v>1.8660254037844388</v>
      </c>
      <c r="I222" s="44">
        <f>IF(OR($A222="",$B222=""),"",'OddsRatio_working_2-way'!N221)</f>
        <v>2.1547005383792519</v>
      </c>
      <c r="J222" s="44">
        <f>IF('Log_working_2-way'!$D221="","",A222^('Log_working_2-way'!$D221))</f>
        <v>1.8631775904092678</v>
      </c>
      <c r="K222" s="46">
        <f>IF('Log_working_2-way'!$D221="","",B222^('Log_working_2-way'!$D221))</f>
        <v>2.1585101502976682</v>
      </c>
      <c r="L222" s="53">
        <f t="shared" si="35"/>
        <v>0.53403141361256534</v>
      </c>
      <c r="M222" s="53">
        <f t="shared" si="36"/>
        <v>0.46596858638743455</v>
      </c>
      <c r="N222" s="54">
        <v>319</v>
      </c>
      <c r="O222" s="54">
        <f t="shared" si="37"/>
        <v>139.78651685393262</v>
      </c>
      <c r="P222" s="54">
        <f t="shared" si="38"/>
        <v>162.62745098039215</v>
      </c>
      <c r="Q222" s="54">
        <f t="shared" si="39"/>
        <v>156.37254901960785</v>
      </c>
      <c r="R222" s="54">
        <f t="shared" si="40"/>
        <v>179.21348314606743</v>
      </c>
      <c r="S222" s="55">
        <f t="shared" si="41"/>
        <v>-16.586032165675221</v>
      </c>
      <c r="T222" s="55">
        <f t="shared" si="42"/>
        <v>-16.586032165675277</v>
      </c>
      <c r="U222" t="s">
        <v>308</v>
      </c>
      <c r="V222" t="s">
        <v>317</v>
      </c>
      <c r="W222" t="s">
        <v>445</v>
      </c>
      <c r="X222" s="38">
        <v>44230</v>
      </c>
      <c r="Y222" s="66" t="s">
        <v>496</v>
      </c>
    </row>
    <row r="223" spans="1:25" ht="15" x14ac:dyDescent="0.25">
      <c r="A223">
        <v>1.76</v>
      </c>
      <c r="B223">
        <v>2.0699999999999998</v>
      </c>
      <c r="C223" s="43">
        <f t="shared" si="43"/>
        <v>5.1273605621431795E-2</v>
      </c>
      <c r="D223" s="44">
        <f>IF(OR($A223="",$B223=""),"",A223*'MPTO_working_2-way'!$G222)</f>
        <v>1.85024154589372</v>
      </c>
      <c r="E223" s="46">
        <f>IF(OR($A223="",$B223=""),"",B223*'MPTO_working_2-way'!$G222)</f>
        <v>2.1761363636363638</v>
      </c>
      <c r="F223" s="44">
        <f>IF(OR($A223="",$B223=""),"",'MPTO_working_2-way'!D222)</f>
        <v>1.8431650308610747</v>
      </c>
      <c r="G223" s="46">
        <f>IF(OR($A223="",$B223=""),"",'MPTO_working_2-way'!E222)</f>
        <v>2.1860074402976122</v>
      </c>
      <c r="H223" s="44">
        <f>IF(OR($A223="",$B223=""),"",'OddsRatio_working_2-way'!M222)</f>
        <v>1.8427813321566728</v>
      </c>
      <c r="I223" s="44">
        <f>IF(OR($A223="",$B223=""),"",'OddsRatio_working_2-way'!N222)</f>
        <v>2.1865474018521578</v>
      </c>
      <c r="J223" s="44">
        <f>IF('Log_working_2-way'!$D222="","",A223^('Log_working_2-way'!$D222))</f>
        <v>1.8395260918524756</v>
      </c>
      <c r="K223" s="46">
        <f>IF('Log_working_2-way'!$D222="","",B223^('Log_working_2-way'!$D222))</f>
        <v>2.1911482081422213</v>
      </c>
      <c r="L223" s="53">
        <f t="shared" si="35"/>
        <v>0.54046997389033935</v>
      </c>
      <c r="M223" s="53">
        <f t="shared" si="36"/>
        <v>0.45953002610966054</v>
      </c>
      <c r="N223" s="54">
        <v>320</v>
      </c>
      <c r="O223" s="54">
        <f t="shared" si="37"/>
        <v>138.18181818181822</v>
      </c>
      <c r="P223" s="54">
        <f t="shared" si="38"/>
        <v>165.41062801932367</v>
      </c>
      <c r="Q223" s="54">
        <f t="shared" si="39"/>
        <v>154.58937198067633</v>
      </c>
      <c r="R223" s="54">
        <f t="shared" si="40"/>
        <v>181.81818181818184</v>
      </c>
      <c r="S223" s="55">
        <f t="shared" si="41"/>
        <v>-16.407553798858117</v>
      </c>
      <c r="T223" s="55">
        <f t="shared" si="42"/>
        <v>-16.407553798858174</v>
      </c>
      <c r="U223" t="s">
        <v>470</v>
      </c>
      <c r="V223" t="s">
        <v>503</v>
      </c>
      <c r="W223" t="s">
        <v>445</v>
      </c>
      <c r="X223" s="38">
        <v>44230</v>
      </c>
      <c r="Y223" s="66" t="s">
        <v>479</v>
      </c>
    </row>
    <row r="224" spans="1:25" ht="15" x14ac:dyDescent="0.25">
      <c r="A224">
        <v>1.66</v>
      </c>
      <c r="B224">
        <v>2.2200000000000002</v>
      </c>
      <c r="C224" s="43">
        <f t="shared" si="43"/>
        <v>5.2860089004667321E-2</v>
      </c>
      <c r="D224" s="44">
        <f>IF(OR($A224="",$B224=""),"",A224*'MPTO_working_2-way'!$G223)</f>
        <v>1.7477477477477477</v>
      </c>
      <c r="E224" s="46">
        <f>IF(OR($A224="",$B224=""),"",B224*'MPTO_working_2-way'!$G223)</f>
        <v>2.3373493975903616</v>
      </c>
      <c r="F224" s="44">
        <f>IF(OR($A224="",$B224=""),"",'MPTO_working_2-way'!D223)</f>
        <v>1.7361726184867614</v>
      </c>
      <c r="G224" s="46">
        <f>IF(OR($A224="",$B224=""),"",'MPTO_working_2-way'!E223)</f>
        <v>2.3583770638679127</v>
      </c>
      <c r="H224" s="44">
        <f>IF(OR($A224="",$B224=""),"",'OddsRatio_working_2-way'!M223)</f>
        <v>1.7355158778417885</v>
      </c>
      <c r="I224" s="44">
        <f>IF(OR($A224="",$B224=""),"",'OddsRatio_working_2-way'!N223)</f>
        <v>2.3595899560105793</v>
      </c>
      <c r="J224" s="44">
        <f>IF('Log_working_2-way'!$D223="","",A224^('Log_working_2-way'!$D223))</f>
        <v>1.730194567626272</v>
      </c>
      <c r="K224" s="46">
        <f>IF('Log_working_2-way'!$D223="","",B224^('Log_working_2-way'!$D223))</f>
        <v>2.3694980000313062</v>
      </c>
      <c r="L224" s="53">
        <f t="shared" si="35"/>
        <v>0.57216494845360832</v>
      </c>
      <c r="M224" s="53">
        <f t="shared" si="36"/>
        <v>0.42783505154639173</v>
      </c>
      <c r="N224" s="54">
        <v>321</v>
      </c>
      <c r="O224" s="54">
        <f t="shared" si="37"/>
        <v>127.6265060240964</v>
      </c>
      <c r="P224" s="54">
        <f t="shared" si="38"/>
        <v>176.40540540540545</v>
      </c>
      <c r="Q224" s="54">
        <f t="shared" si="39"/>
        <v>144.59459459459458</v>
      </c>
      <c r="R224" s="54">
        <f t="shared" si="40"/>
        <v>193.37349397590364</v>
      </c>
      <c r="S224" s="55">
        <f t="shared" si="41"/>
        <v>-16.968088570498182</v>
      </c>
      <c r="T224" s="55">
        <f t="shared" si="42"/>
        <v>-16.968088570498196</v>
      </c>
      <c r="U224" t="s">
        <v>504</v>
      </c>
      <c r="V224" t="s">
        <v>465</v>
      </c>
      <c r="W224" t="s">
        <v>445</v>
      </c>
      <c r="X224" s="38">
        <v>44230</v>
      </c>
      <c r="Y224" s="66" t="s">
        <v>481</v>
      </c>
    </row>
    <row r="225" spans="1:25" ht="15" x14ac:dyDescent="0.25">
      <c r="A225">
        <v>1.81</v>
      </c>
      <c r="B225">
        <v>2.02</v>
      </c>
      <c r="C225" s="43">
        <f t="shared" si="43"/>
        <v>4.7535692795798834E-2</v>
      </c>
      <c r="D225" s="44">
        <f>IF(OR($A225="",$B225=""),"",A225*'MPTO_working_2-way'!$G224)</f>
        <v>1.8960396039603959</v>
      </c>
      <c r="E225" s="46">
        <f>IF(OR($A225="",$B225=""),"",B225*'MPTO_working_2-way'!$G224)</f>
        <v>2.1160220994475138</v>
      </c>
      <c r="F225" s="44">
        <f>IF(OR($A225="",$B225=""),"",'MPTO_working_2-way'!D224)</f>
        <v>1.8913661993688893</v>
      </c>
      <c r="G225" s="46">
        <f>IF(OR($A225="",$B225=""),"",'MPTO_working_2-way'!E224)</f>
        <v>2.1218733677673955</v>
      </c>
      <c r="H225" s="44">
        <f>IF(OR($A225="",$B225=""),"",'OddsRatio_working_2-way'!M224)</f>
        <v>1.8911327886790064</v>
      </c>
      <c r="I225" s="44">
        <f>IF(OR($A225="",$B225=""),"",'OddsRatio_working_2-way'!N224)</f>
        <v>2.1221672153735645</v>
      </c>
      <c r="J225" s="44">
        <f>IF('Log_working_2-way'!$D224="","",A225^('Log_working_2-way'!$D224))</f>
        <v>1.8889866417645398</v>
      </c>
      <c r="K225" s="46">
        <f>IF('Log_working_2-way'!$D224="","",B225^('Log_working_2-way'!$D224))</f>
        <v>2.1248762951200719</v>
      </c>
      <c r="L225" s="53">
        <f t="shared" si="35"/>
        <v>0.52741514360313313</v>
      </c>
      <c r="M225" s="53">
        <f t="shared" si="36"/>
        <v>0.47258485639686681</v>
      </c>
      <c r="N225" s="54">
        <v>322</v>
      </c>
      <c r="O225" s="54">
        <f t="shared" si="37"/>
        <v>144.09944751381218</v>
      </c>
      <c r="P225" s="54">
        <f t="shared" si="38"/>
        <v>162.59405940594061</v>
      </c>
      <c r="Q225" s="54">
        <f t="shared" si="39"/>
        <v>159.40594059405942</v>
      </c>
      <c r="R225" s="54">
        <f t="shared" si="40"/>
        <v>177.90055248618785</v>
      </c>
      <c r="S225" s="55">
        <f t="shared" si="41"/>
        <v>-15.306493080247236</v>
      </c>
      <c r="T225" s="55">
        <f t="shared" si="42"/>
        <v>-15.306493080247236</v>
      </c>
      <c r="U225" t="s">
        <v>314</v>
      </c>
      <c r="V225" t="s">
        <v>309</v>
      </c>
      <c r="W225" t="s">
        <v>445</v>
      </c>
      <c r="X225" s="38">
        <v>44230</v>
      </c>
      <c r="Y225" s="66" t="s">
        <v>479</v>
      </c>
    </row>
    <row r="226" spans="1:25" ht="15" x14ac:dyDescent="0.25">
      <c r="A226">
        <v>2.75</v>
      </c>
      <c r="B226">
        <v>1.48</v>
      </c>
      <c r="C226" s="43">
        <f t="shared" si="43"/>
        <v>3.9312039312039193E-2</v>
      </c>
      <c r="D226" s="44">
        <f>IF(OR($A226="",$B226=""),"",A226*'MPTO_working_2-way'!$G225)</f>
        <v>2.8581081081081079</v>
      </c>
      <c r="E226" s="46">
        <f>IF(OR($A226="",$B226=""),"",B226*'MPTO_working_2-way'!$G225)</f>
        <v>1.5381818181818181</v>
      </c>
      <c r="F226" s="44">
        <f>IF(OR($A226="",$B226=""),"",'MPTO_working_2-way'!D225)</f>
        <v>2.907142857142857</v>
      </c>
      <c r="G226" s="46">
        <f>IF(OR($A226="",$B226=""),"",'MPTO_working_2-way'!E225)</f>
        <v>1.5243445692883895</v>
      </c>
      <c r="H226" s="44">
        <f>IF(OR($A226="",$B226=""),"",'OddsRatio_working_2-way'!M225)</f>
        <v>2.9094065395649333</v>
      </c>
      <c r="I226" s="44">
        <f>IF(OR($A226="",$B226=""),"",'OddsRatio_working_2-way'!N225)</f>
        <v>1.5237229365663816</v>
      </c>
      <c r="J226" s="44">
        <f>IF('Log_working_2-way'!$D225="","",A226^('Log_working_2-way'!$D225))</f>
        <v>2.9328148836151597</v>
      </c>
      <c r="K226" s="46">
        <f>IF('Log_working_2-way'!$D225="","",B226^('Log_working_2-way'!$D225))</f>
        <v>1.5173801218505167</v>
      </c>
      <c r="L226" s="53">
        <f t="shared" si="35"/>
        <v>0.34988179669030733</v>
      </c>
      <c r="M226" s="53">
        <f t="shared" si="36"/>
        <v>0.65011820330969272</v>
      </c>
      <c r="N226" s="54">
        <v>323</v>
      </c>
      <c r="O226" s="54">
        <f t="shared" si="37"/>
        <v>205.54545454545456</v>
      </c>
      <c r="P226" s="54">
        <f t="shared" si="38"/>
        <v>104.75675675675677</v>
      </c>
      <c r="Q226" s="54">
        <f t="shared" si="39"/>
        <v>218.24324324324323</v>
      </c>
      <c r="R226" s="54">
        <f t="shared" si="40"/>
        <v>117.45454545454545</v>
      </c>
      <c r="S226" s="55">
        <f t="shared" si="41"/>
        <v>-12.697788697788667</v>
      </c>
      <c r="T226" s="55">
        <f t="shared" si="42"/>
        <v>-12.697788697788681</v>
      </c>
      <c r="U226" t="s">
        <v>327</v>
      </c>
      <c r="V226" t="s">
        <v>339</v>
      </c>
      <c r="W226" t="s">
        <v>446</v>
      </c>
      <c r="X226" s="38">
        <v>44230</v>
      </c>
      <c r="Y226" s="66" t="s">
        <v>479</v>
      </c>
    </row>
    <row r="227" spans="1:25" ht="15" x14ac:dyDescent="0.25">
      <c r="A227">
        <v>2.4300000000000002</v>
      </c>
      <c r="B227">
        <v>1.6</v>
      </c>
      <c r="C227" s="43">
        <f t="shared" si="43"/>
        <v>3.652263374485587E-2</v>
      </c>
      <c r="D227" s="44">
        <f>IF(OR($A227="",$B227=""),"",A227*'MPTO_working_2-way'!$G226)</f>
        <v>2.5187499999999998</v>
      </c>
      <c r="E227" s="46">
        <f>IF(OR($A227="",$B227=""),"",B227*'MPTO_working_2-way'!$G226)</f>
        <v>1.6584362139917694</v>
      </c>
      <c r="F227" s="44">
        <f>IF(OR($A227="",$B227=""),"",'MPTO_working_2-way'!D226)</f>
        <v>2.5428384565075208</v>
      </c>
      <c r="G227" s="46">
        <f>IF(OR($A227="",$B227=""),"",'MPTO_working_2-way'!E226)</f>
        <v>1.6481559983043661</v>
      </c>
      <c r="H227" s="44">
        <f>IF(OR($A227="",$B227=""),"",'OddsRatio_working_2-way'!M226)</f>
        <v>2.5438048235879216</v>
      </c>
      <c r="I227" s="44">
        <f>IF(OR($A227="",$B227=""),"",'OddsRatio_working_2-way'!N226)</f>
        <v>1.6477502756312954</v>
      </c>
      <c r="J227" s="44">
        <f>IF('Log_working_2-way'!$D226="","",A227^('Log_working_2-way'!$D226))</f>
        <v>2.5550445268860318</v>
      </c>
      <c r="K227" s="46">
        <f>IF('Log_working_2-way'!$D226="","",B227^('Log_working_2-way'!$D226))</f>
        <v>1.6430684026793276</v>
      </c>
      <c r="L227" s="53">
        <f t="shared" si="35"/>
        <v>0.3970223325062035</v>
      </c>
      <c r="M227" s="53">
        <f t="shared" si="36"/>
        <v>0.60297766749379655</v>
      </c>
      <c r="N227" s="54">
        <v>324</v>
      </c>
      <c r="O227" s="54">
        <f t="shared" si="37"/>
        <v>190.66666666666666</v>
      </c>
      <c r="P227" s="54">
        <f t="shared" si="38"/>
        <v>121.49999999999999</v>
      </c>
      <c r="Q227" s="54">
        <f t="shared" si="39"/>
        <v>202.5</v>
      </c>
      <c r="R227" s="54">
        <f t="shared" si="40"/>
        <v>133.33333333333331</v>
      </c>
      <c r="S227" s="55">
        <f t="shared" si="41"/>
        <v>-11.833333333333343</v>
      </c>
      <c r="T227" s="55">
        <f t="shared" si="42"/>
        <v>-11.833333333333329</v>
      </c>
      <c r="U227" t="s">
        <v>329</v>
      </c>
      <c r="V227" t="s">
        <v>326</v>
      </c>
      <c r="W227" t="s">
        <v>446</v>
      </c>
      <c r="X227" s="38">
        <v>44230</v>
      </c>
      <c r="Y227" s="66" t="s">
        <v>482</v>
      </c>
    </row>
    <row r="228" spans="1:25" s="50" customFormat="1" ht="15" x14ac:dyDescent="0.25">
      <c r="A228">
        <v>1.91</v>
      </c>
      <c r="B228">
        <v>1.96</v>
      </c>
      <c r="C228" s="43">
        <f t="shared" si="43"/>
        <v>3.3764291056736839E-2</v>
      </c>
      <c r="D228" s="44">
        <f>IF(OR($A228="",$B228=""),"",A228*'MPTO_working_2-way'!$G227)</f>
        <v>1.9744897959183674</v>
      </c>
      <c r="E228" s="46">
        <f>IF(OR($A228="",$B228=""),"",B228*'MPTO_working_2-way'!$G227)</f>
        <v>2.0261780104712042</v>
      </c>
      <c r="F228" s="44">
        <f>IF(OR($A228="",$B228=""),"",'MPTO_working_2-way'!D227)</f>
        <v>1.9736398144242935</v>
      </c>
      <c r="G228" s="46">
        <f>IF(OR($A228="",$B228=""),"",'MPTO_working_2-way'!E227)</f>
        <v>2.0270738574832143</v>
      </c>
      <c r="H228" s="44">
        <f>IF(OR($A228="",$B228=""),"",'OddsRatio_working_2-way'!M227)</f>
        <v>1.9736101204623264</v>
      </c>
      <c r="I228" s="44">
        <f>IF(OR($A228="",$B228=""),"",'OddsRatio_working_2-way'!N227)</f>
        <v>2.0271051820261912</v>
      </c>
      <c r="J228" s="44">
        <f>IF('Log_working_2-way'!$D227="","",A228^('Log_working_2-way'!$D227))</f>
        <v>1.9732233459331785</v>
      </c>
      <c r="K228" s="46">
        <f>IF('Log_working_2-way'!$D227="","",B228^('Log_working_2-way'!$D227))</f>
        <v>2.0275133700590602</v>
      </c>
      <c r="L228" s="53">
        <f t="shared" si="35"/>
        <v>0.50645994832041341</v>
      </c>
      <c r="M228" s="53">
        <f t="shared" si="36"/>
        <v>0.49354005167958659</v>
      </c>
      <c r="N228" s="54">
        <v>325</v>
      </c>
      <c r="O228" s="54">
        <f t="shared" si="37"/>
        <v>154.84293193717278</v>
      </c>
      <c r="P228" s="54">
        <f t="shared" si="38"/>
        <v>159.18367346938777</v>
      </c>
      <c r="Q228" s="54">
        <f t="shared" si="39"/>
        <v>165.81632653061226</v>
      </c>
      <c r="R228" s="54">
        <f t="shared" si="40"/>
        <v>170.15706806282722</v>
      </c>
      <c r="S228" s="55">
        <f t="shared" si="41"/>
        <v>-10.97339459343948</v>
      </c>
      <c r="T228" s="55">
        <f t="shared" si="42"/>
        <v>-10.973394593439451</v>
      </c>
      <c r="U228" t="s">
        <v>331</v>
      </c>
      <c r="V228" t="s">
        <v>325</v>
      </c>
      <c r="W228" t="s">
        <v>446</v>
      </c>
      <c r="X228" s="38">
        <v>44230</v>
      </c>
      <c r="Y228" s="66" t="s">
        <v>491</v>
      </c>
    </row>
    <row r="229" spans="1:25" ht="15" x14ac:dyDescent="0.25">
      <c r="A229">
        <v>1.96</v>
      </c>
      <c r="B229">
        <v>1.91</v>
      </c>
      <c r="C229" s="43">
        <f t="shared" si="43"/>
        <v>3.3764291056736839E-2</v>
      </c>
      <c r="D229" s="44">
        <f>IF(OR($A229="",$B229=""),"",A229*'MPTO_working_2-way'!$G228)</f>
        <v>2.0261780104712042</v>
      </c>
      <c r="E229" s="46">
        <f>IF(OR($A229="",$B229=""),"",B229*'MPTO_working_2-way'!$G228)</f>
        <v>1.9744897959183674</v>
      </c>
      <c r="F229" s="44">
        <f>IF(OR($A229="",$B229=""),"",'MPTO_working_2-way'!D228)</f>
        <v>2.0270738574832143</v>
      </c>
      <c r="G229" s="46">
        <f>IF(OR($A229="",$B229=""),"",'MPTO_working_2-way'!E228)</f>
        <v>1.9736398144242935</v>
      </c>
      <c r="H229" s="44">
        <f>IF(OR($A229="",$B229=""),"",'OddsRatio_working_2-way'!M228)</f>
        <v>2.0271051820261912</v>
      </c>
      <c r="I229" s="44">
        <f>IF(OR($A229="",$B229=""),"",'OddsRatio_working_2-way'!N228)</f>
        <v>1.9736101204623264</v>
      </c>
      <c r="J229" s="44">
        <f>IF('Log_working_2-way'!$D228="","",A229^('Log_working_2-way'!$D228))</f>
        <v>2.0275133700590602</v>
      </c>
      <c r="K229" s="46">
        <f>IF('Log_working_2-way'!$D228="","",B229^('Log_working_2-way'!$D228))</f>
        <v>1.9732233459331785</v>
      </c>
      <c r="L229" s="53">
        <f t="shared" si="35"/>
        <v>0.49354005167958659</v>
      </c>
      <c r="M229" s="53">
        <f t="shared" si="36"/>
        <v>0.50645994832041341</v>
      </c>
      <c r="N229" s="54">
        <v>326</v>
      </c>
      <c r="O229" s="54">
        <f t="shared" si="37"/>
        <v>159.67346938775512</v>
      </c>
      <c r="P229" s="54">
        <f t="shared" si="38"/>
        <v>155.31937172774866</v>
      </c>
      <c r="Q229" s="54">
        <f t="shared" si="39"/>
        <v>170.68062827225131</v>
      </c>
      <c r="R229" s="54">
        <f t="shared" si="40"/>
        <v>166.32653061224491</v>
      </c>
      <c r="S229" s="55">
        <f t="shared" si="41"/>
        <v>-11.007158884496192</v>
      </c>
      <c r="T229" s="55">
        <f t="shared" si="42"/>
        <v>-11.007158884496249</v>
      </c>
      <c r="U229" t="s">
        <v>333</v>
      </c>
      <c r="V229" t="s">
        <v>324</v>
      </c>
      <c r="W229" t="s">
        <v>446</v>
      </c>
      <c r="X229" s="38">
        <v>44230</v>
      </c>
      <c r="Y229" s="66" t="s">
        <v>509</v>
      </c>
    </row>
    <row r="230" spans="1:25" ht="15" x14ac:dyDescent="0.25">
      <c r="A230">
        <v>2.61</v>
      </c>
      <c r="B230">
        <v>1.53</v>
      </c>
      <c r="C230" s="43">
        <f t="shared" si="43"/>
        <v>3.6736533693937368E-2</v>
      </c>
      <c r="D230" s="44">
        <f>IF(OR($A230="",$B230=""),"",A230*'MPTO_working_2-way'!$G229)</f>
        <v>2.7058823529411762</v>
      </c>
      <c r="E230" s="46">
        <f>IF(OR($A230="",$B230=""),"",B230*'MPTO_working_2-way'!$G229)</f>
        <v>1.5862068965517242</v>
      </c>
      <c r="F230" s="44">
        <f>IF(OR($A230="",$B230=""),"",'MPTO_working_2-way'!D229)</f>
        <v>2.7414272474513437</v>
      </c>
      <c r="G230" s="46">
        <f>IF(OR($A230="",$B230=""),"",'MPTO_working_2-way'!E229)</f>
        <v>1.5742416178818521</v>
      </c>
      <c r="H230" s="44">
        <f>IF(OR($A230="",$B230=""),"",'OddsRatio_working_2-way'!M229)</f>
        <v>2.7429101666628148</v>
      </c>
      <c r="I230" s="44">
        <f>IF(OR($A230="",$B230=""),"",'OddsRatio_working_2-way'!N229)</f>
        <v>1.5737530362306167</v>
      </c>
      <c r="J230" s="44">
        <f>IF('Log_working_2-way'!$D229="","",A230^('Log_working_2-way'!$D229))</f>
        <v>2.7596672442217889</v>
      </c>
      <c r="K230" s="46">
        <f>IF('Log_working_2-way'!$D229="","",B230^('Log_working_2-way'!$D229))</f>
        <v>1.5682892622360389</v>
      </c>
      <c r="L230" s="53">
        <f t="shared" si="35"/>
        <v>0.36956521739130438</v>
      </c>
      <c r="M230" s="53">
        <f t="shared" si="36"/>
        <v>0.63043478260869568</v>
      </c>
      <c r="N230" s="54">
        <v>327</v>
      </c>
      <c r="O230" s="54">
        <f t="shared" si="37"/>
        <v>201.7126436781609</v>
      </c>
      <c r="P230" s="54">
        <f t="shared" si="38"/>
        <v>113.27450980392157</v>
      </c>
      <c r="Q230" s="54">
        <f t="shared" si="39"/>
        <v>213.72549019607843</v>
      </c>
      <c r="R230" s="54">
        <f t="shared" si="40"/>
        <v>125.28735632183908</v>
      </c>
      <c r="S230" s="55">
        <f t="shared" si="41"/>
        <v>-12.012846517917524</v>
      </c>
      <c r="T230" s="55">
        <f t="shared" si="42"/>
        <v>-12.012846517917509</v>
      </c>
      <c r="U230" t="s">
        <v>338</v>
      </c>
      <c r="V230" t="s">
        <v>328</v>
      </c>
      <c r="W230" t="s">
        <v>446</v>
      </c>
      <c r="X230" s="38">
        <v>44230</v>
      </c>
      <c r="Y230" s="66" t="s">
        <v>493</v>
      </c>
    </row>
    <row r="231" spans="1:25" s="50" customFormat="1" ht="15" x14ac:dyDescent="0.25">
      <c r="A231">
        <v>2.4900000000000002</v>
      </c>
      <c r="B231">
        <v>1.57</v>
      </c>
      <c r="C231" s="43">
        <f t="shared" si="43"/>
        <v>3.8549100862046881E-2</v>
      </c>
      <c r="D231" s="44">
        <f>IF(OR($A231="",$B231=""),"",A231*'MPTO_working_2-way'!$G230)</f>
        <v>2.5859872611464971</v>
      </c>
      <c r="E231" s="46">
        <f>IF(OR($A231="",$B231=""),"",B231*'MPTO_working_2-way'!$G230)</f>
        <v>1.6305220883534137</v>
      </c>
      <c r="F231" s="44">
        <f>IF(OR($A231="",$B231=""),"",'MPTO_working_2-way'!D230)</f>
        <v>2.6155287190981165</v>
      </c>
      <c r="G231" s="46">
        <f>IF(OR($A231="",$B231=""),"",'MPTO_working_2-way'!E230)</f>
        <v>1.6189924005549459</v>
      </c>
      <c r="H231" s="44">
        <f>IF(OR($A231="",$B231=""),"",'OddsRatio_working_2-way'!M230)</f>
        <v>2.6167977881353308</v>
      </c>
      <c r="I231" s="44">
        <f>IF(OR($A231="",$B231=""),"",'OddsRatio_working_2-way'!N230)</f>
        <v>1.6185065364007643</v>
      </c>
      <c r="J231" s="44">
        <f>IF('Log_working_2-way'!$D230="","",A231^('Log_working_2-way'!$D230))</f>
        <v>2.6306681131242473</v>
      </c>
      <c r="K231" s="46">
        <f>IF('Log_working_2-way'!$D230="","",B231^('Log_working_2-way'!$D230))</f>
        <v>1.6132455721377705</v>
      </c>
      <c r="L231" s="53">
        <f t="shared" si="35"/>
        <v>0.38669950738916253</v>
      </c>
      <c r="M231" s="53">
        <f t="shared" si="36"/>
        <v>0.61330049261083741</v>
      </c>
      <c r="N231" s="54">
        <v>328</v>
      </c>
      <c r="O231" s="54">
        <f t="shared" si="37"/>
        <v>196.27309236947789</v>
      </c>
      <c r="P231" s="54">
        <f t="shared" si="38"/>
        <v>119.08280254777071</v>
      </c>
      <c r="Q231" s="54">
        <f t="shared" si="39"/>
        <v>208.91719745222929</v>
      </c>
      <c r="R231" s="54">
        <f t="shared" si="40"/>
        <v>131.72690763052208</v>
      </c>
      <c r="S231" s="55">
        <f t="shared" si="41"/>
        <v>-12.644105082751395</v>
      </c>
      <c r="T231" s="55">
        <f t="shared" si="42"/>
        <v>-12.644105082751366</v>
      </c>
      <c r="U231" t="s">
        <v>335</v>
      </c>
      <c r="V231" t="s">
        <v>332</v>
      </c>
      <c r="W231" t="s">
        <v>446</v>
      </c>
      <c r="X231" s="38">
        <v>44230</v>
      </c>
      <c r="Y231" s="66" t="s">
        <v>479</v>
      </c>
    </row>
    <row r="232" spans="1:25" ht="15" x14ac:dyDescent="0.25">
      <c r="A232">
        <v>2.44</v>
      </c>
      <c r="B232">
        <v>1.59</v>
      </c>
      <c r="C232" s="43">
        <f t="shared" si="43"/>
        <v>3.8766883183833478E-2</v>
      </c>
      <c r="D232" s="44">
        <f>IF(OR($A232="",$B232=""),"",A232*'MPTO_working_2-way'!$G231)</f>
        <v>2.5345911949685536</v>
      </c>
      <c r="E232" s="46">
        <f>IF(OR($A232="",$B232=""),"",B232*'MPTO_working_2-way'!$G231)</f>
        <v>1.6516393442622954</v>
      </c>
      <c r="F232" s="44">
        <f>IF(OR($A232="",$B232=""),"",'MPTO_working_2-way'!D231)</f>
        <v>2.561130182202271</v>
      </c>
      <c r="G232" s="46">
        <f>IF(OR($A232="",$B232=""),"",'MPTO_working_2-way'!E231)</f>
        <v>1.640561569688769</v>
      </c>
      <c r="H232" s="44">
        <f>IF(OR($A232="",$B232=""),"",'OddsRatio_working_2-way'!M231)</f>
        <v>2.5622669317698867</v>
      </c>
      <c r="I232" s="44">
        <f>IF(OR($A232="",$B232=""),"",'OddsRatio_working_2-way'!N231)</f>
        <v>1.6400954789890509</v>
      </c>
      <c r="J232" s="44">
        <f>IF('Log_working_2-way'!$D231="","",A232^('Log_working_2-way'!$D231))</f>
        <v>2.5746963443895066</v>
      </c>
      <c r="K232" s="46">
        <f>IF('Log_working_2-way'!$D231="","",B232^('Log_working_2-way'!$D231))</f>
        <v>1.6350430694543896</v>
      </c>
      <c r="L232" s="53">
        <f t="shared" si="35"/>
        <v>0.39454094292803971</v>
      </c>
      <c r="M232" s="53">
        <f t="shared" si="36"/>
        <v>0.60545905707196013</v>
      </c>
      <c r="N232" s="54">
        <v>329</v>
      </c>
      <c r="O232" s="54">
        <f t="shared" si="37"/>
        <v>194.1639344262295</v>
      </c>
      <c r="P232" s="54">
        <f t="shared" si="38"/>
        <v>122.08176100628931</v>
      </c>
      <c r="Q232" s="54">
        <f t="shared" si="39"/>
        <v>206.91823899371067</v>
      </c>
      <c r="R232" s="54">
        <f t="shared" si="40"/>
        <v>134.8360655737705</v>
      </c>
      <c r="S232" s="55">
        <f t="shared" si="41"/>
        <v>-12.754304567481171</v>
      </c>
      <c r="T232" s="55">
        <f t="shared" si="42"/>
        <v>-12.754304567481185</v>
      </c>
      <c r="U232" t="s">
        <v>337</v>
      </c>
      <c r="V232" t="s">
        <v>340</v>
      </c>
      <c r="W232" t="s">
        <v>446</v>
      </c>
      <c r="X232" s="38">
        <v>44230</v>
      </c>
      <c r="Y232" s="66" t="s">
        <v>490</v>
      </c>
    </row>
    <row r="233" spans="1:25" ht="15" x14ac:dyDescent="0.25">
      <c r="A233">
        <v>2.16</v>
      </c>
      <c r="B233">
        <v>1.74</v>
      </c>
      <c r="C233" s="43">
        <f t="shared" si="43"/>
        <v>3.7675606641123682E-2</v>
      </c>
      <c r="D233" s="44">
        <f>IF(OR($A233="",$B233=""),"",A233*'MPTO_working_2-way'!$G232)</f>
        <v>2.2413793103448274</v>
      </c>
      <c r="E233" s="46">
        <f>IF(OR($A233="",$B233=""),"",B233*'MPTO_working_2-way'!$G232)</f>
        <v>1.8055555555555551</v>
      </c>
      <c r="F233" s="44">
        <f>IF(OR($A233="",$B233=""),"",'MPTO_working_2-way'!D232)</f>
        <v>2.2516175413371671</v>
      </c>
      <c r="G233" s="46">
        <f>IF(OR($A233="",$B233=""),"",'MPTO_working_2-way'!E232)</f>
        <v>1.7989661114302122</v>
      </c>
      <c r="H233" s="44">
        <f>IF(OR($A233="",$B233=""),"",'OddsRatio_working_2-way'!M232)</f>
        <v>2.2520253861514017</v>
      </c>
      <c r="I233" s="44">
        <f>IF(OR($A233="",$B233=""),"",'OddsRatio_working_2-way'!N232)</f>
        <v>1.7987058497862392</v>
      </c>
      <c r="J233" s="44">
        <f>IF('Log_working_2-way'!$D232="","",A233^('Log_working_2-way'!$D232))</f>
        <v>2.2567451068476951</v>
      </c>
      <c r="K233" s="46">
        <f>IF('Log_working_2-way'!$D232="","",B233^('Log_working_2-way'!$D232))</f>
        <v>1.7957063007853538</v>
      </c>
      <c r="L233" s="53">
        <f t="shared" si="35"/>
        <v>0.44615384615384618</v>
      </c>
      <c r="M233" s="53">
        <f t="shared" si="36"/>
        <v>0.55384615384615399</v>
      </c>
      <c r="N233" s="54">
        <v>330</v>
      </c>
      <c r="O233" s="54">
        <f t="shared" si="37"/>
        <v>177.22222222222223</v>
      </c>
      <c r="P233" s="54">
        <f t="shared" si="38"/>
        <v>140.34482758620692</v>
      </c>
      <c r="Q233" s="54">
        <f t="shared" si="39"/>
        <v>189.65517241379308</v>
      </c>
      <c r="R233" s="54">
        <f t="shared" si="40"/>
        <v>152.77777777777777</v>
      </c>
      <c r="S233" s="55">
        <f t="shared" si="41"/>
        <v>-12.432950191570853</v>
      </c>
      <c r="T233" s="55">
        <f t="shared" si="42"/>
        <v>-12.432950191570853</v>
      </c>
      <c r="U233" t="s">
        <v>336</v>
      </c>
      <c r="V233" t="s">
        <v>342</v>
      </c>
      <c r="W233" t="s">
        <v>446</v>
      </c>
      <c r="X233" s="38">
        <v>44230</v>
      </c>
      <c r="Y233" s="66" t="s">
        <v>479</v>
      </c>
    </row>
    <row r="234" spans="1:25" ht="15" x14ac:dyDescent="0.25">
      <c r="A234">
        <v>2.36</v>
      </c>
      <c r="B234">
        <v>1.63</v>
      </c>
      <c r="C234" s="43">
        <f t="shared" si="43"/>
        <v>3.7225746074659449E-2</v>
      </c>
      <c r="D234" s="44">
        <f>IF(OR($A234="",$B234=""),"",A234*'MPTO_working_2-way'!$G233)</f>
        <v>2.447852760736196</v>
      </c>
      <c r="E234" s="46">
        <f>IF(OR($A234="",$B234=""),"",B234*'MPTO_working_2-way'!$G233)</f>
        <v>1.6906779661016949</v>
      </c>
      <c r="F234" s="44">
        <f>IF(OR($A234="",$B234=""),"",'MPTO_working_2-way'!D233)</f>
        <v>2.4684291581108826</v>
      </c>
      <c r="G234" s="46">
        <f>IF(OR($A234="",$B234=""),"",'MPTO_working_2-way'!E233)</f>
        <v>1.6809998252053835</v>
      </c>
      <c r="H234" s="44">
        <f>IF(OR($A234="",$B234=""),"",'OddsRatio_working_2-way'!M233)</f>
        <v>2.4692617733849058</v>
      </c>
      <c r="I234" s="44">
        <f>IF(OR($A234="",$B234=""),"",'OddsRatio_working_2-way'!N233)</f>
        <v>1.6806139097297725</v>
      </c>
      <c r="J234" s="44">
        <f>IF('Log_working_2-way'!$D233="","",A234^('Log_working_2-way'!$D233))</f>
        <v>2.4788363298437481</v>
      </c>
      <c r="K234" s="46">
        <f>IF('Log_working_2-way'!$D233="","",B234^('Log_working_2-way'!$D233))</f>
        <v>1.6762073529161199</v>
      </c>
      <c r="L234" s="53">
        <f t="shared" si="35"/>
        <v>0.40852130325814545</v>
      </c>
      <c r="M234" s="53">
        <f t="shared" si="36"/>
        <v>0.5914786967418546</v>
      </c>
      <c r="N234" s="54">
        <v>331</v>
      </c>
      <c r="O234" s="54">
        <f t="shared" si="37"/>
        <v>190.74576271186442</v>
      </c>
      <c r="P234" s="54">
        <f t="shared" si="38"/>
        <v>127.9325153374233</v>
      </c>
      <c r="Q234" s="54">
        <f t="shared" si="39"/>
        <v>203.0674846625767</v>
      </c>
      <c r="R234" s="54">
        <f t="shared" si="40"/>
        <v>140.25423728813561</v>
      </c>
      <c r="S234" s="55">
        <f t="shared" si="41"/>
        <v>-12.321721950712288</v>
      </c>
      <c r="T234" s="55">
        <f t="shared" si="42"/>
        <v>-12.321721950712316</v>
      </c>
      <c r="U234" t="s">
        <v>334</v>
      </c>
      <c r="V234" t="s">
        <v>330</v>
      </c>
      <c r="W234" t="s">
        <v>446</v>
      </c>
      <c r="X234" s="38">
        <v>44230</v>
      </c>
      <c r="Y234" s="66" t="s">
        <v>479</v>
      </c>
    </row>
    <row r="235" spans="1:25" ht="15" x14ac:dyDescent="0.25">
      <c r="A235">
        <v>1.78</v>
      </c>
      <c r="B235">
        <v>2.1</v>
      </c>
      <c r="C235" s="43">
        <f t="shared" si="43"/>
        <v>3.7988228999465079E-2</v>
      </c>
      <c r="D235" s="44">
        <f>IF(OR($A235="",$B235=""),"",A235*'MPTO_working_2-way'!$G234)</f>
        <v>1.8476190476190479</v>
      </c>
      <c r="E235" s="46">
        <f>IF(OR($A235="",$B235=""),"",B235*'MPTO_working_2-way'!$G234)</f>
        <v>2.1797752808988768</v>
      </c>
      <c r="F235" s="44">
        <f>IF(OR($A235="",$B235=""),"",'MPTO_working_2-way'!D234)</f>
        <v>1.8422868408082802</v>
      </c>
      <c r="G235" s="46">
        <f>IF(OR($A235="",$B235=""),"",'MPTO_working_2-way'!E234)</f>
        <v>2.1872440023405506</v>
      </c>
      <c r="H235" s="44">
        <f>IF(OR($A235="",$B235=""),"",'OddsRatio_working_2-way'!M234)</f>
        <v>1.8420753583206844</v>
      </c>
      <c r="I235" s="44">
        <f>IF(OR($A235="",$B235=""),"",'OddsRatio_working_2-way'!N234)</f>
        <v>2.1875421719907089</v>
      </c>
      <c r="J235" s="44">
        <f>IF('Log_working_2-way'!$D234="","",A235^('Log_working_2-way'!$D234))</f>
        <v>1.8396466235294411</v>
      </c>
      <c r="K235" s="46">
        <f>IF('Log_working_2-way'!$D234="","",B235^('Log_working_2-way'!$D234))</f>
        <v>2.1909772182449698</v>
      </c>
      <c r="L235" s="53">
        <f t="shared" si="35"/>
        <v>0.54123711340206171</v>
      </c>
      <c r="M235" s="53">
        <f t="shared" si="36"/>
        <v>0.45876288659793807</v>
      </c>
      <c r="N235" s="54">
        <v>332</v>
      </c>
      <c r="O235" s="54">
        <f t="shared" si="37"/>
        <v>145.48314606741576</v>
      </c>
      <c r="P235" s="54">
        <f t="shared" si="38"/>
        <v>173.90476190476193</v>
      </c>
      <c r="Q235" s="54">
        <f t="shared" si="39"/>
        <v>158.09523809523807</v>
      </c>
      <c r="R235" s="54">
        <f t="shared" si="40"/>
        <v>186.5168539325843</v>
      </c>
      <c r="S235" s="55">
        <f t="shared" si="41"/>
        <v>-12.612092027822314</v>
      </c>
      <c r="T235" s="55">
        <f t="shared" si="42"/>
        <v>-12.612092027822371</v>
      </c>
      <c r="U235" t="s">
        <v>341</v>
      </c>
      <c r="V235" t="s">
        <v>323</v>
      </c>
      <c r="W235" t="s">
        <v>446</v>
      </c>
      <c r="X235" s="38">
        <v>44230</v>
      </c>
      <c r="Y235" s="66" t="s">
        <v>479</v>
      </c>
    </row>
    <row r="236" spans="1:25" ht="15" x14ac:dyDescent="0.25">
      <c r="A236">
        <v>1.83</v>
      </c>
      <c r="B236">
        <v>2.0699999999999998</v>
      </c>
      <c r="C236" s="43">
        <f t="shared" si="43"/>
        <v>2.9539874871307603E-2</v>
      </c>
      <c r="D236" s="44">
        <f>IF(OR($A236="",$B236=""),"",A236*'MPTO_working_2-way'!$G235)</f>
        <v>1.8840579710144929</v>
      </c>
      <c r="E236" s="46">
        <f>IF(OR($A236="",$B236=""),"",B236*'MPTO_working_2-way'!$G235)</f>
        <v>2.1311475409836067</v>
      </c>
      <c r="F236" s="44">
        <f>IF(OR($A236="",$B236=""),"",'MPTO_working_2-way'!D235)</f>
        <v>1.8808371192373576</v>
      </c>
      <c r="G236" s="46">
        <f>IF(OR($A236="",$B236=""),"",'MPTO_working_2-way'!E235)</f>
        <v>2.1352836729517204</v>
      </c>
      <c r="H236" s="44">
        <f>IF(OR($A236="",$B236=""),"",'OddsRatio_working_2-way'!M235)</f>
        <v>1.8807388571985679</v>
      </c>
      <c r="I236" s="44">
        <f>IF(OR($A236="",$B236=""),"",'OddsRatio_working_2-way'!N235)</f>
        <v>2.1354103339788768</v>
      </c>
      <c r="J236" s="44">
        <f>IF('Log_working_2-way'!$D235="","",A236^('Log_working_2-way'!$D235))</f>
        <v>1.8792804075818812</v>
      </c>
      <c r="K236" s="46">
        <f>IF('Log_working_2-way'!$D235="","",B236^('Log_working_2-way'!$D235))</f>
        <v>2.137293622577233</v>
      </c>
      <c r="L236" s="53">
        <f t="shared" si="35"/>
        <v>0.53076923076923077</v>
      </c>
      <c r="M236" s="53">
        <f t="shared" si="36"/>
        <v>0.46923076923076917</v>
      </c>
      <c r="N236" s="54">
        <v>333</v>
      </c>
      <c r="O236" s="54">
        <f t="shared" si="37"/>
        <v>151.03278688524588</v>
      </c>
      <c r="P236" s="54">
        <f t="shared" si="38"/>
        <v>172.13043478260869</v>
      </c>
      <c r="Q236" s="54">
        <f t="shared" si="39"/>
        <v>160.86956521739131</v>
      </c>
      <c r="R236" s="54">
        <f t="shared" si="40"/>
        <v>181.96721311475409</v>
      </c>
      <c r="S236" s="55">
        <f t="shared" si="41"/>
        <v>-9.8367783321454283</v>
      </c>
      <c r="T236" s="55">
        <f t="shared" si="42"/>
        <v>-9.8367783321453999</v>
      </c>
      <c r="U236" t="s">
        <v>51</v>
      </c>
      <c r="V236" t="s">
        <v>104</v>
      </c>
      <c r="W236" t="s">
        <v>441</v>
      </c>
      <c r="X236" s="38">
        <v>44230</v>
      </c>
      <c r="Y236" s="66" t="s">
        <v>498</v>
      </c>
    </row>
    <row r="237" spans="1:25" ht="15" x14ac:dyDescent="0.25">
      <c r="A237">
        <v>1.57</v>
      </c>
      <c r="B237">
        <v>2.5299999999999998</v>
      </c>
      <c r="C237" s="43">
        <f t="shared" si="43"/>
        <v>3.2199592155283119E-2</v>
      </c>
      <c r="D237" s="44">
        <f>IF(OR($A237="",$B237=""),"",A237*'MPTO_working_2-way'!$G236)</f>
        <v>1.6205533596837947</v>
      </c>
      <c r="E237" s="46">
        <f>IF(OR($A237="",$B237=""),"",B237*'MPTO_working_2-way'!$G236)</f>
        <v>2.6114649681528661</v>
      </c>
      <c r="F237" s="44">
        <f>IF(OR($A237="",$B237=""),"",'MPTO_working_2-way'!D236)</f>
        <v>1.6107134891831068</v>
      </c>
      <c r="G237" s="46">
        <f>IF(OR($A237="",$B237=""),"",'MPTO_working_2-way'!E236)</f>
        <v>2.6374290362205768</v>
      </c>
      <c r="H237" s="44">
        <f>IF(OR($A237="",$B237=""),"",'OddsRatio_working_2-way'!M236)</f>
        <v>1.610367937893074</v>
      </c>
      <c r="I237" s="44">
        <f>IF(OR($A237="",$B237=""),"",'OddsRatio_working_2-way'!N236)</f>
        <v>2.6383560438182503</v>
      </c>
      <c r="J237" s="44">
        <f>IF('Log_working_2-way'!$D236="","",A237^('Log_working_2-way'!$D236))</f>
        <v>1.6058919161709591</v>
      </c>
      <c r="K237" s="46">
        <f>IF('Log_working_2-way'!$D236="","",B237^('Log_working_2-way'!$D236))</f>
        <v>2.6504593860891874</v>
      </c>
      <c r="L237" s="53">
        <f t="shared" si="35"/>
        <v>0.6170731707317072</v>
      </c>
      <c r="M237" s="53">
        <f t="shared" si="36"/>
        <v>0.38292682926829269</v>
      </c>
      <c r="N237" s="54">
        <v>334</v>
      </c>
      <c r="O237" s="54">
        <f t="shared" si="37"/>
        <v>121.26114649681527</v>
      </c>
      <c r="P237" s="54">
        <f t="shared" si="38"/>
        <v>201.98418972332018</v>
      </c>
      <c r="Q237" s="54">
        <f t="shared" si="39"/>
        <v>132.01581027667987</v>
      </c>
      <c r="R237" s="54">
        <f t="shared" si="40"/>
        <v>212.73885350318471</v>
      </c>
      <c r="S237" s="55">
        <f t="shared" si="41"/>
        <v>-10.7546637798646</v>
      </c>
      <c r="T237" s="55">
        <f t="shared" si="42"/>
        <v>-10.754663779864529</v>
      </c>
      <c r="U237" t="s">
        <v>53</v>
      </c>
      <c r="V237" t="s">
        <v>413</v>
      </c>
      <c r="W237" t="s">
        <v>441</v>
      </c>
      <c r="X237" s="38">
        <v>44230</v>
      </c>
      <c r="Y237" s="66" t="s">
        <v>487</v>
      </c>
    </row>
    <row r="238" spans="1:25" ht="15" x14ac:dyDescent="0.25">
      <c r="A238">
        <v>2.4</v>
      </c>
      <c r="B238">
        <v>1.62</v>
      </c>
      <c r="C238" s="43">
        <f t="shared" si="43"/>
        <v>3.3950617283950546E-2</v>
      </c>
      <c r="D238" s="44">
        <f>IF(OR($A238="",$B238=""),"",A238*'MPTO_working_2-way'!$G237)</f>
        <v>2.4814814814814814</v>
      </c>
      <c r="E238" s="46">
        <f>IF(OR($A238="",$B238=""),"",B238*'MPTO_working_2-way'!$G237)</f>
        <v>1.675</v>
      </c>
      <c r="F238" s="44">
        <f>IF(OR($A238="",$B238=""),"",'MPTO_working_2-way'!D237)</f>
        <v>2.5019305019305014</v>
      </c>
      <c r="G238" s="46">
        <f>IF(OR($A238="",$B238=""),"",'MPTO_working_2-way'!E237)</f>
        <v>1.6658097686375322</v>
      </c>
      <c r="H238" s="44">
        <f>IF(OR($A238="",$B238=""),"",'OddsRatio_working_2-way'!M237)</f>
        <v>2.502685767593821</v>
      </c>
      <c r="I238" s="44">
        <f>IF(OR($A238="",$B238=""),"",'OddsRatio_working_2-way'!N237)</f>
        <v>1.6654751256486924</v>
      </c>
      <c r="J238" s="44">
        <f>IF('Log_working_2-way'!$D237="","",A238^('Log_working_2-way'!$D237))</f>
        <v>2.5121786003771214</v>
      </c>
      <c r="K238" s="46">
        <f>IF('Log_working_2-way'!$D237="","",B238^('Log_working_2-way'!$D237))</f>
        <v>1.6612975476246807</v>
      </c>
      <c r="L238" s="53">
        <f t="shared" si="35"/>
        <v>0.40298507462686567</v>
      </c>
      <c r="M238" s="53">
        <f t="shared" si="36"/>
        <v>0.59701492537313428</v>
      </c>
      <c r="N238" s="54">
        <v>335</v>
      </c>
      <c r="O238" s="54">
        <f t="shared" si="37"/>
        <v>195.41666666666669</v>
      </c>
      <c r="P238" s="54">
        <f t="shared" si="38"/>
        <v>128.2098765432099</v>
      </c>
      <c r="Q238" s="54">
        <f t="shared" si="39"/>
        <v>206.7901234567901</v>
      </c>
      <c r="R238" s="54">
        <f t="shared" si="40"/>
        <v>139.58333333333334</v>
      </c>
      <c r="S238" s="55">
        <f t="shared" si="41"/>
        <v>-11.373456790123413</v>
      </c>
      <c r="T238" s="55">
        <f t="shared" si="42"/>
        <v>-11.373456790123441</v>
      </c>
      <c r="U238" t="s">
        <v>350</v>
      </c>
      <c r="V238" t="s">
        <v>417</v>
      </c>
      <c r="W238" t="s">
        <v>434</v>
      </c>
      <c r="X238" s="38">
        <v>44230</v>
      </c>
      <c r="Y238" s="66" t="s">
        <v>481</v>
      </c>
    </row>
    <row r="239" spans="1:25" ht="15" x14ac:dyDescent="0.25">
      <c r="A239">
        <v>2.23</v>
      </c>
      <c r="B239">
        <v>1.71</v>
      </c>
      <c r="C239" s="43">
        <f t="shared" si="43"/>
        <v>3.3225814910969431E-2</v>
      </c>
      <c r="D239" s="44">
        <f>IF(OR($A239="",$B239=""),"",A239*'MPTO_working_2-way'!$G238)</f>
        <v>2.3040935672514617</v>
      </c>
      <c r="E239" s="46">
        <f>IF(OR($A239="",$B239=""),"",B239*'MPTO_working_2-way'!$G238)</f>
        <v>1.7668161434977576</v>
      </c>
      <c r="F239" s="44">
        <f>IF(OR($A239="",$B239=""),"",'MPTO_working_2-way'!D238)</f>
        <v>2.315792669966295</v>
      </c>
      <c r="G239" s="46">
        <f>IF(OR($A239="",$B239=""),"",'MPTO_working_2-way'!E238)</f>
        <v>1.7599981538319522</v>
      </c>
      <c r="H239" s="44">
        <f>IF(OR($A239="",$B239=""),"",'OddsRatio_working_2-way'!M238)</f>
        <v>2.3162045305336028</v>
      </c>
      <c r="I239" s="44">
        <f>IF(OR($A239="",$B239=""),"",'OddsRatio_working_2-way'!N238)</f>
        <v>1.7597603387632996</v>
      </c>
      <c r="J239" s="44">
        <f>IF('Log_working_2-way'!$D238="","",A239^('Log_working_2-way'!$D238))</f>
        <v>2.3215866387713424</v>
      </c>
      <c r="K239" s="46">
        <f>IF('Log_working_2-way'!$D238="","",B239^('Log_working_2-way'!$D238))</f>
        <v>1.7566662454529891</v>
      </c>
      <c r="L239" s="53">
        <f t="shared" si="35"/>
        <v>0.43401015228426398</v>
      </c>
      <c r="M239" s="53">
        <f t="shared" si="36"/>
        <v>0.56598984771573613</v>
      </c>
      <c r="N239" s="54">
        <v>336</v>
      </c>
      <c r="O239" s="54">
        <f t="shared" si="37"/>
        <v>185.32735426008969</v>
      </c>
      <c r="P239" s="54">
        <f t="shared" si="38"/>
        <v>139.50877192982452</v>
      </c>
      <c r="Q239" s="54">
        <f t="shared" si="39"/>
        <v>196.49122807017542</v>
      </c>
      <c r="R239" s="54">
        <f t="shared" si="40"/>
        <v>150.67264573991031</v>
      </c>
      <c r="S239" s="55">
        <f t="shared" si="41"/>
        <v>-11.163873810085732</v>
      </c>
      <c r="T239" s="55">
        <f t="shared" si="42"/>
        <v>-11.163873810085789</v>
      </c>
      <c r="U239" t="s">
        <v>348</v>
      </c>
      <c r="V239" t="s">
        <v>354</v>
      </c>
      <c r="W239" t="s">
        <v>434</v>
      </c>
      <c r="X239" s="38">
        <v>44230</v>
      </c>
      <c r="Y239" s="66" t="s">
        <v>493</v>
      </c>
    </row>
    <row r="240" spans="1:25" ht="15" x14ac:dyDescent="0.25">
      <c r="A240">
        <v>2.0299999999999998</v>
      </c>
      <c r="B240">
        <v>1.86</v>
      </c>
      <c r="C240" s="43">
        <f t="shared" si="43"/>
        <v>3.0245246040574214E-2</v>
      </c>
      <c r="D240" s="44">
        <f>IF(OR($A240="",$B240=""),"",A240*'MPTO_working_2-way'!$G239)</f>
        <v>2.0913978494623655</v>
      </c>
      <c r="E240" s="46">
        <f>IF(OR($A240="",$B240=""),"",B240*'MPTO_working_2-way'!$G239)</f>
        <v>1.9162561576354682</v>
      </c>
      <c r="F240" s="44">
        <f>IF(OR($A240="",$B240=""),"",'MPTO_working_2-way'!D239)</f>
        <v>2.0942925287037548</v>
      </c>
      <c r="G240" s="46">
        <f>IF(OR($A240="",$B240=""),"",'MPTO_working_2-way'!E239)</f>
        <v>1.9138324294186226</v>
      </c>
      <c r="H240" s="44">
        <f>IF(OR($A240="",$B240=""),"",'OddsRatio_working_2-way'!M239)</f>
        <v>2.0943831224048783</v>
      </c>
      <c r="I240" s="44">
        <f>IF(OR($A240="",$B240=""),"",'OddsRatio_working_2-way'!N239)</f>
        <v>1.9137567818137824</v>
      </c>
      <c r="J240" s="44">
        <f>IF('Log_working_2-way'!$D239="","",A240^('Log_working_2-way'!$D239))</f>
        <v>2.0957003958101184</v>
      </c>
      <c r="K240" s="46">
        <f>IF('Log_working_2-way'!$D239="","",B240^('Log_working_2-way'!$D239))</f>
        <v>1.9126582447390832</v>
      </c>
      <c r="L240" s="53">
        <f t="shared" si="35"/>
        <v>0.47814910025706941</v>
      </c>
      <c r="M240" s="53">
        <f t="shared" si="36"/>
        <v>0.52185089974293053</v>
      </c>
      <c r="N240" s="54">
        <v>337</v>
      </c>
      <c r="O240" s="54">
        <f t="shared" si="37"/>
        <v>170.99014778325122</v>
      </c>
      <c r="P240" s="54">
        <f t="shared" si="38"/>
        <v>155.81720430107529</v>
      </c>
      <c r="Q240" s="54">
        <f t="shared" si="39"/>
        <v>181.18279569892471</v>
      </c>
      <c r="R240" s="54">
        <f t="shared" si="40"/>
        <v>166.00985221674878</v>
      </c>
      <c r="S240" s="55">
        <f t="shared" si="41"/>
        <v>-10.19264791567349</v>
      </c>
      <c r="T240" s="55">
        <f t="shared" si="42"/>
        <v>-10.19264791567349</v>
      </c>
      <c r="U240" t="s">
        <v>105</v>
      </c>
      <c r="V240" t="s">
        <v>353</v>
      </c>
      <c r="W240" t="s">
        <v>434</v>
      </c>
      <c r="X240" s="38">
        <v>44230</v>
      </c>
      <c r="Y240" s="66" t="s">
        <v>478</v>
      </c>
    </row>
    <row r="241" spans="1:25" ht="15" x14ac:dyDescent="0.25">
      <c r="A241">
        <v>2.4500000000000002</v>
      </c>
      <c r="B241">
        <v>1.6</v>
      </c>
      <c r="C241" s="43">
        <f t="shared" si="43"/>
        <v>3.3163265306122458E-2</v>
      </c>
      <c r="D241" s="44">
        <f>IF(OR($A241="",$B241=""),"",A241*'MPTO_working_2-way'!$G240)</f>
        <v>2.53125</v>
      </c>
      <c r="E241" s="46">
        <f>IF(OR($A241="",$B241=""),"",B241*'MPTO_working_2-way'!$G240)</f>
        <v>1.653061224489796</v>
      </c>
      <c r="F241" s="44">
        <f>IF(OR($A241="",$B241=""),"",'MPTO_working_2-way'!D240)</f>
        <v>2.5537459283387625</v>
      </c>
      <c r="G241" s="46">
        <f>IF(OR($A241="",$B241=""),"",'MPTO_working_2-way'!E240)</f>
        <v>1.6436058700209644</v>
      </c>
      <c r="H241" s="44">
        <f>IF(OR($A241="",$B241=""),"",'OddsRatio_working_2-way'!M240)</f>
        <v>2.5545631755148031</v>
      </c>
      <c r="I241" s="44">
        <f>IF(OR($A241="",$B241=""),"",'OddsRatio_working_2-way'!N240)</f>
        <v>1.643267520902677</v>
      </c>
      <c r="J241" s="44">
        <f>IF('Log_working_2-way'!$D240="","",A241^('Log_working_2-way'!$D240))</f>
        <v>2.5650213685886376</v>
      </c>
      <c r="K241" s="46">
        <f>IF('Log_working_2-way'!$D240="","",B241^('Log_working_2-way'!$D240))</f>
        <v>1.6389689112690746</v>
      </c>
      <c r="L241" s="53">
        <f t="shared" si="35"/>
        <v>0.39506172839506171</v>
      </c>
      <c r="M241" s="53">
        <f t="shared" si="36"/>
        <v>0.60493827160493829</v>
      </c>
      <c r="N241" s="54">
        <v>338</v>
      </c>
      <c r="O241" s="54">
        <f t="shared" si="37"/>
        <v>200.0408163265306</v>
      </c>
      <c r="P241" s="54">
        <f t="shared" si="38"/>
        <v>126.75000000000004</v>
      </c>
      <c r="Q241" s="54">
        <f t="shared" si="39"/>
        <v>211.25</v>
      </c>
      <c r="R241" s="54">
        <f t="shared" si="40"/>
        <v>137.95918367346937</v>
      </c>
      <c r="S241" s="55">
        <f t="shared" si="41"/>
        <v>-11.209183673469397</v>
      </c>
      <c r="T241" s="55">
        <f t="shared" si="42"/>
        <v>-11.209183673469326</v>
      </c>
      <c r="U241" t="s">
        <v>415</v>
      </c>
      <c r="V241" t="s">
        <v>351</v>
      </c>
      <c r="W241" t="s">
        <v>434</v>
      </c>
      <c r="X241" s="38">
        <v>44230</v>
      </c>
      <c r="Y241" s="66" t="s">
        <v>487</v>
      </c>
    </row>
    <row r="242" spans="1:25" ht="15" x14ac:dyDescent="0.25">
      <c r="A242">
        <v>2.1</v>
      </c>
      <c r="B242">
        <v>1.79</v>
      </c>
      <c r="C242" s="43">
        <f t="shared" si="43"/>
        <v>3.4849694067571102E-2</v>
      </c>
      <c r="D242" s="44">
        <f>IF(OR($A242="",$B242=""),"",A242*'MPTO_working_2-way'!$G241)</f>
        <v>2.1731843575418992</v>
      </c>
      <c r="E242" s="46">
        <f>IF(OR($A242="",$B242=""),"",B242*'MPTO_working_2-way'!$G241)</f>
        <v>1.8523809523809522</v>
      </c>
      <c r="F242" s="44">
        <f>IF(OR($A242="",$B242=""),"",'MPTO_working_2-way'!D241)</f>
        <v>2.1797622499275153</v>
      </c>
      <c r="G242" s="46">
        <f>IF(OR($A242="",$B242=""),"",'MPTO_working_2-way'!E241)</f>
        <v>1.8476284099287292</v>
      </c>
      <c r="H242" s="44">
        <f>IF(OR($A242="",$B242=""),"",'OddsRatio_working_2-way'!M241)</f>
        <v>2.1800021454603971</v>
      </c>
      <c r="I242" s="44">
        <f>IF(OR($A242="",$B242=""),"",'OddsRatio_working_2-way'!N241)</f>
        <v>1.8474560862851939</v>
      </c>
      <c r="J242" s="44">
        <f>IF('Log_working_2-way'!$D241="","",A242^('Log_working_2-way'!$D241))</f>
        <v>2.1830172065936067</v>
      </c>
      <c r="K242" s="46">
        <f>IF('Log_working_2-way'!$D241="","",B242^('Log_working_2-way'!$D241))</f>
        <v>1.8452962428833544</v>
      </c>
      <c r="L242" s="53">
        <f t="shared" si="35"/>
        <v>0.46015424164524427</v>
      </c>
      <c r="M242" s="53">
        <f t="shared" si="36"/>
        <v>0.53984575835475579</v>
      </c>
      <c r="N242" s="54">
        <v>339</v>
      </c>
      <c r="O242" s="54">
        <f t="shared" si="37"/>
        <v>177.57142857142856</v>
      </c>
      <c r="P242" s="54">
        <f t="shared" si="38"/>
        <v>149.61452513966483</v>
      </c>
      <c r="Q242" s="54">
        <f t="shared" si="39"/>
        <v>189.38547486033519</v>
      </c>
      <c r="R242" s="54">
        <f t="shared" si="40"/>
        <v>161.42857142857142</v>
      </c>
      <c r="S242" s="55">
        <f t="shared" si="41"/>
        <v>-11.814046288906638</v>
      </c>
      <c r="T242" s="55">
        <f t="shared" si="42"/>
        <v>-11.814046288906582</v>
      </c>
      <c r="U242" t="s">
        <v>418</v>
      </c>
      <c r="V242" t="s">
        <v>416</v>
      </c>
      <c r="W242" t="s">
        <v>434</v>
      </c>
      <c r="X242" s="38">
        <v>44230</v>
      </c>
      <c r="Y242" s="66" t="s">
        <v>484</v>
      </c>
    </row>
    <row r="243" spans="1:25" ht="15" x14ac:dyDescent="0.25">
      <c r="A243">
        <v>1.85</v>
      </c>
      <c r="B243">
        <v>2.0499999999999998</v>
      </c>
      <c r="C243" s="43">
        <f t="shared" si="43"/>
        <v>2.8345418589321048E-2</v>
      </c>
      <c r="D243" s="44">
        <f>IF(OR($A243="",$B243=""),"",A243*'MPTO_working_2-way'!$G242)</f>
        <v>1.902439024390244</v>
      </c>
      <c r="E243" s="46">
        <f>IF(OR($A243="",$B243=""),"",B243*'MPTO_working_2-way'!$G242)</f>
        <v>2.1081081081081079</v>
      </c>
      <c r="F243" s="44">
        <f>IF(OR($A243="",$B243=""),"",'MPTO_working_2-way'!D242)</f>
        <v>1.8998121477770822</v>
      </c>
      <c r="G243" s="46">
        <f>IF(OR($A243="",$B243=""),"",'MPTO_working_2-way'!E242)</f>
        <v>2.1113430758524703</v>
      </c>
      <c r="H243" s="44">
        <f>IF(OR($A243="",$B243=""),"",'OddsRatio_working_2-way'!M242)</f>
        <v>1.8997354108424378</v>
      </c>
      <c r="I243" s="44">
        <f>IF(OR($A243="",$B243=""),"",'OddsRatio_working_2-way'!N242)</f>
        <v>2.1114378604524222</v>
      </c>
      <c r="J243" s="44">
        <f>IF('Log_working_2-way'!$D242="","",A243^('Log_working_2-way'!$D242))</f>
        <v>1.8985467665018629</v>
      </c>
      <c r="K243" s="46">
        <f>IF('Log_working_2-way'!$D242="","",B243^('Log_working_2-way'!$D242))</f>
        <v>2.1129081281913611</v>
      </c>
      <c r="L243" s="53">
        <f t="shared" si="35"/>
        <v>0.52564102564102555</v>
      </c>
      <c r="M243" s="53">
        <f t="shared" si="36"/>
        <v>0.47435897435897439</v>
      </c>
      <c r="N243" s="54">
        <v>340</v>
      </c>
      <c r="O243" s="54">
        <f t="shared" si="37"/>
        <v>156.2162162162162</v>
      </c>
      <c r="P243" s="54">
        <f t="shared" si="38"/>
        <v>174.14634146341459</v>
      </c>
      <c r="Q243" s="54">
        <f t="shared" si="39"/>
        <v>165.85365853658539</v>
      </c>
      <c r="R243" s="54">
        <f t="shared" si="40"/>
        <v>183.78378378378375</v>
      </c>
      <c r="S243" s="55">
        <f t="shared" si="41"/>
        <v>-9.637442320369189</v>
      </c>
      <c r="T243" s="55">
        <f t="shared" si="42"/>
        <v>-9.6374423203691606</v>
      </c>
      <c r="U243" t="s">
        <v>50</v>
      </c>
      <c r="V243" t="s">
        <v>352</v>
      </c>
      <c r="W243" t="s">
        <v>434</v>
      </c>
      <c r="X243" s="38">
        <v>44230</v>
      </c>
      <c r="Y243" s="66" t="s">
        <v>485</v>
      </c>
    </row>
    <row r="244" spans="1:25" ht="15" x14ac:dyDescent="0.25">
      <c r="A244">
        <v>2.21</v>
      </c>
      <c r="B244">
        <v>1.72</v>
      </c>
      <c r="C244" s="43">
        <f t="shared" si="43"/>
        <v>3.3884036620014824E-2</v>
      </c>
      <c r="D244" s="44">
        <f>IF(OR($A244="",$B244=""),"",A244*'MPTO_working_2-way'!$G243)</f>
        <v>2.2848837209302326</v>
      </c>
      <c r="E244" s="46">
        <f>IF(OR($A244="",$B244=""),"",B244*'MPTO_working_2-way'!$G243)</f>
        <v>1.7782805429864255</v>
      </c>
      <c r="F244" s="44">
        <f>IF(OR($A244="",$B244=""),"",'MPTO_working_2-way'!D243)</f>
        <v>2.2959652089876781</v>
      </c>
      <c r="G244" s="46">
        <f>IF(OR($A244="",$B244=""),"",'MPTO_working_2-way'!E243)</f>
        <v>1.7716256524981358</v>
      </c>
      <c r="H244" s="44">
        <f>IF(OR($A244="",$B244=""),"",'OddsRatio_working_2-way'!M243)</f>
        <v>2.2963624321753371</v>
      </c>
      <c r="I244" s="44">
        <f>IF(OR($A244="",$B244=""),"",'OddsRatio_working_2-way'!N243)</f>
        <v>1.7713892158398703</v>
      </c>
      <c r="J244" s="44">
        <f>IF('Log_working_2-way'!$D243="","",A244^('Log_working_2-way'!$D243))</f>
        <v>2.3014598613122459</v>
      </c>
      <c r="K244" s="46">
        <f>IF('Log_working_2-way'!$D243="","",B244^('Log_working_2-way'!$D243))</f>
        <v>1.7683679149287428</v>
      </c>
      <c r="L244" s="53">
        <f t="shared" si="35"/>
        <v>0.43765903307888038</v>
      </c>
      <c r="M244" s="53">
        <f t="shared" si="36"/>
        <v>0.56234096692111957</v>
      </c>
      <c r="N244" s="54">
        <v>341</v>
      </c>
      <c r="O244" s="54">
        <f t="shared" si="37"/>
        <v>186.70135746606334</v>
      </c>
      <c r="P244" s="54">
        <f t="shared" si="38"/>
        <v>142.74418604651163</v>
      </c>
      <c r="Q244" s="54">
        <f t="shared" si="39"/>
        <v>198.25581395348837</v>
      </c>
      <c r="R244" s="54">
        <f t="shared" si="40"/>
        <v>154.29864253393666</v>
      </c>
      <c r="S244" s="55">
        <f t="shared" si="41"/>
        <v>-11.554456487425028</v>
      </c>
      <c r="T244" s="55">
        <f t="shared" si="42"/>
        <v>-11.554456487425028</v>
      </c>
      <c r="U244" t="s">
        <v>234</v>
      </c>
      <c r="V244" t="s">
        <v>349</v>
      </c>
      <c r="W244" t="s">
        <v>434</v>
      </c>
      <c r="X244" s="38">
        <v>44230</v>
      </c>
      <c r="Y244" s="66" t="s">
        <v>491</v>
      </c>
    </row>
    <row r="245" spans="1:25" ht="15" x14ac:dyDescent="0.25">
      <c r="A245">
        <v>2.33</v>
      </c>
      <c r="B245">
        <v>1.65</v>
      </c>
      <c r="C245" s="43">
        <f t="shared" si="43"/>
        <v>3.5245155416829377E-2</v>
      </c>
      <c r="D245" s="44">
        <f>IF(OR($A245="",$B245=""),"",A245*'MPTO_working_2-way'!$G244)</f>
        <v>2.4121212121212126</v>
      </c>
      <c r="E245" s="46">
        <f>IF(OR($A245="",$B245=""),"",B245*'MPTO_working_2-way'!$G244)</f>
        <v>1.7081545064377683</v>
      </c>
      <c r="F245" s="44">
        <f>IF(OR($A245="",$B245=""),"",'MPTO_working_2-way'!D244)</f>
        <v>2.4297677358192451</v>
      </c>
      <c r="G245" s="46">
        <f>IF(OR($A245="",$B245=""),"",'MPTO_working_2-way'!E244)</f>
        <v>1.6994142999226434</v>
      </c>
      <c r="H245" s="44">
        <f>IF(OR($A245="",$B245=""),"",'OddsRatio_working_2-way'!M244)</f>
        <v>2.4304383405634256</v>
      </c>
      <c r="I245" s="44">
        <f>IF(OR($A245="",$B245=""),"",'OddsRatio_working_2-way'!N244)</f>
        <v>1.6990864070422753</v>
      </c>
      <c r="J245" s="44">
        <f>IF('Log_working_2-way'!$D244="","",A245^('Log_working_2-way'!$D244))</f>
        <v>2.4386155296037653</v>
      </c>
      <c r="K245" s="46">
        <f>IF('Log_working_2-way'!$D244="","",B245^('Log_working_2-way'!$D244))</f>
        <v>1.6951127521022427</v>
      </c>
      <c r="L245" s="53">
        <f t="shared" si="35"/>
        <v>0.41457286432160795</v>
      </c>
      <c r="M245" s="53">
        <f t="shared" si="36"/>
        <v>0.58542713567839189</v>
      </c>
      <c r="N245" s="54">
        <v>342</v>
      </c>
      <c r="O245" s="54">
        <f t="shared" si="37"/>
        <v>195.21888412017168</v>
      </c>
      <c r="P245" s="54">
        <f t="shared" si="38"/>
        <v>134.72727272727269</v>
      </c>
      <c r="Q245" s="54">
        <f t="shared" si="39"/>
        <v>207.27272727272728</v>
      </c>
      <c r="R245" s="54">
        <f t="shared" si="40"/>
        <v>146.78111587982832</v>
      </c>
      <c r="S245" s="55">
        <f t="shared" si="41"/>
        <v>-12.053843152555601</v>
      </c>
      <c r="T245" s="55">
        <f t="shared" si="42"/>
        <v>-12.053843152555629</v>
      </c>
      <c r="U245" t="s">
        <v>235</v>
      </c>
      <c r="V245" t="s">
        <v>140</v>
      </c>
      <c r="W245" t="s">
        <v>434</v>
      </c>
      <c r="X245" s="38">
        <v>44230</v>
      </c>
      <c r="Y245" s="66" t="s">
        <v>485</v>
      </c>
    </row>
    <row r="246" spans="1:25" ht="15" x14ac:dyDescent="0.25">
      <c r="A246">
        <v>2.17</v>
      </c>
      <c r="B246">
        <v>1.74</v>
      </c>
      <c r="C246" s="43">
        <f t="shared" si="43"/>
        <v>3.5542136765718491E-2</v>
      </c>
      <c r="D246" s="44">
        <f>IF(OR($A246="",$B246=""),"",A246*'MPTO_working_2-way'!$G245)</f>
        <v>2.2471264367816088</v>
      </c>
      <c r="E246" s="46">
        <f>IF(OR($A246="",$B246=""),"",B246*'MPTO_working_2-way'!$G245)</f>
        <v>1.8018433179723501</v>
      </c>
      <c r="F246" s="44">
        <f>IF(OR($A246="",$B246=""),"",'MPTO_working_2-way'!D245)</f>
        <v>2.2570386753541753</v>
      </c>
      <c r="G246" s="46">
        <f>IF(OR($A246="",$B246=""),"",'MPTO_working_2-way'!E245)</f>
        <v>1.7955204717295163</v>
      </c>
      <c r="H246" s="44">
        <f>IF(OR($A246="",$B246=""),"",'OddsRatio_working_2-way'!M245)</f>
        <v>2.2574104664273644</v>
      </c>
      <c r="I246" s="44">
        <f>IF(OR($A246="",$B246=""),"",'OddsRatio_working_2-way'!N245)</f>
        <v>1.7952852522702987</v>
      </c>
      <c r="J246" s="44">
        <f>IF('Log_working_2-way'!$D245="","",A246^('Log_working_2-way'!$D245))</f>
        <v>2.2619707702020815</v>
      </c>
      <c r="K246" s="46">
        <f>IF('Log_working_2-way'!$D245="","",B246^('Log_working_2-way'!$D245))</f>
        <v>1.7924113803680148</v>
      </c>
      <c r="L246" s="53">
        <f t="shared" si="35"/>
        <v>0.44501278772378522</v>
      </c>
      <c r="M246" s="53">
        <f t="shared" si="36"/>
        <v>0.55498721227621484</v>
      </c>
      <c r="N246" s="54">
        <v>343</v>
      </c>
      <c r="O246" s="54">
        <f t="shared" si="37"/>
        <v>184.93548387096772</v>
      </c>
      <c r="P246" s="54">
        <f t="shared" si="38"/>
        <v>145.87356321839081</v>
      </c>
      <c r="Q246" s="54">
        <f t="shared" si="39"/>
        <v>197.12643678160919</v>
      </c>
      <c r="R246" s="54">
        <f t="shared" si="40"/>
        <v>158.06451612903226</v>
      </c>
      <c r="S246" s="55">
        <f t="shared" si="41"/>
        <v>-12.190952910641471</v>
      </c>
      <c r="T246" s="55">
        <f t="shared" si="42"/>
        <v>-12.190952910641442</v>
      </c>
      <c r="U246" t="s">
        <v>249</v>
      </c>
      <c r="V246" t="s">
        <v>419</v>
      </c>
      <c r="W246" t="s">
        <v>434</v>
      </c>
      <c r="X246" s="38">
        <v>44230</v>
      </c>
      <c r="Y246" s="66" t="s">
        <v>494</v>
      </c>
    </row>
    <row r="247" spans="1:25" ht="15" x14ac:dyDescent="0.25">
      <c r="A247">
        <v>1.98</v>
      </c>
      <c r="B247">
        <v>1.88</v>
      </c>
      <c r="C247" s="43">
        <f t="shared" si="43"/>
        <v>3.6965398667526461E-2</v>
      </c>
      <c r="D247" s="44">
        <f>IF(OR($A247="",$B247=""),"",A247*'MPTO_working_2-way'!$G246)</f>
        <v>2.0531914893617023</v>
      </c>
      <c r="E247" s="46">
        <f>IF(OR($A247="",$B247=""),"",B247*'MPTO_working_2-way'!$G246)</f>
        <v>1.9494949494949496</v>
      </c>
      <c r="F247" s="44">
        <f>IF(OR($A247="",$B247=""),"",'MPTO_working_2-way'!D246)</f>
        <v>2.0552120141342756</v>
      </c>
      <c r="G247" s="46">
        <f>IF(OR($A247="",$B247=""),"",'MPTO_working_2-way'!E246)</f>
        <v>1.9476768522394308</v>
      </c>
      <c r="H247" s="44">
        <f>IF(OR($A247="",$B247=""),"",'OddsRatio_working_2-way'!M246)</f>
        <v>2.0552897060221729</v>
      </c>
      <c r="I247" s="44">
        <f>IF(OR($A247="",$B247=""),"",'OddsRatio_working_2-way'!N246)</f>
        <v>1.947607082958686</v>
      </c>
      <c r="J247" s="44">
        <f>IF('Log_working_2-way'!$D246="","",A247^('Log_working_2-way'!$D246))</f>
        <v>2.0562137224842738</v>
      </c>
      <c r="K247" s="46">
        <f>IF('Log_working_2-way'!$D246="","",B247^('Log_working_2-way'!$D246))</f>
        <v>1.9467780797695502</v>
      </c>
      <c r="L247" s="53">
        <f t="shared" si="35"/>
        <v>0.48704663212435229</v>
      </c>
      <c r="M247" s="53">
        <f t="shared" si="36"/>
        <v>0.5129533678756476</v>
      </c>
      <c r="N247" s="54">
        <v>344</v>
      </c>
      <c r="O247" s="54">
        <f t="shared" si="37"/>
        <v>170.26262626262627</v>
      </c>
      <c r="P247" s="54">
        <f t="shared" si="38"/>
        <v>161.02127659574464</v>
      </c>
      <c r="Q247" s="54">
        <f t="shared" si="39"/>
        <v>182.97872340425531</v>
      </c>
      <c r="R247" s="54">
        <f t="shared" si="40"/>
        <v>173.73737373737376</v>
      </c>
      <c r="S247" s="55">
        <f t="shared" si="41"/>
        <v>-12.716097141629035</v>
      </c>
      <c r="T247" s="55">
        <f t="shared" si="42"/>
        <v>-12.71609714162912</v>
      </c>
      <c r="U247" t="s">
        <v>473</v>
      </c>
      <c r="V247" t="s">
        <v>374</v>
      </c>
      <c r="W247" t="s">
        <v>450</v>
      </c>
      <c r="X247" s="38">
        <v>44230</v>
      </c>
      <c r="Y247" s="66" t="s">
        <v>483</v>
      </c>
    </row>
    <row r="248" spans="1:25" s="50" customFormat="1" ht="15" x14ac:dyDescent="0.25">
      <c r="A248">
        <v>2.02</v>
      </c>
      <c r="B248">
        <v>1.88</v>
      </c>
      <c r="C248" s="43">
        <f t="shared" si="43"/>
        <v>2.6964398567516312E-2</v>
      </c>
      <c r="D248" s="44">
        <f>IF(OR($A248="",$B248=""),"",A248*'MPTO_working_2-way'!$G247)</f>
        <v>2.0744680851063828</v>
      </c>
      <c r="E248" s="46">
        <f>IF(OR($A248="",$B248=""),"",B248*'MPTO_working_2-way'!$G247)</f>
        <v>1.9306930693069306</v>
      </c>
      <c r="F248" s="44">
        <f>IF(OR($A248="",$B248=""),"",'MPTO_working_2-way'!D247)</f>
        <v>2.0765529308836395</v>
      </c>
      <c r="G248" s="46">
        <f>IF(OR($A248="",$B248=""),"",'MPTO_working_2-way'!E247)</f>
        <v>1.9288906948394962</v>
      </c>
      <c r="H248" s="44">
        <f>IF(OR($A248="",$B248=""),"",'OddsRatio_working_2-way'!M247)</f>
        <v>2.0766108438479098</v>
      </c>
      <c r="I248" s="44">
        <f>IF(OR($A248="",$B248=""),"",'OddsRatio_working_2-way'!N247)</f>
        <v>1.9288407280256479</v>
      </c>
      <c r="J248" s="44">
        <f>IF('Log_working_2-way'!$D247="","",A248^('Log_working_2-way'!$D247))</f>
        <v>2.0775563029751076</v>
      </c>
      <c r="K248" s="46">
        <f>IF('Log_working_2-way'!$D247="","",B248^('Log_working_2-way'!$D247))</f>
        <v>1.9280257534933587</v>
      </c>
      <c r="L248" s="53">
        <f t="shared" si="35"/>
        <v>0.48205128205128212</v>
      </c>
      <c r="M248" s="53">
        <f t="shared" si="36"/>
        <v>0.517948717948718</v>
      </c>
      <c r="N248" s="54">
        <v>345</v>
      </c>
      <c r="O248" s="54">
        <f t="shared" si="37"/>
        <v>174.20792079207919</v>
      </c>
      <c r="P248" s="54">
        <f t="shared" si="38"/>
        <v>161.48936170212761</v>
      </c>
      <c r="Q248" s="54">
        <f t="shared" si="39"/>
        <v>183.51063829787233</v>
      </c>
      <c r="R248" s="54">
        <f t="shared" si="40"/>
        <v>170.79207920792078</v>
      </c>
      <c r="S248" s="55">
        <f t="shared" si="41"/>
        <v>-9.3027175057931402</v>
      </c>
      <c r="T248" s="55">
        <f t="shared" si="42"/>
        <v>-9.3027175057931686</v>
      </c>
      <c r="U248" t="s">
        <v>168</v>
      </c>
      <c r="V248" t="s">
        <v>64</v>
      </c>
      <c r="W248" t="s">
        <v>442</v>
      </c>
      <c r="X248" s="38">
        <v>44230</v>
      </c>
      <c r="Y248" s="66" t="s">
        <v>483</v>
      </c>
    </row>
    <row r="249" spans="1:25" ht="15" x14ac:dyDescent="0.25">
      <c r="A249">
        <v>1.81</v>
      </c>
      <c r="B249">
        <v>2.08</v>
      </c>
      <c r="C249" s="43">
        <f t="shared" si="43"/>
        <v>3.3255418614534626E-2</v>
      </c>
      <c r="D249" s="44">
        <f>IF(OR($A249="",$B249=""),"",A249*'MPTO_working_2-way'!$G248)</f>
        <v>1.8701923076923077</v>
      </c>
      <c r="E249" s="46">
        <f>IF(OR($A249="",$B249=""),"",B249*'MPTO_working_2-way'!$G248)</f>
        <v>2.1491712707182322</v>
      </c>
      <c r="F249" s="44">
        <f>IF(OR($A249="",$B249=""),"",'MPTO_working_2-way'!D248)</f>
        <v>1.8661643699811639</v>
      </c>
      <c r="G249" s="46">
        <f>IF(OR($A249="",$B249=""),"",'MPTO_working_2-way'!E248)</f>
        <v>2.1545152798443401</v>
      </c>
      <c r="H249" s="44">
        <f>IF(OR($A249="",$B249=""),"",'OddsRatio_working_2-way'!M248)</f>
        <v>1.8660254037844384</v>
      </c>
      <c r="I249" s="44">
        <f>IF(OR($A249="",$B249=""),"",'OddsRatio_working_2-way'!N248)</f>
        <v>2.1547005383792519</v>
      </c>
      <c r="J249" s="44">
        <f>IF('Log_working_2-way'!$D248="","",A249^('Log_working_2-way'!$D248))</f>
        <v>1.8641966683390954</v>
      </c>
      <c r="K249" s="46">
        <f>IF('Log_working_2-way'!$D248="","",B249^('Log_working_2-way'!$D248))</f>
        <v>2.1571440120474694</v>
      </c>
      <c r="L249" s="53">
        <f t="shared" si="35"/>
        <v>0.53470437017994854</v>
      </c>
      <c r="M249" s="53">
        <f t="shared" si="36"/>
        <v>0.46529562982005135</v>
      </c>
      <c r="N249" s="54">
        <v>346</v>
      </c>
      <c r="O249" s="54">
        <f t="shared" si="37"/>
        <v>154.83977900552486</v>
      </c>
      <c r="P249" s="54">
        <f t="shared" si="38"/>
        <v>179.65384615384616</v>
      </c>
      <c r="Q249" s="54">
        <f t="shared" si="39"/>
        <v>166.34615384615384</v>
      </c>
      <c r="R249" s="54">
        <f t="shared" si="40"/>
        <v>191.16022099447514</v>
      </c>
      <c r="S249" s="55">
        <f t="shared" si="41"/>
        <v>-11.506374840628979</v>
      </c>
      <c r="T249" s="55">
        <f t="shared" si="42"/>
        <v>-11.506374840628979</v>
      </c>
      <c r="U249" t="s">
        <v>125</v>
      </c>
      <c r="V249" t="s">
        <v>166</v>
      </c>
      <c r="W249" t="s">
        <v>442</v>
      </c>
      <c r="X249" s="38">
        <v>44230</v>
      </c>
      <c r="Y249" s="66" t="s">
        <v>484</v>
      </c>
    </row>
    <row r="250" spans="1:25" ht="15" x14ac:dyDescent="0.25">
      <c r="A250">
        <v>2.19</v>
      </c>
      <c r="B250">
        <v>1.75</v>
      </c>
      <c r="C250" s="43">
        <f t="shared" si="43"/>
        <v>2.8049575994781417E-2</v>
      </c>
      <c r="D250" s="44">
        <f>IF(OR($A250="",$B250=""),"",A250*'MPTO_working_2-way'!$G249)</f>
        <v>2.2514285714285713</v>
      </c>
      <c r="E250" s="46">
        <f>IF(OR($A250="",$B250=""),"",B250*'MPTO_working_2-way'!$G249)</f>
        <v>1.7990867579908674</v>
      </c>
      <c r="F250" s="44">
        <f>IF(OR($A250="",$B250=""),"",'MPTO_working_2-way'!D249)</f>
        <v>2.2593957258658803</v>
      </c>
      <c r="G250" s="46">
        <f>IF(OR($A250="",$B250=""),"",'MPTO_working_2-way'!E249)</f>
        <v>1.7940315974253949</v>
      </c>
      <c r="H250" s="44">
        <f>IF(OR($A250="",$B250=""),"",'OddsRatio_working_2-way'!M249)</f>
        <v>2.2596295751794115</v>
      </c>
      <c r="I250" s="44">
        <f>IF(OR($A250="",$B250=""),"",'OddsRatio_working_2-way'!N249)</f>
        <v>1.7938841860374448</v>
      </c>
      <c r="J250" s="44">
        <f>IF('Log_working_2-way'!$D249="","",A250^('Log_working_2-way'!$D249))</f>
        <v>2.2632669083588914</v>
      </c>
      <c r="K250" s="46">
        <f>IF('Log_working_2-way'!$D249="","",B250^('Log_working_2-way'!$D249))</f>
        <v>1.7915983497890287</v>
      </c>
      <c r="L250" s="53">
        <f t="shared" si="35"/>
        <v>0.44416243654822335</v>
      </c>
      <c r="M250" s="53">
        <f t="shared" si="36"/>
        <v>0.55583756345177671</v>
      </c>
      <c r="N250" s="54">
        <v>347</v>
      </c>
      <c r="O250" s="54">
        <f t="shared" si="37"/>
        <v>188.55251141552512</v>
      </c>
      <c r="P250" s="54">
        <f t="shared" si="38"/>
        <v>148.71428571428569</v>
      </c>
      <c r="Q250" s="54">
        <f t="shared" si="39"/>
        <v>198.28571428571428</v>
      </c>
      <c r="R250" s="54">
        <f t="shared" si="40"/>
        <v>158.44748858447488</v>
      </c>
      <c r="S250" s="55">
        <f t="shared" si="41"/>
        <v>-9.7332028701891602</v>
      </c>
      <c r="T250" s="55">
        <f t="shared" si="42"/>
        <v>-9.7332028701891886</v>
      </c>
      <c r="U250" t="s">
        <v>73</v>
      </c>
      <c r="V250" t="s">
        <v>39</v>
      </c>
      <c r="W250" t="s">
        <v>443</v>
      </c>
      <c r="X250" s="38">
        <v>44258</v>
      </c>
      <c r="Y250" s="66" t="s">
        <v>482</v>
      </c>
    </row>
    <row r="251" spans="1:25" ht="15" x14ac:dyDescent="0.25">
      <c r="A251">
        <v>2.1800000000000002</v>
      </c>
      <c r="B251">
        <v>1.75</v>
      </c>
      <c r="C251" s="43">
        <f t="shared" si="43"/>
        <v>3.0144167758846541E-2</v>
      </c>
      <c r="D251" s="44">
        <f>IF(OR($A251="",$B251=""),"",A251*'MPTO_working_2-way'!$G250)</f>
        <v>2.2457142857142856</v>
      </c>
      <c r="E251" s="46">
        <f>IF(OR($A251="",$B251=""),"",B251*'MPTO_working_2-way'!$G250)</f>
        <v>1.8027522935779814</v>
      </c>
      <c r="F251" s="44">
        <f>IF(OR($A251="",$B251=""),"",'MPTO_working_2-way'!D250)</f>
        <v>2.2540620384047267</v>
      </c>
      <c r="G251" s="46">
        <f>IF(OR($A251="",$B251=""),"",'MPTO_working_2-way'!E250)</f>
        <v>1.797408716136631</v>
      </c>
      <c r="H251" s="44">
        <f>IF(OR($A251="",$B251=""),"",'OddsRatio_working_2-way'!M250)</f>
        <v>2.2543258481484516</v>
      </c>
      <c r="I251" s="44">
        <f>IF(OR($A251="",$B251=""),"",'OddsRatio_working_2-way'!N250)</f>
        <v>1.797241005179101</v>
      </c>
      <c r="J251" s="44">
        <f>IF('Log_working_2-way'!$D250="","",A251^('Log_working_2-way'!$D250))</f>
        <v>2.2581444657647705</v>
      </c>
      <c r="K251" s="46">
        <f>IF('Log_working_2-way'!$D250="","",B251^('Log_working_2-way'!$D250))</f>
        <v>1.7948212842092994</v>
      </c>
      <c r="L251" s="53">
        <f t="shared" ref="L251:L289" si="44">(1/D251)</f>
        <v>0.44529262086513999</v>
      </c>
      <c r="M251" s="53">
        <f t="shared" ref="M251:M289" si="45">(1/E251)</f>
        <v>0.55470737913486012</v>
      </c>
      <c r="N251" s="54">
        <v>348</v>
      </c>
      <c r="O251" s="54">
        <f t="shared" ref="O251:O289" si="46">(1/A251)*((N251*A251)-N251)</f>
        <v>188.36697247706425</v>
      </c>
      <c r="P251" s="54">
        <f t="shared" ref="P251:P289" si="47">(1/B251)*((N251*B251)-N251)</f>
        <v>149.14285714285714</v>
      </c>
      <c r="Q251" s="54">
        <f t="shared" ref="Q251:Q289" si="48">(1/B251)*N251</f>
        <v>198.85714285714283</v>
      </c>
      <c r="R251" s="54">
        <f t="shared" ref="R251:R289" si="49">(1/A251)*N251</f>
        <v>159.63302752293578</v>
      </c>
      <c r="S251" s="55">
        <f t="shared" ref="S251:S289" si="50">O251-Q251</f>
        <v>-10.490170380078581</v>
      </c>
      <c r="T251" s="55">
        <f t="shared" ref="T251:T314" si="51">P251-R251</f>
        <v>-10.490170380078638</v>
      </c>
      <c r="U251" t="s">
        <v>70</v>
      </c>
      <c r="V251" t="s">
        <v>136</v>
      </c>
      <c r="W251" t="s">
        <v>443</v>
      </c>
      <c r="X251" s="38">
        <v>44258</v>
      </c>
      <c r="Y251" s="66" t="s">
        <v>479</v>
      </c>
    </row>
    <row r="252" spans="1:25" ht="15" x14ac:dyDescent="0.25">
      <c r="A252">
        <v>1.81</v>
      </c>
      <c r="B252">
        <v>2.09</v>
      </c>
      <c r="C252" s="43">
        <f t="shared" si="43"/>
        <v>3.0955087366835166E-2</v>
      </c>
      <c r="D252" s="44">
        <f>IF(OR($A252="",$B252=""),"",A252*'MPTO_working_2-way'!$G251)</f>
        <v>1.8660287081339717</v>
      </c>
      <c r="E252" s="46">
        <f>IF(OR($A252="",$B252=""),"",B252*'MPTO_working_2-way'!$G251)</f>
        <v>2.1546961325966851</v>
      </c>
      <c r="F252" s="44">
        <f>IF(OR($A252="",$B252=""),"",'MPTO_working_2-way'!D251)</f>
        <v>1.8621674173619833</v>
      </c>
      <c r="G252" s="46">
        <f>IF(OR($A252="",$B252=""),"",'MPTO_working_2-way'!E251)</f>
        <v>2.159867538325388</v>
      </c>
      <c r="H252" s="44">
        <f>IF(OR($A252="",$B252=""),"",'OddsRatio_working_2-way'!M251)</f>
        <v>1.8620436566990362</v>
      </c>
      <c r="I252" s="44">
        <f>IF(OR($A252="",$B252=""),"",'OddsRatio_working_2-way'!N251)</f>
        <v>2.1600340565456171</v>
      </c>
      <c r="J252" s="44">
        <f>IF('Log_working_2-way'!$D251="","",A252^('Log_working_2-way'!$D251))</f>
        <v>1.8602936584659731</v>
      </c>
      <c r="K252" s="46">
        <f>IF('Log_working_2-way'!$D251="","",B252^('Log_working_2-way'!$D251))</f>
        <v>2.1623937828196005</v>
      </c>
      <c r="L252" s="53">
        <f t="shared" si="44"/>
        <v>0.53589743589743577</v>
      </c>
      <c r="M252" s="53">
        <f t="shared" si="45"/>
        <v>0.46410256410256412</v>
      </c>
      <c r="N252" s="54">
        <v>349</v>
      </c>
      <c r="O252" s="54">
        <f t="shared" si="46"/>
        <v>156.18232044198899</v>
      </c>
      <c r="P252" s="54">
        <f t="shared" si="47"/>
        <v>182.01435406698565</v>
      </c>
      <c r="Q252" s="54">
        <f t="shared" si="48"/>
        <v>166.98564593301438</v>
      </c>
      <c r="R252" s="54">
        <f t="shared" si="49"/>
        <v>192.81767955801106</v>
      </c>
      <c r="S252" s="55">
        <f t="shared" si="50"/>
        <v>-10.80332549102539</v>
      </c>
      <c r="T252" s="55">
        <f t="shared" si="51"/>
        <v>-10.803325491025419</v>
      </c>
      <c r="U252" t="s">
        <v>34</v>
      </c>
      <c r="V252" t="s">
        <v>137</v>
      </c>
      <c r="W252" t="s">
        <v>443</v>
      </c>
      <c r="X252" s="38">
        <v>44258</v>
      </c>
      <c r="Y252" s="66" t="s">
        <v>485</v>
      </c>
    </row>
    <row r="253" spans="1:25" ht="15" x14ac:dyDescent="0.25">
      <c r="A253">
        <v>1.9</v>
      </c>
      <c r="B253">
        <v>1.98</v>
      </c>
      <c r="C253" s="43">
        <f t="shared" si="43"/>
        <v>3.1366294524189264E-2</v>
      </c>
      <c r="D253" s="44">
        <f>IF(OR($A253="",$B253=""),"",A253*'MPTO_working_2-way'!$G252)</f>
        <v>1.9595959595959596</v>
      </c>
      <c r="E253" s="46">
        <f>IF(OR($A253="",$B253=""),"",B253*'MPTO_working_2-way'!$G252)</f>
        <v>2.0421052631578949</v>
      </c>
      <c r="F253" s="44">
        <f>IF(OR($A253="",$B253=""),"",'MPTO_working_2-way'!D252)</f>
        <v>1.9583550234252993</v>
      </c>
      <c r="G253" s="46">
        <f>IF(OR($A253="",$B253=""),"",'MPTO_working_2-way'!E252)</f>
        <v>2.0434546442151005</v>
      </c>
      <c r="H253" s="44">
        <f>IF(OR($A253="",$B253=""),"",'OddsRatio_working_2-way'!M252)</f>
        <v>1.9583148474999099</v>
      </c>
      <c r="I253" s="44">
        <f>IF(OR($A253="",$B253=""),"",'OddsRatio_working_2-way'!N252)</f>
        <v>2.0434983894999017</v>
      </c>
      <c r="J253" s="44">
        <f>IF('Log_working_2-way'!$D252="","",A253^('Log_working_2-way'!$D252))</f>
        <v>1.9577514726651566</v>
      </c>
      <c r="K253" s="46">
        <f>IF('Log_working_2-way'!$D252="","",B253^('Log_working_2-way'!$D252))</f>
        <v>2.0441122029468173</v>
      </c>
      <c r="L253" s="53">
        <f t="shared" si="44"/>
        <v>0.51030927835051543</v>
      </c>
      <c r="M253" s="53">
        <f t="shared" si="45"/>
        <v>0.48969072164948452</v>
      </c>
      <c r="N253" s="54">
        <v>350</v>
      </c>
      <c r="O253" s="54">
        <f t="shared" si="46"/>
        <v>165.78947368421052</v>
      </c>
      <c r="P253" s="54">
        <f t="shared" si="47"/>
        <v>173.23232323232324</v>
      </c>
      <c r="Q253" s="54">
        <f t="shared" si="48"/>
        <v>176.76767676767679</v>
      </c>
      <c r="R253" s="54">
        <f t="shared" si="49"/>
        <v>184.21052631578945</v>
      </c>
      <c r="S253" s="55">
        <f t="shared" si="50"/>
        <v>-10.978203083466269</v>
      </c>
      <c r="T253" s="55">
        <f t="shared" si="51"/>
        <v>-10.978203083466212</v>
      </c>
      <c r="U253" t="s">
        <v>37</v>
      </c>
      <c r="V253" t="s">
        <v>42</v>
      </c>
      <c r="W253" t="s">
        <v>433</v>
      </c>
      <c r="X253" s="38">
        <v>44258</v>
      </c>
      <c r="Y253" s="66" t="s">
        <v>479</v>
      </c>
    </row>
    <row r="254" spans="1:25" ht="15" x14ac:dyDescent="0.25">
      <c r="A254">
        <v>2.13</v>
      </c>
      <c r="B254">
        <v>1.77</v>
      </c>
      <c r="C254" s="43">
        <f t="shared" si="43"/>
        <v>3.4455319487546765E-2</v>
      </c>
      <c r="D254" s="44">
        <f>IF(OR($A254="",$B254=""),"",A254*'MPTO_working_2-way'!$G253)</f>
        <v>2.2033898305084745</v>
      </c>
      <c r="E254" s="46">
        <f>IF(OR($A254="",$B254=""),"",B254*'MPTO_working_2-way'!$G253)</f>
        <v>1.8309859154929577</v>
      </c>
      <c r="F254" s="44">
        <f>IF(OR($A254="",$B254=""),"",'MPTO_working_2-way'!D253)</f>
        <v>2.2111375032990233</v>
      </c>
      <c r="G254" s="46">
        <f>IF(OR($A254="",$B254=""),"",'MPTO_working_2-way'!E253)</f>
        <v>1.8256700806275876</v>
      </c>
      <c r="H254" s="44">
        <f>IF(OR($A254="",$B254=""),"",'OddsRatio_working_2-way'!M253)</f>
        <v>2.2114175446692466</v>
      </c>
      <c r="I254" s="44">
        <f>IF(OR($A254="",$B254=""),"",'OddsRatio_working_2-way'!N253)</f>
        <v>1.8254792118542653</v>
      </c>
      <c r="J254" s="44">
        <f>IF('Log_working_2-way'!$D253="","",A254^('Log_working_2-way'!$D253))</f>
        <v>2.2149715784230573</v>
      </c>
      <c r="K254" s="46">
        <f>IF('Log_working_2-way'!$D253="","",B254^('Log_working_2-way'!$D253))</f>
        <v>1.8230645208160881</v>
      </c>
      <c r="L254" s="53">
        <f t="shared" si="44"/>
        <v>0.45384615384615384</v>
      </c>
      <c r="M254" s="53">
        <f t="shared" si="45"/>
        <v>0.5461538461538461</v>
      </c>
      <c r="N254" s="54">
        <v>351</v>
      </c>
      <c r="O254" s="54">
        <f t="shared" si="46"/>
        <v>186.21126760563379</v>
      </c>
      <c r="P254" s="54">
        <f t="shared" si="47"/>
        <v>152.69491525423729</v>
      </c>
      <c r="Q254" s="54">
        <f t="shared" si="48"/>
        <v>198.30508474576271</v>
      </c>
      <c r="R254" s="54">
        <f t="shared" si="49"/>
        <v>164.78873239436621</v>
      </c>
      <c r="S254" s="55">
        <f t="shared" si="50"/>
        <v>-12.09381714012892</v>
      </c>
      <c r="T254" s="55">
        <f t="shared" si="51"/>
        <v>-12.09381714012892</v>
      </c>
      <c r="U254" t="s">
        <v>85</v>
      </c>
      <c r="V254" t="s">
        <v>45</v>
      </c>
      <c r="W254" t="s">
        <v>433</v>
      </c>
      <c r="X254" s="38">
        <v>44258</v>
      </c>
      <c r="Y254" s="66" t="s">
        <v>490</v>
      </c>
    </row>
    <row r="255" spans="1:25" ht="15" x14ac:dyDescent="0.25">
      <c r="A255">
        <v>1.8</v>
      </c>
      <c r="B255">
        <v>2.09</v>
      </c>
      <c r="C255" s="43">
        <f t="shared" si="43"/>
        <v>3.4024455077086735E-2</v>
      </c>
      <c r="D255" s="44">
        <f>IF(OR($A255="",$B255=""),"",A255*'MPTO_working_2-way'!$G254)</f>
        <v>1.8612440191387563</v>
      </c>
      <c r="E255" s="46">
        <f>IF(OR($A255="",$B255=""),"",B255*'MPTO_working_2-way'!$G254)</f>
        <v>2.161111111111111</v>
      </c>
      <c r="F255" s="44">
        <f>IF(OR($A255="",$B255=""),"",'MPTO_working_2-way'!D254)</f>
        <v>1.8568608094768018</v>
      </c>
      <c r="G255" s="46">
        <f>IF(OR($A255="",$B255=""),"",'MPTO_working_2-way'!E254)</f>
        <v>2.1670506912442398</v>
      </c>
      <c r="H255" s="44">
        <f>IF(OR($A255="",$B255=""),"",'OddsRatio_working_2-way'!M254)</f>
        <v>1.8567058737562385</v>
      </c>
      <c r="I255" s="44">
        <f>IF(OR($A255="",$B255=""),"",'OddsRatio_working_2-way'!N254)</f>
        <v>2.1672617529928755</v>
      </c>
      <c r="J255" s="44">
        <f>IF('Log_working_2-way'!$D254="","",A255^('Log_working_2-way'!$D254))</f>
        <v>1.8547149010332622</v>
      </c>
      <c r="K255" s="46">
        <f>IF('Log_working_2-way'!$D254="","",B255^('Log_working_2-way'!$D254))</f>
        <v>2.1699807722915003</v>
      </c>
      <c r="L255" s="53">
        <f t="shared" si="44"/>
        <v>0.53727506426735205</v>
      </c>
      <c r="M255" s="53">
        <f t="shared" si="45"/>
        <v>0.46272493573264784</v>
      </c>
      <c r="N255" s="54">
        <v>352</v>
      </c>
      <c r="O255" s="54">
        <f t="shared" si="46"/>
        <v>156.44444444444446</v>
      </c>
      <c r="P255" s="54">
        <f t="shared" si="47"/>
        <v>183.57894736842104</v>
      </c>
      <c r="Q255" s="54">
        <f t="shared" si="48"/>
        <v>168.42105263157896</v>
      </c>
      <c r="R255" s="54">
        <f t="shared" si="49"/>
        <v>195.55555555555557</v>
      </c>
      <c r="S255" s="55">
        <f t="shared" si="50"/>
        <v>-11.976608187134502</v>
      </c>
      <c r="T255" s="55">
        <f t="shared" si="51"/>
        <v>-11.976608187134531</v>
      </c>
      <c r="U255" t="s">
        <v>36</v>
      </c>
      <c r="V255" t="s">
        <v>277</v>
      </c>
      <c r="W255" t="s">
        <v>433</v>
      </c>
      <c r="X255" s="38">
        <v>44258</v>
      </c>
      <c r="Y255" s="66" t="s">
        <v>478</v>
      </c>
    </row>
    <row r="256" spans="1:25" ht="15" x14ac:dyDescent="0.25">
      <c r="A256">
        <v>2.02</v>
      </c>
      <c r="B256">
        <v>1.87</v>
      </c>
      <c r="C256" s="43">
        <f t="shared" si="43"/>
        <v>2.9808863239265015E-2</v>
      </c>
      <c r="D256" s="44">
        <f>IF(OR($A256="",$B256=""),"",A256*'MPTO_working_2-way'!$G255)</f>
        <v>2.0802139037433154</v>
      </c>
      <c r="E256" s="46">
        <f>IF(OR($A256="",$B256=""),"",B256*'MPTO_working_2-way'!$G255)</f>
        <v>1.9257425742574257</v>
      </c>
      <c r="F256" s="44">
        <f>IF(OR($A256="",$B256=""),"",'MPTO_working_2-way'!D255)</f>
        <v>2.082703865027292</v>
      </c>
      <c r="G256" s="46">
        <f>IF(OR($A256="",$B256=""),"",'MPTO_working_2-way'!E255)</f>
        <v>1.9236135865967305</v>
      </c>
      <c r="H256" s="44">
        <f>IF(OR($A256="",$B256=""),"",'OddsRatio_working_2-way'!M255)</f>
        <v>2.0827805840074194</v>
      </c>
      <c r="I256" s="44">
        <f>IF(OR($A256="",$B256=""),"",'OddsRatio_working_2-way'!N255)</f>
        <v>1.9235481451827992</v>
      </c>
      <c r="J256" s="44">
        <f>IF('Log_working_2-way'!$D255="","",A256^('Log_working_2-way'!$D255))</f>
        <v>2.0839128581602959</v>
      </c>
      <c r="K256" s="46">
        <f>IF('Log_working_2-way'!$D255="","",B256^('Log_working_2-way'!$D255))</f>
        <v>1.9225833907877643</v>
      </c>
      <c r="L256" s="53">
        <f t="shared" si="44"/>
        <v>0.48071979434447304</v>
      </c>
      <c r="M256" s="53">
        <f t="shared" si="45"/>
        <v>0.51928020565552702</v>
      </c>
      <c r="N256" s="54">
        <v>353</v>
      </c>
      <c r="O256" s="54">
        <f t="shared" si="46"/>
        <v>178.24752475247527</v>
      </c>
      <c r="P256" s="54">
        <f t="shared" si="47"/>
        <v>164.22994652406416</v>
      </c>
      <c r="Q256" s="54">
        <f t="shared" si="48"/>
        <v>188.77005347593581</v>
      </c>
      <c r="R256" s="54">
        <f t="shared" si="49"/>
        <v>174.75247524752476</v>
      </c>
      <c r="S256" s="55">
        <f t="shared" si="50"/>
        <v>-10.522528723460539</v>
      </c>
      <c r="T256" s="55">
        <f t="shared" si="51"/>
        <v>-10.522528723460596</v>
      </c>
      <c r="U256" t="s">
        <v>82</v>
      </c>
      <c r="V256" t="s">
        <v>132</v>
      </c>
      <c r="W256" t="s">
        <v>433</v>
      </c>
      <c r="X256" s="38">
        <v>44258</v>
      </c>
      <c r="Y256" s="66" t="s">
        <v>480</v>
      </c>
    </row>
    <row r="257" spans="1:25" ht="15" x14ac:dyDescent="0.25">
      <c r="A257">
        <v>2.2799999999999998</v>
      </c>
      <c r="B257">
        <v>1.68</v>
      </c>
      <c r="C257" s="43">
        <f t="shared" si="43"/>
        <v>3.383458646616555E-2</v>
      </c>
      <c r="D257" s="44">
        <f>IF(OR($A257="",$B257=""),"",A257*'MPTO_working_2-way'!$G256)</f>
        <v>2.3571428571428572</v>
      </c>
      <c r="E257" s="46">
        <f>IF(OR($A257="",$B257=""),"",B257*'MPTO_working_2-way'!$G256)</f>
        <v>1.736842105263158</v>
      </c>
      <c r="F257" s="44">
        <f>IF(OR($A257="",$B257=""),"",'MPTO_working_2-way'!D256)</f>
        <v>2.3714710252600297</v>
      </c>
      <c r="G257" s="46">
        <f>IF(OR($A257="",$B257=""),"",'MPTO_working_2-way'!E256)</f>
        <v>1.7291440953412784</v>
      </c>
      <c r="H257" s="44">
        <f>IF(OR($A257="",$B257=""),"",'OddsRatio_working_2-way'!M256)</f>
        <v>2.3719886811400706</v>
      </c>
      <c r="I257" s="44">
        <f>IF(OR($A257="",$B257=""),"",'OddsRatio_working_2-way'!N256)</f>
        <v>1.728868986855663</v>
      </c>
      <c r="J257" s="44">
        <f>IF('Log_working_2-way'!$D256="","",A257^('Log_working_2-way'!$D256))</f>
        <v>2.3786002597874161</v>
      </c>
      <c r="K257" s="46">
        <f>IF('Log_working_2-way'!$D256="","",B257^('Log_working_2-way'!$D256))</f>
        <v>1.7253734306956654</v>
      </c>
      <c r="L257" s="53">
        <f t="shared" si="44"/>
        <v>0.42424242424242425</v>
      </c>
      <c r="M257" s="53">
        <f t="shared" si="45"/>
        <v>0.57575757575757569</v>
      </c>
      <c r="N257" s="54">
        <v>354</v>
      </c>
      <c r="O257" s="54">
        <f t="shared" si="46"/>
        <v>198.73684210526312</v>
      </c>
      <c r="P257" s="54">
        <f t="shared" si="47"/>
        <v>143.28571428571431</v>
      </c>
      <c r="Q257" s="54">
        <f t="shared" si="48"/>
        <v>210.71428571428572</v>
      </c>
      <c r="R257" s="54">
        <f t="shared" si="49"/>
        <v>155.26315789473685</v>
      </c>
      <c r="S257" s="55">
        <f t="shared" si="50"/>
        <v>-11.9774436090226</v>
      </c>
      <c r="T257" s="55">
        <f t="shared" si="51"/>
        <v>-11.977443609022544</v>
      </c>
      <c r="U257" t="s">
        <v>86</v>
      </c>
      <c r="V257" t="s">
        <v>279</v>
      </c>
      <c r="W257" t="s">
        <v>433</v>
      </c>
      <c r="X257" s="38">
        <v>44258</v>
      </c>
      <c r="Y257" s="66" t="s">
        <v>480</v>
      </c>
    </row>
    <row r="258" spans="1:25" ht="15" x14ac:dyDescent="0.25">
      <c r="A258">
        <v>2.68</v>
      </c>
      <c r="B258">
        <v>1.51</v>
      </c>
      <c r="C258" s="43">
        <f t="shared" si="43"/>
        <v>3.5385983987348046E-2</v>
      </c>
      <c r="D258" s="44">
        <f>IF(OR($A258="",$B258=""),"",A258*'MPTO_working_2-way'!$G257)</f>
        <v>2.7748344370860929</v>
      </c>
      <c r="E258" s="46">
        <f>IF(OR($A258="",$B258=""),"",B258*'MPTO_working_2-way'!$G257)</f>
        <v>1.5634328358208955</v>
      </c>
      <c r="F258" s="44">
        <f>IF(OR($A258="",$B258=""),"",'MPTO_working_2-way'!D257)</f>
        <v>2.8134037819799778</v>
      </c>
      <c r="G258" s="46">
        <f>IF(OR($A258="",$B258=""),"",'MPTO_working_2-way'!E257)</f>
        <v>1.5514491642386137</v>
      </c>
      <c r="H258" s="44">
        <f>IF(OR($A258="",$B258=""),"",'OddsRatio_working_2-way'!M257)</f>
        <v>2.8149704259460604</v>
      </c>
      <c r="I258" s="44">
        <f>IF(OR($A258="",$B258=""),"",'OddsRatio_working_2-way'!N257)</f>
        <v>1.5509731650193399</v>
      </c>
      <c r="J258" s="44">
        <f>IF('Log_working_2-way'!$D257="","",A258^('Log_working_2-way'!$D257))</f>
        <v>2.8331861979211617</v>
      </c>
      <c r="K258" s="46">
        <f>IF('Log_working_2-way'!$D257="","",B258^('Log_working_2-way'!$D257))</f>
        <v>1.5454983247930623</v>
      </c>
      <c r="L258" s="53">
        <f t="shared" si="44"/>
        <v>0.36038186157517899</v>
      </c>
      <c r="M258" s="53">
        <f t="shared" si="45"/>
        <v>0.63961813842482096</v>
      </c>
      <c r="N258" s="54">
        <v>355</v>
      </c>
      <c r="O258" s="54">
        <f t="shared" si="46"/>
        <v>222.53731343283584</v>
      </c>
      <c r="P258" s="54">
        <f t="shared" si="47"/>
        <v>119.9006622516556</v>
      </c>
      <c r="Q258" s="54">
        <f t="shared" si="48"/>
        <v>235.0993377483444</v>
      </c>
      <c r="R258" s="54">
        <f t="shared" si="49"/>
        <v>132.46268656716416</v>
      </c>
      <c r="S258" s="55">
        <f t="shared" si="50"/>
        <v>-12.562024315508552</v>
      </c>
      <c r="T258" s="55">
        <f t="shared" si="51"/>
        <v>-12.562024315508552</v>
      </c>
      <c r="U258" t="s">
        <v>139</v>
      </c>
      <c r="V258" t="s">
        <v>81</v>
      </c>
      <c r="W258" t="s">
        <v>433</v>
      </c>
      <c r="X258" s="38">
        <v>44258</v>
      </c>
      <c r="Y258" s="66" t="s">
        <v>480</v>
      </c>
    </row>
    <row r="259" spans="1:25" ht="15" x14ac:dyDescent="0.25">
      <c r="A259">
        <v>1.79</v>
      </c>
      <c r="B259">
        <v>2.13</v>
      </c>
      <c r="C259" s="43">
        <f t="shared" ref="C259:C289" si="52">IF(OR($A259="",$B259=""),"",(1/A259)+(1/B259)-1)</f>
        <v>2.8142785952212312E-2</v>
      </c>
      <c r="D259" s="44">
        <f>IF(OR($A259="",$B259=""),"",A259*'MPTO_working_2-way'!$G258)</f>
        <v>1.84037558685446</v>
      </c>
      <c r="E259" s="46">
        <f>IF(OR($A259="",$B259=""),"",B259*'MPTO_working_2-way'!$G258)</f>
        <v>2.1899441340782122</v>
      </c>
      <c r="F259" s="44">
        <f>IF(OR($A259="",$B259=""),"",'MPTO_working_2-way'!D258)</f>
        <v>1.8362511137332338</v>
      </c>
      <c r="G259" s="46">
        <f>IF(OR($A259="",$B259=""),"",'MPTO_working_2-way'!E258)</f>
        <v>2.1958130561234772</v>
      </c>
      <c r="H259" s="44">
        <f>IF(OR($A259="",$B259=""),"",'OddsRatio_working_2-way'!M258)</f>
        <v>1.8361309970619364</v>
      </c>
      <c r="I259" s="44">
        <f>IF(OR($A259="",$B259=""),"",'OddsRatio_working_2-way'!N258)</f>
        <v>2.1959848438987186</v>
      </c>
      <c r="J259" s="44">
        <f>IF('Log_working_2-way'!$D258="","",A259^('Log_working_2-way'!$D258))</f>
        <v>1.8342658577685029</v>
      </c>
      <c r="K259" s="46">
        <f>IF('Log_working_2-way'!$D258="","",B259^('Log_working_2-way'!$D258))</f>
        <v>2.1986586658056355</v>
      </c>
      <c r="L259" s="53">
        <f t="shared" si="44"/>
        <v>0.54336734693877553</v>
      </c>
      <c r="M259" s="53">
        <f t="shared" si="45"/>
        <v>0.45663265306122452</v>
      </c>
      <c r="N259" s="54">
        <v>356</v>
      </c>
      <c r="O259" s="54">
        <f t="shared" si="46"/>
        <v>157.11731843575419</v>
      </c>
      <c r="P259" s="54">
        <f t="shared" si="47"/>
        <v>188.86384976525821</v>
      </c>
      <c r="Q259" s="54">
        <f t="shared" si="48"/>
        <v>167.13615023474179</v>
      </c>
      <c r="R259" s="54">
        <f t="shared" si="49"/>
        <v>198.88268156424579</v>
      </c>
      <c r="S259" s="55">
        <f t="shared" si="50"/>
        <v>-10.018831798987605</v>
      </c>
      <c r="T259" s="55">
        <f t="shared" si="51"/>
        <v>-10.018831798987577</v>
      </c>
      <c r="U259" t="s">
        <v>399</v>
      </c>
      <c r="V259" t="s">
        <v>406</v>
      </c>
      <c r="W259" t="s">
        <v>440</v>
      </c>
      <c r="X259" s="38">
        <v>44258</v>
      </c>
      <c r="Y259" s="66" t="s">
        <v>494</v>
      </c>
    </row>
    <row r="260" spans="1:25" ht="15" x14ac:dyDescent="0.25">
      <c r="A260">
        <v>1.67</v>
      </c>
      <c r="B260">
        <v>2.3199999999999998</v>
      </c>
      <c r="C260" s="43">
        <f t="shared" si="52"/>
        <v>2.9836877968201669E-2</v>
      </c>
      <c r="D260" s="44">
        <f>IF(OR($A260="",$B260=""),"",A260*'MPTO_working_2-way'!$G259)</f>
        <v>1.7198275862068968</v>
      </c>
      <c r="E260" s="46">
        <f>IF(OR($A260="",$B260=""),"",B260*'MPTO_working_2-way'!$G259)</f>
        <v>2.3892215568862278</v>
      </c>
      <c r="F260" s="44">
        <f>IF(OR($A260="",$B260=""),"",'MPTO_working_2-way'!D259)</f>
        <v>1.7126690831933518</v>
      </c>
      <c r="G260" s="46">
        <f>IF(OR($A260="",$B260=""),"",'MPTO_working_2-way'!E259)</f>
        <v>2.4031757846421042</v>
      </c>
      <c r="H260" s="44">
        <f>IF(OR($A260="",$B260=""),"",'OddsRatio_working_2-way'!M259)</f>
        <v>1.7124435118490151</v>
      </c>
      <c r="I260" s="44">
        <f>IF(OR($A260="",$B260=""),"",'OddsRatio_working_2-way'!N259)</f>
        <v>2.4036200531950747</v>
      </c>
      <c r="J260" s="44">
        <f>IF('Log_working_2-way'!$D259="","",A260^('Log_working_2-way'!$D259))</f>
        <v>1.7092004057926933</v>
      </c>
      <c r="K260" s="46">
        <f>IF('Log_working_2-way'!$D259="","",B260^('Log_working_2-way'!$D259))</f>
        <v>2.4100386743042619</v>
      </c>
      <c r="L260" s="53">
        <f t="shared" si="44"/>
        <v>0.581453634085213</v>
      </c>
      <c r="M260" s="53">
        <f t="shared" si="45"/>
        <v>0.41854636591478689</v>
      </c>
      <c r="N260" s="54">
        <v>357</v>
      </c>
      <c r="O260" s="54">
        <f t="shared" si="46"/>
        <v>143.22754491017963</v>
      </c>
      <c r="P260" s="54">
        <f t="shared" si="47"/>
        <v>203.12068965517238</v>
      </c>
      <c r="Q260" s="54">
        <f t="shared" si="48"/>
        <v>153.87931034482759</v>
      </c>
      <c r="R260" s="54">
        <f t="shared" si="49"/>
        <v>213.77245508982037</v>
      </c>
      <c r="S260" s="55">
        <f t="shared" si="50"/>
        <v>-10.651765434647956</v>
      </c>
      <c r="T260" s="55">
        <f t="shared" si="51"/>
        <v>-10.651765434647984</v>
      </c>
      <c r="U260" t="s">
        <v>247</v>
      </c>
      <c r="V260" t="s">
        <v>322</v>
      </c>
      <c r="W260" t="s">
        <v>440</v>
      </c>
      <c r="X260" s="38">
        <v>44258</v>
      </c>
      <c r="Y260" s="66" t="s">
        <v>479</v>
      </c>
    </row>
    <row r="261" spans="1:25" ht="15" x14ac:dyDescent="0.25">
      <c r="A261">
        <v>2.68</v>
      </c>
      <c r="B261">
        <v>1.52</v>
      </c>
      <c r="C261" s="43">
        <f t="shared" si="52"/>
        <v>3.1029065200314232E-2</v>
      </c>
      <c r="D261" s="44">
        <f>IF(OR($A261="",$B261=""),"",A261*'MPTO_working_2-way'!$G260)</f>
        <v>2.7631578947368425</v>
      </c>
      <c r="E261" s="46">
        <f>IF(OR($A261="",$B261=""),"",B261*'MPTO_working_2-way'!$G260)</f>
        <v>1.5671641791044777</v>
      </c>
      <c r="F261" s="44">
        <f>IF(OR($A261="",$B261=""),"",'MPTO_working_2-way'!D260)</f>
        <v>2.7962657880285557</v>
      </c>
      <c r="G261" s="46">
        <f>IF(OR($A261="",$B261=""),"",'MPTO_working_2-way'!E260)</f>
        <v>1.5567104860898808</v>
      </c>
      <c r="H261" s="44">
        <f>IF(OR($A261="",$B261=""),"",'OddsRatio_working_2-way'!M260)</f>
        <v>2.7974340685458348</v>
      </c>
      <c r="I261" s="44">
        <f>IF(OR($A261="",$B261=""),"",'OddsRatio_working_2-way'!N260)</f>
        <v>1.5563486402641866</v>
      </c>
      <c r="J261" s="44">
        <f>IF('Log_working_2-way'!$D260="","",A261^('Log_working_2-way'!$D260))</f>
        <v>2.8129607095150928</v>
      </c>
      <c r="K261" s="46">
        <f>IF('Log_working_2-way'!$D260="","",B261^('Log_working_2-way'!$D260))</f>
        <v>1.5515839338114414</v>
      </c>
      <c r="L261" s="53">
        <f t="shared" si="44"/>
        <v>0.36190476190476184</v>
      </c>
      <c r="M261" s="53">
        <f t="shared" si="45"/>
        <v>0.63809523809523805</v>
      </c>
      <c r="N261" s="54">
        <v>358</v>
      </c>
      <c r="O261" s="54">
        <f t="shared" si="46"/>
        <v>224.41791044776119</v>
      </c>
      <c r="P261" s="54">
        <f t="shared" si="47"/>
        <v>122.4736842105263</v>
      </c>
      <c r="Q261" s="54">
        <f t="shared" si="48"/>
        <v>235.5263157894737</v>
      </c>
      <c r="R261" s="54">
        <f t="shared" si="49"/>
        <v>133.58208955223878</v>
      </c>
      <c r="S261" s="55">
        <f t="shared" si="50"/>
        <v>-11.108405341712512</v>
      </c>
      <c r="T261" s="55">
        <f t="shared" si="51"/>
        <v>-11.108405341712484</v>
      </c>
      <c r="U261" t="s">
        <v>400</v>
      </c>
      <c r="V261" t="s">
        <v>397</v>
      </c>
      <c r="W261" t="s">
        <v>440</v>
      </c>
      <c r="X261" s="38">
        <v>44258</v>
      </c>
      <c r="Y261" s="66" t="s">
        <v>484</v>
      </c>
    </row>
    <row r="262" spans="1:25" ht="15" x14ac:dyDescent="0.25">
      <c r="A262">
        <v>1.86</v>
      </c>
      <c r="B262">
        <v>2.0499999999999998</v>
      </c>
      <c r="C262" s="43">
        <f t="shared" si="52"/>
        <v>2.5439286650930981E-2</v>
      </c>
      <c r="D262" s="44">
        <f>IF(OR($A262="",$B262=""),"",A262*'MPTO_working_2-way'!$G261)</f>
        <v>1.9073170731707316</v>
      </c>
      <c r="E262" s="46">
        <f>IF(OR($A262="",$B262=""),"",B262*'MPTO_working_2-way'!$G261)</f>
        <v>2.1021505376344085</v>
      </c>
      <c r="F262" s="44">
        <f>IF(OR($A262="",$B262=""),"",'MPTO_working_2-way'!D261)</f>
        <v>1.905071196602548</v>
      </c>
      <c r="G262" s="46">
        <f>IF(OR($A262="",$B262=""),"",'MPTO_working_2-way'!E261)</f>
        <v>2.1048854540436102</v>
      </c>
      <c r="H262" s="44">
        <f>IF(OR($A262="",$B262=""),"",'OddsRatio_working_2-way'!M261)</f>
        <v>1.9050124966251125</v>
      </c>
      <c r="I262" s="44">
        <f>IF(OR($A262="",$B262=""),"",'OddsRatio_working_2-way'!N261)</f>
        <v>2.1049571179725204</v>
      </c>
      <c r="J262" s="44">
        <f>IF('Log_working_2-way'!$D261="","",A262^('Log_working_2-way'!$D261))</f>
        <v>1.9039984704977753</v>
      </c>
      <c r="K262" s="46">
        <f>IF('Log_working_2-way'!$D261="","",B262^('Log_working_2-way'!$D261))</f>
        <v>2.1061965618695773</v>
      </c>
      <c r="L262" s="53">
        <f t="shared" si="44"/>
        <v>0.52429667519181589</v>
      </c>
      <c r="M262" s="53">
        <f t="shared" si="45"/>
        <v>0.47570332480818417</v>
      </c>
      <c r="N262" s="54">
        <v>359</v>
      </c>
      <c r="O262" s="54">
        <f t="shared" si="46"/>
        <v>165.98924731182794</v>
      </c>
      <c r="P262" s="54">
        <f t="shared" si="47"/>
        <v>183.8780487804878</v>
      </c>
      <c r="Q262" s="54">
        <f t="shared" si="48"/>
        <v>175.1219512195122</v>
      </c>
      <c r="R262" s="54">
        <f t="shared" si="49"/>
        <v>193.01075268817203</v>
      </c>
      <c r="S262" s="55">
        <f t="shared" si="50"/>
        <v>-9.1327039076842595</v>
      </c>
      <c r="T262" s="55">
        <f t="shared" si="51"/>
        <v>-9.1327039076842311</v>
      </c>
      <c r="U262" t="s">
        <v>395</v>
      </c>
      <c r="V262" t="s">
        <v>398</v>
      </c>
      <c r="W262" t="s">
        <v>440</v>
      </c>
      <c r="X262" s="38">
        <v>44258</v>
      </c>
      <c r="Y262" s="66" t="s">
        <v>483</v>
      </c>
    </row>
    <row r="263" spans="1:25" ht="15" x14ac:dyDescent="0.25">
      <c r="A263">
        <v>2.2599999999999998</v>
      </c>
      <c r="B263">
        <v>1.7</v>
      </c>
      <c r="C263" s="43">
        <f t="shared" si="52"/>
        <v>3.0713170223841679E-2</v>
      </c>
      <c r="D263" s="44">
        <f>IF(OR($A263="",$B263=""),"",A263*'MPTO_working_2-way'!$G262)</f>
        <v>2.3294117647058821</v>
      </c>
      <c r="E263" s="46">
        <f>IF(OR($A263="",$B263=""),"",B263*'MPTO_working_2-way'!$G262)</f>
        <v>1.7522123893805308</v>
      </c>
      <c r="F263" s="44">
        <f>IF(OR($A263="",$B263=""),"",'MPTO_working_2-way'!D262)</f>
        <v>2.3412553321145642</v>
      </c>
      <c r="G263" s="46">
        <f>IF(OR($A263="",$B263=""),"",'MPTO_working_2-way'!E262)</f>
        <v>1.7455701953657428</v>
      </c>
      <c r="H263" s="44">
        <f>IF(OR($A263="",$B263=""),"",'OddsRatio_working_2-way'!M262)</f>
        <v>2.3416407864998732</v>
      </c>
      <c r="I263" s="44">
        <f>IF(OR($A263="",$B263=""),"",'OddsRatio_working_2-way'!N262)</f>
        <v>1.7453559924999296</v>
      </c>
      <c r="J263" s="44">
        <f>IF('Log_working_2-way'!$D262="","",A263^('Log_working_2-way'!$D262))</f>
        <v>2.3470801072340981</v>
      </c>
      <c r="K263" s="46">
        <f>IF('Log_working_2-way'!$D262="","",B263^('Log_working_2-way'!$D262))</f>
        <v>1.7423463494336857</v>
      </c>
      <c r="L263" s="53">
        <f t="shared" si="44"/>
        <v>0.42929292929292934</v>
      </c>
      <c r="M263" s="53">
        <f t="shared" si="45"/>
        <v>0.57070707070707072</v>
      </c>
      <c r="N263" s="54">
        <v>360</v>
      </c>
      <c r="O263" s="54">
        <f t="shared" si="46"/>
        <v>200.70796460176987</v>
      </c>
      <c r="P263" s="54">
        <f t="shared" si="47"/>
        <v>148.23529411764707</v>
      </c>
      <c r="Q263" s="54">
        <f t="shared" si="48"/>
        <v>211.76470588235296</v>
      </c>
      <c r="R263" s="54">
        <f t="shared" si="49"/>
        <v>159.2920353982301</v>
      </c>
      <c r="S263" s="55">
        <f t="shared" si="50"/>
        <v>-11.056741280583083</v>
      </c>
      <c r="T263" s="55">
        <f t="shared" si="51"/>
        <v>-11.056741280583026</v>
      </c>
      <c r="U263" t="s">
        <v>396</v>
      </c>
      <c r="V263" t="s">
        <v>320</v>
      </c>
      <c r="W263" t="s">
        <v>440</v>
      </c>
      <c r="X263" s="38">
        <v>44258</v>
      </c>
      <c r="Y263" s="66" t="s">
        <v>510</v>
      </c>
    </row>
    <row r="264" spans="1:25" ht="15" x14ac:dyDescent="0.25">
      <c r="A264">
        <v>1.77</v>
      </c>
      <c r="B264">
        <v>2.16</v>
      </c>
      <c r="C264" s="43">
        <f t="shared" si="52"/>
        <v>2.79347143753923E-2</v>
      </c>
      <c r="D264" s="44">
        <f>IF(OR($A264="",$B264=""),"",A264*'MPTO_working_2-way'!$G263)</f>
        <v>1.8194444444444444</v>
      </c>
      <c r="E264" s="46">
        <f>IF(OR($A264="",$B264=""),"",B264*'MPTO_working_2-way'!$G263)</f>
        <v>2.2203389830508473</v>
      </c>
      <c r="F264" s="44">
        <f>IF(OR($A264="",$B264=""),"",'MPTO_working_2-way'!D263)</f>
        <v>1.8148675590999714</v>
      </c>
      <c r="G264" s="46">
        <f>IF(OR($A264="",$B264=""),"",'MPTO_working_2-way'!E263)</f>
        <v>2.2271932890597692</v>
      </c>
      <c r="H264" s="44">
        <f>IF(OR($A264="",$B264=""),"",'OddsRatio_working_2-way'!M263)</f>
        <v>1.8147349897041836</v>
      </c>
      <c r="I264" s="44">
        <f>IF(OR($A264="",$B264=""),"",'OddsRatio_working_2-way'!N263)</f>
        <v>2.2273929715024061</v>
      </c>
      <c r="J264" s="44">
        <f>IF('Log_working_2-way'!$D263="","",A264^('Log_working_2-way'!$D263))</f>
        <v>1.8126656451578935</v>
      </c>
      <c r="K264" s="46">
        <f>IF('Log_working_2-way'!$D263="","",B264^('Log_working_2-way'!$D263))</f>
        <v>2.2305183638047077</v>
      </c>
      <c r="L264" s="53">
        <f t="shared" si="44"/>
        <v>0.54961832061068705</v>
      </c>
      <c r="M264" s="53">
        <f t="shared" si="45"/>
        <v>0.45038167938931301</v>
      </c>
      <c r="N264" s="54">
        <v>361</v>
      </c>
      <c r="O264" s="54">
        <f t="shared" si="46"/>
        <v>157.04519774011303</v>
      </c>
      <c r="P264" s="54">
        <f t="shared" si="47"/>
        <v>193.87037037037041</v>
      </c>
      <c r="Q264" s="54">
        <f t="shared" si="48"/>
        <v>167.12962962962962</v>
      </c>
      <c r="R264" s="54">
        <f t="shared" si="49"/>
        <v>203.954802259887</v>
      </c>
      <c r="S264" s="55">
        <f t="shared" si="50"/>
        <v>-10.084431889516594</v>
      </c>
      <c r="T264" s="55">
        <f t="shared" si="51"/>
        <v>-10.084431889516594</v>
      </c>
      <c r="U264" t="s">
        <v>248</v>
      </c>
      <c r="V264" t="s">
        <v>402</v>
      </c>
      <c r="W264" t="s">
        <v>440</v>
      </c>
      <c r="X264" s="38">
        <v>44258</v>
      </c>
      <c r="Y264" s="66" t="s">
        <v>484</v>
      </c>
    </row>
    <row r="265" spans="1:25" ht="15" x14ac:dyDescent="0.25">
      <c r="A265">
        <v>2.5099999999999998</v>
      </c>
      <c r="B265">
        <v>1.58</v>
      </c>
      <c r="C265" s="43">
        <f t="shared" si="52"/>
        <v>3.1317766907055233E-2</v>
      </c>
      <c r="D265" s="44">
        <f>IF(OR($A265="",$B265=""),"",A265*'MPTO_working_2-way'!$G264)</f>
        <v>2.5886075949367084</v>
      </c>
      <c r="E265" s="46">
        <f>IF(OR($A265="",$B265=""),"",B265*'MPTO_working_2-way'!$G264)</f>
        <v>1.6294820717131473</v>
      </c>
      <c r="F265" s="44">
        <f>IF(OR($A265="",$B265=""),"",'MPTO_working_2-way'!D264)</f>
        <v>2.6126885829105997</v>
      </c>
      <c r="G265" s="46">
        <f>IF(OR($A265="",$B265=""),"",'MPTO_working_2-way'!E264)</f>
        <v>1.6200825197107724</v>
      </c>
      <c r="H265" s="44">
        <f>IF(OR($A265="",$B265=""),"",'OddsRatio_working_2-way'!M264)</f>
        <v>2.61352046031715</v>
      </c>
      <c r="I265" s="44">
        <f>IF(OR($A265="",$B265=""),"",'OddsRatio_working_2-way'!N264)</f>
        <v>1.6197628258171834</v>
      </c>
      <c r="J265" s="44">
        <f>IF('Log_working_2-way'!$D264="","",A265^('Log_working_2-way'!$D264))</f>
        <v>2.6247201658670791</v>
      </c>
      <c r="K265" s="46">
        <f>IF('Log_working_2-way'!$D264="","",B265^('Log_working_2-way'!$D264))</f>
        <v>1.6154906063262049</v>
      </c>
      <c r="L265" s="53">
        <f t="shared" si="44"/>
        <v>0.38630806845965776</v>
      </c>
      <c r="M265" s="53">
        <f t="shared" si="45"/>
        <v>0.61369193154034229</v>
      </c>
      <c r="N265" s="54">
        <v>362</v>
      </c>
      <c r="O265" s="54">
        <f t="shared" si="46"/>
        <v>217.77689243027885</v>
      </c>
      <c r="P265" s="54">
        <f t="shared" si="47"/>
        <v>132.8860759493671</v>
      </c>
      <c r="Q265" s="54">
        <f t="shared" si="48"/>
        <v>229.11392405063287</v>
      </c>
      <c r="R265" s="54">
        <f t="shared" si="49"/>
        <v>144.22310756972112</v>
      </c>
      <c r="S265" s="55">
        <f t="shared" si="50"/>
        <v>-11.337031620354026</v>
      </c>
      <c r="T265" s="55">
        <f t="shared" si="51"/>
        <v>-11.337031620354026</v>
      </c>
      <c r="U265" t="s">
        <v>405</v>
      </c>
      <c r="V265" t="s">
        <v>321</v>
      </c>
      <c r="W265" t="s">
        <v>440</v>
      </c>
      <c r="X265" s="38">
        <v>44258</v>
      </c>
      <c r="Y265" s="66" t="s">
        <v>478</v>
      </c>
    </row>
    <row r="266" spans="1:25" ht="15" x14ac:dyDescent="0.25">
      <c r="A266">
        <v>1.93</v>
      </c>
      <c r="B266">
        <v>1.98</v>
      </c>
      <c r="C266" s="43">
        <f t="shared" si="52"/>
        <v>2.3185220076411994E-2</v>
      </c>
      <c r="D266" s="44">
        <f>IF(OR($A266="",$B266=""),"",A266*'MPTO_working_2-way'!$G265)</f>
        <v>1.9747474747474751</v>
      </c>
      <c r="E266" s="46">
        <f>IF(OR($A266="",$B266=""),"",B266*'MPTO_working_2-way'!$G265)</f>
        <v>2.0259067357512959</v>
      </c>
      <c r="F266" s="44">
        <f>IF(OR($A266="",$B266=""),"",'MPTO_working_2-way'!D265)</f>
        <v>1.974169551066798</v>
      </c>
      <c r="G266" s="46">
        <f>IF(OR($A266="",$B266=""),"",'MPTO_working_2-way'!E265)</f>
        <v>2.0265153523890338</v>
      </c>
      <c r="H266" s="44">
        <f>IF(OR($A266="",$B266=""),"",'OddsRatio_working_2-way'!M265)</f>
        <v>1.9741558354989901</v>
      </c>
      <c r="I266" s="44">
        <f>IF(OR($A266="",$B266=""),"",'OddsRatio_working_2-way'!N265)</f>
        <v>2.0265298051494733</v>
      </c>
      <c r="J266" s="44">
        <f>IF('Log_working_2-way'!$D265="","",A266^('Log_working_2-way'!$D265))</f>
        <v>1.9738951466986834</v>
      </c>
      <c r="K266" s="46">
        <f>IF('Log_working_2-way'!$D265="","",B266^('Log_working_2-way'!$D265))</f>
        <v>2.0268045830085555</v>
      </c>
      <c r="L266" s="53">
        <f t="shared" si="44"/>
        <v>0.50639386189258306</v>
      </c>
      <c r="M266" s="53">
        <f t="shared" si="45"/>
        <v>0.49360613810741677</v>
      </c>
      <c r="N266" s="54">
        <v>363</v>
      </c>
      <c r="O266" s="54">
        <f t="shared" si="46"/>
        <v>174.91709844559588</v>
      </c>
      <c r="P266" s="54">
        <f t="shared" si="47"/>
        <v>179.66666666666669</v>
      </c>
      <c r="Q266" s="54">
        <f t="shared" si="48"/>
        <v>183.33333333333334</v>
      </c>
      <c r="R266" s="54">
        <f t="shared" si="49"/>
        <v>188.08290155440417</v>
      </c>
      <c r="S266" s="55">
        <f t="shared" si="50"/>
        <v>-8.4162348877374598</v>
      </c>
      <c r="T266" s="55">
        <f t="shared" si="51"/>
        <v>-8.4162348877374882</v>
      </c>
      <c r="U266" t="s">
        <v>319</v>
      </c>
      <c r="V266" t="s">
        <v>401</v>
      </c>
      <c r="W266" t="s">
        <v>440</v>
      </c>
      <c r="X266" s="38">
        <v>44258</v>
      </c>
      <c r="Y266" s="66" t="s">
        <v>482</v>
      </c>
    </row>
    <row r="267" spans="1:25" ht="15" x14ac:dyDescent="0.25">
      <c r="A267">
        <v>2.72</v>
      </c>
      <c r="B267">
        <v>1.51</v>
      </c>
      <c r="C267" s="43">
        <f t="shared" si="52"/>
        <v>2.9898714452668562E-2</v>
      </c>
      <c r="D267" s="44">
        <f>IF(OR($A267="",$B267=""),"",A267*'MPTO_working_2-way'!$G266)</f>
        <v>2.8013245033112586</v>
      </c>
      <c r="E267" s="46">
        <f>IF(OR($A267="",$B267=""),"",B267*'MPTO_working_2-way'!$G266)</f>
        <v>1.5551470588235294</v>
      </c>
      <c r="F267" s="44">
        <f>IF(OR($A267="",$B267=""),"",'MPTO_working_2-way'!D266)</f>
        <v>2.8352892447880715</v>
      </c>
      <c r="G267" s="46">
        <f>IF(OR($A267="",$B267=""),"",'MPTO_working_2-way'!E266)</f>
        <v>1.544873241555706</v>
      </c>
      <c r="H267" s="44">
        <f>IF(OR($A267="",$B267=""),"",'OddsRatio_working_2-way'!M266)</f>
        <v>2.8364501135636235</v>
      </c>
      <c r="I267" s="44">
        <f>IF(OR($A267="",$B267=""),"",'OddsRatio_working_2-way'!N266)</f>
        <v>1.5445288127427022</v>
      </c>
      <c r="J267" s="44">
        <f>IF('Log_working_2-way'!$D266="","",A267^('Log_working_2-way'!$D266))</f>
        <v>2.8523828073043758</v>
      </c>
      <c r="K267" s="46">
        <f>IF('Log_working_2-way'!$D266="","",B267^('Log_working_2-way'!$D266))</f>
        <v>1.5398452177685409</v>
      </c>
      <c r="L267" s="53">
        <f t="shared" si="44"/>
        <v>0.35697399527186757</v>
      </c>
      <c r="M267" s="53">
        <f t="shared" si="45"/>
        <v>0.64302600472813243</v>
      </c>
      <c r="N267" s="54">
        <v>364</v>
      </c>
      <c r="O267" s="54">
        <f t="shared" si="46"/>
        <v>230.1764705882353</v>
      </c>
      <c r="P267" s="54">
        <f t="shared" si="47"/>
        <v>122.94039735099338</v>
      </c>
      <c r="Q267" s="54">
        <f t="shared" si="48"/>
        <v>241.05960264900665</v>
      </c>
      <c r="R267" s="54">
        <f t="shared" si="49"/>
        <v>133.8235294117647</v>
      </c>
      <c r="S267" s="55">
        <f t="shared" si="50"/>
        <v>-10.883132060771345</v>
      </c>
      <c r="T267" s="55">
        <f t="shared" si="51"/>
        <v>-10.883132060771317</v>
      </c>
      <c r="U267" t="s">
        <v>407</v>
      </c>
      <c r="V267" t="s">
        <v>404</v>
      </c>
      <c r="W267" t="s">
        <v>440</v>
      </c>
      <c r="X267" s="38">
        <v>44258</v>
      </c>
      <c r="Y267" s="66" t="s">
        <v>480</v>
      </c>
    </row>
    <row r="268" spans="1:25" ht="15" x14ac:dyDescent="0.25">
      <c r="A268">
        <v>1.93</v>
      </c>
      <c r="B268">
        <v>1.98</v>
      </c>
      <c r="C268" s="43">
        <f t="shared" si="52"/>
        <v>2.3185220076411994E-2</v>
      </c>
      <c r="D268" s="44">
        <f>IF(OR($A268="",$B268=""),"",A268*'MPTO_working_2-way'!$G267)</f>
        <v>1.9747474747474751</v>
      </c>
      <c r="E268" s="46">
        <f>IF(OR($A268="",$B268=""),"",B268*'MPTO_working_2-way'!$G267)</f>
        <v>2.0259067357512959</v>
      </c>
      <c r="F268" s="44">
        <f>IF(OR($A268="",$B268=""),"",'MPTO_working_2-way'!D267)</f>
        <v>1.974169551066798</v>
      </c>
      <c r="G268" s="46">
        <f>IF(OR($A268="",$B268=""),"",'MPTO_working_2-way'!E267)</f>
        <v>2.0265153523890338</v>
      </c>
      <c r="H268" s="44">
        <f>IF(OR($A268="",$B268=""),"",'OddsRatio_working_2-way'!M267)</f>
        <v>1.9741558354989901</v>
      </c>
      <c r="I268" s="44">
        <f>IF(OR($A268="",$B268=""),"",'OddsRatio_working_2-way'!N267)</f>
        <v>2.0265298051494733</v>
      </c>
      <c r="J268" s="44">
        <f>IF('Log_working_2-way'!$D267="","",A268^('Log_working_2-way'!$D267))</f>
        <v>1.9738951466986834</v>
      </c>
      <c r="K268" s="46">
        <f>IF('Log_working_2-way'!$D267="","",B268^('Log_working_2-way'!$D267))</f>
        <v>2.0268045830085555</v>
      </c>
      <c r="L268" s="53">
        <f t="shared" si="44"/>
        <v>0.50639386189258306</v>
      </c>
      <c r="M268" s="53">
        <f t="shared" si="45"/>
        <v>0.49360613810741677</v>
      </c>
      <c r="N268" s="54">
        <v>365</v>
      </c>
      <c r="O268" s="54">
        <f t="shared" si="46"/>
        <v>175.88082901554404</v>
      </c>
      <c r="P268" s="54">
        <f t="shared" si="47"/>
        <v>180.6565656565657</v>
      </c>
      <c r="Q268" s="54">
        <f t="shared" si="48"/>
        <v>184.34343434343435</v>
      </c>
      <c r="R268" s="54">
        <f t="shared" si="49"/>
        <v>189.11917098445599</v>
      </c>
      <c r="S268" s="55">
        <f t="shared" si="50"/>
        <v>-8.4626053278903157</v>
      </c>
      <c r="T268" s="55">
        <f t="shared" si="51"/>
        <v>-8.4626053278902873</v>
      </c>
      <c r="U268" t="s">
        <v>403</v>
      </c>
      <c r="V268" t="s">
        <v>408</v>
      </c>
      <c r="W268" t="s">
        <v>440</v>
      </c>
      <c r="X268" s="38">
        <v>44258</v>
      </c>
      <c r="Y268" s="66" t="s">
        <v>479</v>
      </c>
    </row>
    <row r="269" spans="1:25" ht="15" x14ac:dyDescent="0.25">
      <c r="A269">
        <v>1.7</v>
      </c>
      <c r="B269">
        <v>2.2599999999999998</v>
      </c>
      <c r="C269" s="43">
        <f t="shared" si="52"/>
        <v>3.0713170223841679E-2</v>
      </c>
      <c r="D269" s="44">
        <f>IF(OR($A269="",$B269=""),"",A269*'MPTO_working_2-way'!$G268)</f>
        <v>1.7522123893805308</v>
      </c>
      <c r="E269" s="46">
        <f>IF(OR($A269="",$B269=""),"",B269*'MPTO_working_2-way'!$G268)</f>
        <v>2.3294117647058821</v>
      </c>
      <c r="F269" s="44">
        <f>IF(OR($A269="",$B269=""),"",'MPTO_working_2-way'!D268)</f>
        <v>1.7455701953657428</v>
      </c>
      <c r="G269" s="46">
        <f>IF(OR($A269="",$B269=""),"",'MPTO_working_2-way'!E268)</f>
        <v>2.3412553321145642</v>
      </c>
      <c r="H269" s="44">
        <f>IF(OR($A269="",$B269=""),"",'OddsRatio_working_2-way'!M268)</f>
        <v>1.7453559924999296</v>
      </c>
      <c r="I269" s="44">
        <f>IF(OR($A269="",$B269=""),"",'OddsRatio_working_2-way'!N268)</f>
        <v>2.3416407864998732</v>
      </c>
      <c r="J269" s="44">
        <f>IF('Log_working_2-way'!$D268="","",A269^('Log_working_2-way'!$D268))</f>
        <v>1.7423463494336857</v>
      </c>
      <c r="K269" s="46">
        <f>IF('Log_working_2-way'!$D268="","",B269^('Log_working_2-way'!$D268))</f>
        <v>2.3470801072340981</v>
      </c>
      <c r="L269" s="53">
        <f t="shared" si="44"/>
        <v>0.57070707070707072</v>
      </c>
      <c r="M269" s="53">
        <f t="shared" si="45"/>
        <v>0.42929292929292934</v>
      </c>
      <c r="N269" s="54">
        <v>366</v>
      </c>
      <c r="O269" s="54">
        <f t="shared" si="46"/>
        <v>150.70588235294113</v>
      </c>
      <c r="P269" s="54">
        <f t="shared" si="47"/>
        <v>204.05309734513273</v>
      </c>
      <c r="Q269" s="54">
        <f t="shared" si="48"/>
        <v>161.94690265486727</v>
      </c>
      <c r="R269" s="54">
        <f t="shared" si="49"/>
        <v>215.29411764705884</v>
      </c>
      <c r="S269" s="55">
        <f t="shared" si="50"/>
        <v>-11.241020301926142</v>
      </c>
      <c r="T269" s="55">
        <f t="shared" si="51"/>
        <v>-11.241020301926113</v>
      </c>
      <c r="U269" t="s">
        <v>101</v>
      </c>
      <c r="V269" t="s">
        <v>97</v>
      </c>
      <c r="W269" t="s">
        <v>441</v>
      </c>
      <c r="X269" s="38">
        <v>44258</v>
      </c>
      <c r="Y269" s="66" t="s">
        <v>511</v>
      </c>
    </row>
    <row r="270" spans="1:25" ht="15" x14ac:dyDescent="0.25">
      <c r="A270">
        <v>1.41</v>
      </c>
      <c r="B270">
        <v>3.05</v>
      </c>
      <c r="C270" s="43">
        <f t="shared" si="52"/>
        <v>3.7088710615044818E-2</v>
      </c>
      <c r="D270" s="44">
        <f>IF(OR($A270="",$B270=""),"",A270*'MPTO_working_2-way'!$G269)</f>
        <v>1.4622950819672131</v>
      </c>
      <c r="E270" s="46">
        <f>IF(OR($A270="",$B270=""),"",B270*'MPTO_working_2-way'!$G269)</f>
        <v>3.1631205673758864</v>
      </c>
      <c r="F270" s="44">
        <f>IF(OR($A270="",$B270=""),"",'MPTO_working_2-way'!D269)</f>
        <v>1.4478579244171366</v>
      </c>
      <c r="G270" s="46">
        <f>IF(OR($A270="",$B270=""),"",'MPTO_working_2-way'!E269)</f>
        <v>3.2328509678631834</v>
      </c>
      <c r="H270" s="44">
        <f>IF(OR($A270="",$B270=""),"",'OddsRatio_working_2-way'!M269)</f>
        <v>1.4472135954999581</v>
      </c>
      <c r="I270" s="44">
        <f>IF(OR($A270="",$B270=""),"",'OddsRatio_working_2-way'!N269)</f>
        <v>3.2360679774997889</v>
      </c>
      <c r="J270" s="44">
        <f>IF('Log_working_2-way'!$D269="","",A270^('Log_working_2-way'!$D269))</f>
        <v>1.4405618058266774</v>
      </c>
      <c r="K270" s="46">
        <f>IF('Log_working_2-way'!$D269="","",B270^('Log_working_2-way'!$D269))</f>
        <v>3.2698290836233812</v>
      </c>
      <c r="L270" s="53">
        <f t="shared" si="44"/>
        <v>0.68385650224215244</v>
      </c>
      <c r="M270" s="53">
        <f t="shared" si="45"/>
        <v>0.31614349775784756</v>
      </c>
      <c r="N270" s="54">
        <v>367</v>
      </c>
      <c r="O270" s="54">
        <f t="shared" si="46"/>
        <v>106.71631205673761</v>
      </c>
      <c r="P270" s="54">
        <f t="shared" si="47"/>
        <v>246.67213114754097</v>
      </c>
      <c r="Q270" s="54">
        <f t="shared" si="48"/>
        <v>120.32786885245903</v>
      </c>
      <c r="R270" s="54">
        <f t="shared" si="49"/>
        <v>260.28368794326241</v>
      </c>
      <c r="S270" s="55">
        <f t="shared" si="50"/>
        <v>-13.611556795721427</v>
      </c>
      <c r="T270" s="55">
        <f t="shared" si="51"/>
        <v>-13.611556795721441</v>
      </c>
      <c r="U270" t="s">
        <v>98</v>
      </c>
      <c r="V270" t="s">
        <v>414</v>
      </c>
      <c r="W270" t="s">
        <v>441</v>
      </c>
      <c r="X270" s="38">
        <v>44258</v>
      </c>
      <c r="Y270" s="66" t="s">
        <v>488</v>
      </c>
    </row>
    <row r="271" spans="1:25" ht="15" x14ac:dyDescent="0.25">
      <c r="A271">
        <v>1.95</v>
      </c>
      <c r="B271">
        <v>1.95</v>
      </c>
      <c r="C271" s="43">
        <f t="shared" si="52"/>
        <v>2.5641025641025772E-2</v>
      </c>
      <c r="D271" s="44">
        <f>IF(OR($A271="",$B271=""),"",A271*'MPTO_working_2-way'!$G270)</f>
        <v>2</v>
      </c>
      <c r="E271" s="46">
        <f>IF(OR($A271="",$B271=""),"",B271*'MPTO_working_2-way'!$G270)</f>
        <v>2</v>
      </c>
      <c r="F271" s="44">
        <f>IF(OR($A271="",$B271=""),"",'MPTO_working_2-way'!D270)</f>
        <v>2.0000000000000004</v>
      </c>
      <c r="G271" s="46">
        <f>IF(OR($A271="",$B271=""),"",'MPTO_working_2-way'!E270)</f>
        <v>2.0000000000000004</v>
      </c>
      <c r="H271" s="44">
        <f>IF(OR($A271="",$B271=""),"",'OddsRatio_working_2-way'!M270)</f>
        <v>2.0000000000000004</v>
      </c>
      <c r="I271" s="44">
        <f>IF(OR($A271="",$B271=""),"",'OddsRatio_working_2-way'!N270)</f>
        <v>2.0000000000000004</v>
      </c>
      <c r="J271" s="44">
        <f>IF('Log_working_2-way'!$D270="","",A271^('Log_working_2-way'!$D270))</f>
        <v>1.9999999999999976</v>
      </c>
      <c r="K271" s="46">
        <f>IF('Log_working_2-way'!$D270="","",B271^('Log_working_2-way'!$D270))</f>
        <v>1.9999999999999976</v>
      </c>
      <c r="L271" s="53">
        <f t="shared" si="44"/>
        <v>0.5</v>
      </c>
      <c r="M271" s="53">
        <f t="shared" si="45"/>
        <v>0.5</v>
      </c>
      <c r="N271" s="54">
        <v>368</v>
      </c>
      <c r="O271" s="54">
        <f t="shared" si="46"/>
        <v>179.28205128205133</v>
      </c>
      <c r="P271" s="54">
        <f t="shared" si="47"/>
        <v>179.28205128205133</v>
      </c>
      <c r="Q271" s="54">
        <f t="shared" si="48"/>
        <v>188.71794871794873</v>
      </c>
      <c r="R271" s="54">
        <f t="shared" si="49"/>
        <v>188.71794871794873</v>
      </c>
      <c r="S271" s="55">
        <f t="shared" si="50"/>
        <v>-9.4358974358974024</v>
      </c>
      <c r="T271" s="55">
        <f t="shared" si="51"/>
        <v>-9.4358974358974024</v>
      </c>
      <c r="U271" t="s">
        <v>347</v>
      </c>
      <c r="V271" t="s">
        <v>142</v>
      </c>
      <c r="W271" t="s">
        <v>441</v>
      </c>
      <c r="X271" s="38">
        <v>44258</v>
      </c>
      <c r="Y271" s="66" t="s">
        <v>491</v>
      </c>
    </row>
    <row r="272" spans="1:25" ht="15" x14ac:dyDescent="0.25">
      <c r="A272">
        <v>1.91</v>
      </c>
      <c r="B272">
        <v>1.99</v>
      </c>
      <c r="C272" s="43">
        <f t="shared" si="52"/>
        <v>2.6072772238153963E-2</v>
      </c>
      <c r="D272" s="44">
        <f>IF(OR($A272="",$B272=""),"",A272*'MPTO_working_2-way'!$G271)</f>
        <v>1.959798994974874</v>
      </c>
      <c r="E272" s="46">
        <f>IF(OR($A272="",$B272=""),"",B272*'MPTO_working_2-way'!$G271)</f>
        <v>2.0418848167539263</v>
      </c>
      <c r="F272" s="44">
        <f>IF(OR($A272="",$B272=""),"",'MPTO_working_2-way'!D271)</f>
        <v>1.9587724496895047</v>
      </c>
      <c r="G272" s="46">
        <f>IF(OR($A272="",$B272=""),"",'MPTO_working_2-way'!E271)</f>
        <v>2.0430003493778384</v>
      </c>
      <c r="H272" s="44">
        <f>IF(OR($A272="",$B272=""),"",'OddsRatio_working_2-way'!M271)</f>
        <v>1.9587449708822042</v>
      </c>
      <c r="I272" s="44">
        <f>IF(OR($A272="",$B272=""),"",'OddsRatio_working_2-way'!N271)</f>
        <v>2.043030243047673</v>
      </c>
      <c r="J272" s="44">
        <f>IF('Log_working_2-way'!$D271="","",A272^('Log_working_2-way'!$D271))</f>
        <v>1.9582809328895501</v>
      </c>
      <c r="K272" s="46">
        <f>IF('Log_working_2-way'!$D271="","",B272^('Log_working_2-way'!$D271))</f>
        <v>2.0435353200492536</v>
      </c>
      <c r="L272" s="53">
        <f t="shared" si="44"/>
        <v>0.51025641025641033</v>
      </c>
      <c r="M272" s="53">
        <f t="shared" si="45"/>
        <v>0.48974358974358984</v>
      </c>
      <c r="N272" s="54">
        <v>369</v>
      </c>
      <c r="O272" s="54">
        <f t="shared" si="46"/>
        <v>175.80628272251306</v>
      </c>
      <c r="P272" s="54">
        <f t="shared" si="47"/>
        <v>183.57286432160799</v>
      </c>
      <c r="Q272" s="54">
        <f t="shared" si="48"/>
        <v>185.42713567839195</v>
      </c>
      <c r="R272" s="54">
        <f t="shared" si="49"/>
        <v>193.19371727748691</v>
      </c>
      <c r="S272" s="55">
        <f t="shared" si="50"/>
        <v>-9.6208529558788882</v>
      </c>
      <c r="T272" s="55">
        <f t="shared" si="51"/>
        <v>-9.6208529558789166</v>
      </c>
      <c r="U272" t="s">
        <v>95</v>
      </c>
      <c r="V272" t="s">
        <v>100</v>
      </c>
      <c r="W272" t="s">
        <v>441</v>
      </c>
      <c r="X272" s="38">
        <v>44258</v>
      </c>
      <c r="Y272" s="66" t="s">
        <v>479</v>
      </c>
    </row>
    <row r="273" spans="1:25" s="50" customFormat="1" ht="15" x14ac:dyDescent="0.25">
      <c r="A273">
        <v>1.83</v>
      </c>
      <c r="B273">
        <v>2.0699999999999998</v>
      </c>
      <c r="C273" s="43">
        <f t="shared" si="52"/>
        <v>2.9539874871307603E-2</v>
      </c>
      <c r="D273" s="44">
        <f>IF(OR($A273="",$B273=""),"",A273*'MPTO_working_2-way'!$G272)</f>
        <v>1.8840579710144929</v>
      </c>
      <c r="E273" s="46">
        <f>IF(OR($A273="",$B273=""),"",B273*'MPTO_working_2-way'!$G272)</f>
        <v>2.1311475409836067</v>
      </c>
      <c r="F273" s="44">
        <f>IF(OR($A273="",$B273=""),"",'MPTO_working_2-way'!D272)</f>
        <v>1.8808371192373576</v>
      </c>
      <c r="G273" s="46">
        <f>IF(OR($A273="",$B273=""),"",'MPTO_working_2-way'!E272)</f>
        <v>2.1352836729517204</v>
      </c>
      <c r="H273" s="44">
        <f>IF(OR($A273="",$B273=""),"",'OddsRatio_working_2-way'!M272)</f>
        <v>1.8807388571985679</v>
      </c>
      <c r="I273" s="44">
        <f>IF(OR($A273="",$B273=""),"",'OddsRatio_working_2-way'!N272)</f>
        <v>2.1354103339788768</v>
      </c>
      <c r="J273" s="44">
        <f>IF('Log_working_2-way'!$D272="","",A273^('Log_working_2-way'!$D272))</f>
        <v>1.8792804075818812</v>
      </c>
      <c r="K273" s="46">
        <f>IF('Log_working_2-way'!$D272="","",B273^('Log_working_2-way'!$D272))</f>
        <v>2.137293622577233</v>
      </c>
      <c r="L273" s="53">
        <f t="shared" si="44"/>
        <v>0.53076923076923077</v>
      </c>
      <c r="M273" s="53">
        <f t="shared" si="45"/>
        <v>0.46923076923076917</v>
      </c>
      <c r="N273" s="54">
        <v>370</v>
      </c>
      <c r="O273" s="54">
        <f t="shared" si="46"/>
        <v>167.81420765027323</v>
      </c>
      <c r="P273" s="54">
        <f t="shared" si="47"/>
        <v>191.25603864734299</v>
      </c>
      <c r="Q273" s="54">
        <f t="shared" si="48"/>
        <v>178.74396135265701</v>
      </c>
      <c r="R273" s="54">
        <f t="shared" si="49"/>
        <v>202.18579234972677</v>
      </c>
      <c r="S273" s="55">
        <f t="shared" si="50"/>
        <v>-10.929753702383778</v>
      </c>
      <c r="T273" s="55">
        <f t="shared" si="51"/>
        <v>-10.929753702383778</v>
      </c>
      <c r="U273" t="s">
        <v>94</v>
      </c>
      <c r="V273" t="s">
        <v>102</v>
      </c>
      <c r="W273" t="s">
        <v>441</v>
      </c>
      <c r="X273" s="38">
        <v>44258</v>
      </c>
      <c r="Y273" s="66" t="s">
        <v>480</v>
      </c>
    </row>
    <row r="274" spans="1:25" ht="15" x14ac:dyDescent="0.25">
      <c r="A274">
        <v>2.15</v>
      </c>
      <c r="B274">
        <v>1.78</v>
      </c>
      <c r="C274" s="43">
        <f t="shared" si="52"/>
        <v>2.6914031878756184E-2</v>
      </c>
      <c r="D274" s="44">
        <f>IF(OR($A274="",$B274=""),"",A274*'MPTO_working_2-way'!$G273)</f>
        <v>2.2078651685393256</v>
      </c>
      <c r="E274" s="46">
        <f>IF(OR($A274="",$B274=""),"",B274*'MPTO_working_2-way'!$G273)</f>
        <v>1.827906976744186</v>
      </c>
      <c r="F274" s="44">
        <f>IF(OR($A274="",$B274=""),"",'MPTO_working_2-way'!D273)</f>
        <v>2.2140584321666186</v>
      </c>
      <c r="G274" s="46">
        <f>IF(OR($A274="",$B274=""),"",'MPTO_working_2-way'!E273)</f>
        <v>1.8236835835120324</v>
      </c>
      <c r="H274" s="44">
        <f>IF(OR($A274="",$B274=""),"",'OddsRatio_working_2-way'!M273)</f>
        <v>2.214231845389905</v>
      </c>
      <c r="I274" s="44">
        <f>IF(OR($A274="",$B274=""),"",'OddsRatio_working_2-way'!N273)</f>
        <v>1.8235659473079355</v>
      </c>
      <c r="J274" s="44">
        <f>IF('Log_working_2-way'!$D273="","",A274^('Log_working_2-way'!$D273))</f>
        <v>2.2170516788166044</v>
      </c>
      <c r="K274" s="46">
        <f>IF('Log_working_2-way'!$D273="","",B274^('Log_working_2-way'!$D273))</f>
        <v>1.821657795971604</v>
      </c>
      <c r="L274" s="53">
        <f t="shared" si="44"/>
        <v>0.45292620865139954</v>
      </c>
      <c r="M274" s="53">
        <f t="shared" si="45"/>
        <v>0.54707379134860057</v>
      </c>
      <c r="N274" s="54">
        <v>371</v>
      </c>
      <c r="O274" s="54">
        <f t="shared" si="46"/>
        <v>198.44186046511626</v>
      </c>
      <c r="P274" s="54">
        <f t="shared" si="47"/>
        <v>162.57303370786516</v>
      </c>
      <c r="Q274" s="54">
        <f t="shared" si="48"/>
        <v>208.42696629213484</v>
      </c>
      <c r="R274" s="54">
        <f t="shared" si="49"/>
        <v>172.55813953488371</v>
      </c>
      <c r="S274" s="55">
        <f t="shared" si="50"/>
        <v>-9.9851058270185717</v>
      </c>
      <c r="T274" s="55">
        <f t="shared" si="51"/>
        <v>-9.9851058270185433</v>
      </c>
      <c r="U274" t="s">
        <v>96</v>
      </c>
      <c r="V274" t="s">
        <v>99</v>
      </c>
      <c r="W274" t="s">
        <v>441</v>
      </c>
      <c r="X274" s="38">
        <v>44258</v>
      </c>
      <c r="Y274" s="66" t="s">
        <v>482</v>
      </c>
    </row>
    <row r="275" spans="1:25" ht="15" x14ac:dyDescent="0.25">
      <c r="A275">
        <v>1.88</v>
      </c>
      <c r="B275">
        <v>2.04</v>
      </c>
      <c r="C275" s="43">
        <f t="shared" si="52"/>
        <v>2.2110972048393851E-2</v>
      </c>
      <c r="D275" s="44">
        <f>IF(OR($A275="",$B275=""),"",A275*'MPTO_working_2-way'!$G274)</f>
        <v>1.9215686274509802</v>
      </c>
      <c r="E275" s="46">
        <f>IF(OR($A275="",$B275=""),"",B275*'MPTO_working_2-way'!$G274)</f>
        <v>2.0851063829787235</v>
      </c>
      <c r="F275" s="44">
        <f>IF(OR($A275="",$B275=""),"",'MPTO_working_2-way'!D274)</f>
        <v>1.9199038846615937</v>
      </c>
      <c r="G275" s="46">
        <f>IF(OR($A275="",$B275=""),"",'MPTO_working_2-way'!E274)</f>
        <v>2.087070091423596</v>
      </c>
      <c r="H275" s="44">
        <f>IF(OR($A275="",$B275=""),"",'OddsRatio_working_2-way'!M274)</f>
        <v>1.9198662110077995</v>
      </c>
      <c r="I275" s="44">
        <f>IF(OR($A275="",$B275=""),"",'OddsRatio_working_2-way'!N274)</f>
        <v>2.0871146130092182</v>
      </c>
      <c r="J275" s="44">
        <f>IF('Log_working_2-way'!$D274="","",A275^('Log_working_2-way'!$D274))</f>
        <v>1.9191164053861676</v>
      </c>
      <c r="K275" s="46">
        <f>IF('Log_working_2-way'!$D274="","",B275^('Log_working_2-way'!$D274))</f>
        <v>2.0880014698245399</v>
      </c>
      <c r="L275" s="53">
        <f t="shared" si="44"/>
        <v>0.52040816326530615</v>
      </c>
      <c r="M275" s="53">
        <f t="shared" si="45"/>
        <v>0.47959183673469385</v>
      </c>
      <c r="N275" s="54">
        <v>372</v>
      </c>
      <c r="O275" s="54">
        <f t="shared" si="46"/>
        <v>174.12765957446808</v>
      </c>
      <c r="P275" s="54">
        <f t="shared" si="47"/>
        <v>189.64705882352939</v>
      </c>
      <c r="Q275" s="54">
        <f t="shared" si="48"/>
        <v>182.35294117647058</v>
      </c>
      <c r="R275" s="54">
        <f t="shared" si="49"/>
        <v>197.87234042553192</v>
      </c>
      <c r="S275" s="55">
        <f t="shared" si="50"/>
        <v>-8.2252816020024966</v>
      </c>
      <c r="T275" s="55">
        <f t="shared" si="51"/>
        <v>-8.225281602002525</v>
      </c>
      <c r="U275" t="s">
        <v>52</v>
      </c>
      <c r="V275" t="s">
        <v>141</v>
      </c>
      <c r="W275" t="s">
        <v>441</v>
      </c>
      <c r="X275" s="38">
        <v>44258</v>
      </c>
      <c r="Y275" s="66" t="s">
        <v>482</v>
      </c>
    </row>
    <row r="276" spans="1:25" ht="15" x14ac:dyDescent="0.25">
      <c r="A276">
        <v>2.13</v>
      </c>
      <c r="B276">
        <v>1.78</v>
      </c>
      <c r="C276" s="43">
        <f t="shared" si="52"/>
        <v>3.128132088410629E-2</v>
      </c>
      <c r="D276" s="44">
        <f>IF(OR($A276="",$B276=""),"",A276*'MPTO_working_2-way'!$G275)</f>
        <v>2.1966292134831464</v>
      </c>
      <c r="E276" s="46">
        <f>IF(OR($A276="",$B276=""),"",B276*'MPTO_working_2-way'!$G275)</f>
        <v>1.8356807511737092</v>
      </c>
      <c r="F276" s="44">
        <f>IF(OR($A276="",$B276=""),"",'MPTO_working_2-way'!D275)</f>
        <v>2.2034055907479515</v>
      </c>
      <c r="G276" s="46">
        <f>IF(OR($A276="",$B276=""),"",'MPTO_working_2-way'!E275)</f>
        <v>1.8309750325976726</v>
      </c>
      <c r="H276" s="44">
        <f>IF(OR($A276="",$B276=""),"",'OddsRatio_working_2-way'!M275)</f>
        <v>2.2036269973367788</v>
      </c>
      <c r="I276" s="44">
        <f>IF(OR($A276="",$B276=""),"",'OddsRatio_working_2-way'!N275)</f>
        <v>1.8308221751528204</v>
      </c>
      <c r="J276" s="44">
        <f>IF('Log_working_2-way'!$D275="","",A276^('Log_working_2-way'!$D275))</f>
        <v>2.2067247005110642</v>
      </c>
      <c r="K276" s="46">
        <f>IF('Log_working_2-way'!$D275="","",B276^('Log_working_2-way'!$D275))</f>
        <v>1.8286894264917752</v>
      </c>
      <c r="L276" s="53">
        <f t="shared" si="44"/>
        <v>0.45524296675191805</v>
      </c>
      <c r="M276" s="53">
        <f t="shared" si="45"/>
        <v>0.54475703324808178</v>
      </c>
      <c r="N276" s="54">
        <v>373</v>
      </c>
      <c r="O276" s="54">
        <f t="shared" si="46"/>
        <v>197.88262910798122</v>
      </c>
      <c r="P276" s="54">
        <f t="shared" si="47"/>
        <v>163.44943820224722</v>
      </c>
      <c r="Q276" s="54">
        <f t="shared" si="48"/>
        <v>209.55056179775283</v>
      </c>
      <c r="R276" s="54">
        <f t="shared" si="49"/>
        <v>175.11737089201878</v>
      </c>
      <c r="S276" s="55">
        <f t="shared" si="50"/>
        <v>-11.667932689771618</v>
      </c>
      <c r="T276" s="55">
        <f t="shared" si="51"/>
        <v>-11.667932689771561</v>
      </c>
      <c r="U276" t="s">
        <v>505</v>
      </c>
      <c r="V276" t="s">
        <v>506</v>
      </c>
      <c r="W276" t="s">
        <v>449</v>
      </c>
      <c r="X276" s="38">
        <v>44258</v>
      </c>
      <c r="Y276" s="66" t="s">
        <v>482</v>
      </c>
    </row>
    <row r="277" spans="1:25" ht="15" x14ac:dyDescent="0.25">
      <c r="A277">
        <v>1.94</v>
      </c>
      <c r="B277">
        <v>1.94</v>
      </c>
      <c r="C277" s="43">
        <f t="shared" si="52"/>
        <v>3.0927835051546504E-2</v>
      </c>
      <c r="D277" s="44">
        <f>IF(OR($A277="",$B277=""),"",A277*'MPTO_working_2-way'!$G276)</f>
        <v>2</v>
      </c>
      <c r="E277" s="46">
        <f>IF(OR($A277="",$B277=""),"",B277*'MPTO_working_2-way'!$G276)</f>
        <v>2</v>
      </c>
      <c r="F277" s="44">
        <f>IF(OR($A277="",$B277=""),"",'MPTO_working_2-way'!D276)</f>
        <v>2.0000000000000004</v>
      </c>
      <c r="G277" s="46">
        <f>IF(OR($A277="",$B277=""),"",'MPTO_working_2-way'!E276)</f>
        <v>2.0000000000000004</v>
      </c>
      <c r="H277" s="44">
        <f>IF(OR($A277="",$B277=""),"",'OddsRatio_working_2-way'!M276)</f>
        <v>2.0000000000000004</v>
      </c>
      <c r="I277" s="44">
        <f>IF(OR($A277="",$B277=""),"",'OddsRatio_working_2-way'!N276)</f>
        <v>2.0000000000000004</v>
      </c>
      <c r="J277" s="44">
        <f>IF('Log_working_2-way'!$D276="","",A277^('Log_working_2-way'!$D276))</f>
        <v>1.9999999999999891</v>
      </c>
      <c r="K277" s="46">
        <f>IF('Log_working_2-way'!$D276="","",B277^('Log_working_2-way'!$D276))</f>
        <v>1.9999999999999891</v>
      </c>
      <c r="L277" s="53">
        <f t="shared" si="44"/>
        <v>0.5</v>
      </c>
      <c r="M277" s="53">
        <f t="shared" si="45"/>
        <v>0.5</v>
      </c>
      <c r="N277" s="54">
        <v>374</v>
      </c>
      <c r="O277" s="54">
        <f t="shared" si="46"/>
        <v>181.21649484536081</v>
      </c>
      <c r="P277" s="54">
        <f t="shared" si="47"/>
        <v>181.21649484536081</v>
      </c>
      <c r="Q277" s="54">
        <f t="shared" si="48"/>
        <v>192.78350515463919</v>
      </c>
      <c r="R277" s="54">
        <f t="shared" si="49"/>
        <v>192.78350515463919</v>
      </c>
      <c r="S277" s="55">
        <f t="shared" si="50"/>
        <v>-11.567010309278373</v>
      </c>
      <c r="T277" s="55">
        <f t="shared" si="51"/>
        <v>-11.567010309278373</v>
      </c>
      <c r="U277" t="s">
        <v>507</v>
      </c>
      <c r="V277" t="s">
        <v>508</v>
      </c>
      <c r="W277" t="s">
        <v>449</v>
      </c>
      <c r="X277" s="38">
        <v>44258</v>
      </c>
      <c r="Y277" s="66" t="s">
        <v>484</v>
      </c>
    </row>
    <row r="278" spans="1:25" ht="15" x14ac:dyDescent="0.25">
      <c r="A278">
        <v>2.2200000000000002</v>
      </c>
      <c r="B278">
        <v>1.71</v>
      </c>
      <c r="C278" s="43">
        <f t="shared" si="52"/>
        <v>3.5245772087877381E-2</v>
      </c>
      <c r="D278" s="44">
        <f>IF(OR($A278="",$B278=""),"",A278*'MPTO_working_2-way'!$G277)</f>
        <v>2.2982456140350882</v>
      </c>
      <c r="E278" s="46">
        <f>IF(OR($A278="",$B278=""),"",B278*'MPTO_working_2-way'!$G277)</f>
        <v>1.7702702702702702</v>
      </c>
      <c r="F278" s="44">
        <f>IF(OR($A278="",$B278=""),"",'MPTO_working_2-way'!D277)</f>
        <v>2.3103888990323171</v>
      </c>
      <c r="G278" s="46">
        <f>IF(OR($A278="",$B278=""),"",'MPTO_working_2-way'!E277)</f>
        <v>1.7631322279503969</v>
      </c>
      <c r="H278" s="44">
        <f>IF(OR($A278="",$B278=""),"",'OddsRatio_working_2-way'!M277)</f>
        <v>2.310843186332725</v>
      </c>
      <c r="I278" s="44">
        <f>IF(OR($A278="",$B278=""),"",'OddsRatio_working_2-way'!N277)</f>
        <v>1.7628677559805201</v>
      </c>
      <c r="J278" s="44">
        <f>IF('Log_working_2-way'!$D277="","",A278^('Log_working_2-way'!$D277))</f>
        <v>2.3164405926032319</v>
      </c>
      <c r="K278" s="46">
        <f>IF('Log_working_2-way'!$D277="","",B278^('Log_working_2-way'!$D277))</f>
        <v>1.7596240997267032</v>
      </c>
      <c r="L278" s="53">
        <f t="shared" si="44"/>
        <v>0.43511450381679379</v>
      </c>
      <c r="M278" s="53">
        <f t="shared" si="45"/>
        <v>0.56488549618320616</v>
      </c>
      <c r="N278" s="54">
        <v>375</v>
      </c>
      <c r="O278" s="54">
        <f t="shared" si="46"/>
        <v>206.08108108108112</v>
      </c>
      <c r="P278" s="54">
        <f t="shared" si="47"/>
        <v>155.7017543859649</v>
      </c>
      <c r="Q278" s="54">
        <f t="shared" si="48"/>
        <v>219.29824561403507</v>
      </c>
      <c r="R278" s="54">
        <f t="shared" si="49"/>
        <v>168.91891891891891</v>
      </c>
      <c r="S278" s="55">
        <f t="shared" si="50"/>
        <v>-13.217164532953944</v>
      </c>
      <c r="T278" s="55">
        <f t="shared" si="51"/>
        <v>-13.217164532954001</v>
      </c>
      <c r="U278" t="s">
        <v>432</v>
      </c>
      <c r="V278" t="s">
        <v>251</v>
      </c>
      <c r="W278" t="s">
        <v>442</v>
      </c>
      <c r="X278" s="38">
        <v>44258</v>
      </c>
      <c r="Y278" s="66" t="s">
        <v>481</v>
      </c>
    </row>
    <row r="279" spans="1:25" ht="15" x14ac:dyDescent="0.25">
      <c r="A279">
        <v>2.08</v>
      </c>
      <c r="B279">
        <v>1.81</v>
      </c>
      <c r="C279" s="43">
        <f t="shared" si="52"/>
        <v>3.3255418614534626E-2</v>
      </c>
      <c r="D279" s="44">
        <f>IF(OR($A279="",$B279=""),"",A279*'MPTO_working_2-way'!$G278)</f>
        <v>2.1491712707182322</v>
      </c>
      <c r="E279" s="46">
        <f>IF(OR($A279="",$B279=""),"",B279*'MPTO_working_2-way'!$G278)</f>
        <v>1.8701923076923077</v>
      </c>
      <c r="F279" s="44">
        <f>IF(OR($A279="",$B279=""),"",'MPTO_working_2-way'!D278)</f>
        <v>2.1545152798443401</v>
      </c>
      <c r="G279" s="46">
        <f>IF(OR($A279="",$B279=""),"",'MPTO_working_2-way'!E278)</f>
        <v>1.8661643699811639</v>
      </c>
      <c r="H279" s="44">
        <f>IF(OR($A279="",$B279=""),"",'OddsRatio_working_2-way'!M278)</f>
        <v>2.1547005383792519</v>
      </c>
      <c r="I279" s="44">
        <f>IF(OR($A279="",$B279=""),"",'OddsRatio_working_2-way'!N278)</f>
        <v>1.8660254037844384</v>
      </c>
      <c r="J279" s="44">
        <f>IF('Log_working_2-way'!$D278="","",A279^('Log_working_2-way'!$D278))</f>
        <v>2.1571440120474694</v>
      </c>
      <c r="K279" s="46">
        <f>IF('Log_working_2-way'!$D278="","",B279^('Log_working_2-way'!$D278))</f>
        <v>1.8641966683390954</v>
      </c>
      <c r="L279" s="53">
        <f t="shared" si="44"/>
        <v>0.46529562982005135</v>
      </c>
      <c r="M279" s="53">
        <f t="shared" si="45"/>
        <v>0.53470437017994854</v>
      </c>
      <c r="N279" s="54">
        <v>376</v>
      </c>
      <c r="O279" s="54">
        <f t="shared" si="46"/>
        <v>195.23076923076923</v>
      </c>
      <c r="P279" s="54">
        <f t="shared" si="47"/>
        <v>168.26519337016578</v>
      </c>
      <c r="Q279" s="54">
        <f t="shared" si="48"/>
        <v>207.73480662983425</v>
      </c>
      <c r="R279" s="54">
        <f t="shared" si="49"/>
        <v>180.76923076923075</v>
      </c>
      <c r="S279" s="55">
        <f t="shared" si="50"/>
        <v>-12.504037399065027</v>
      </c>
      <c r="T279" s="55">
        <f t="shared" si="51"/>
        <v>-12.50403739906497</v>
      </c>
      <c r="U279" t="s">
        <v>66</v>
      </c>
      <c r="V279" t="s">
        <v>169</v>
      </c>
      <c r="W279" t="s">
        <v>442</v>
      </c>
      <c r="X279" s="38">
        <v>44258</v>
      </c>
      <c r="Y279" s="66" t="s">
        <v>482</v>
      </c>
    </row>
    <row r="280" spans="1:25" ht="15" x14ac:dyDescent="0.25">
      <c r="A280">
        <v>2.2400000000000002</v>
      </c>
      <c r="B280">
        <v>1.69</v>
      </c>
      <c r="C280" s="43">
        <f t="shared" si="52"/>
        <v>3.8144547759932479E-2</v>
      </c>
      <c r="D280" s="44">
        <f>IF(OR($A280="",$B280=""),"",A280*'MPTO_working_2-way'!$G279)</f>
        <v>2.3254437869822491</v>
      </c>
      <c r="E280" s="46">
        <f>IF(OR($A280="",$B280=""),"",B280*'MPTO_working_2-way'!$G279)</f>
        <v>1.7544642857142858</v>
      </c>
      <c r="F280" s="44">
        <f>IF(OR($A280="",$B280=""),"",'MPTO_working_2-way'!D279)</f>
        <v>2.3399678575843743</v>
      </c>
      <c r="G280" s="46">
        <f>IF(OR($A280="",$B280=""),"",'MPTO_working_2-way'!E279)</f>
        <v>1.7462865578005351</v>
      </c>
      <c r="H280" s="44">
        <f>IF(OR($A280="",$B280=""),"",'OddsRatio_working_2-way'!M279)</f>
        <v>2.3405601251996737</v>
      </c>
      <c r="I280" s="44">
        <f>IF(OR($A280="",$B280=""),"",'OddsRatio_working_2-way'!N279)</f>
        <v>1.7459568438611086</v>
      </c>
      <c r="J280" s="44">
        <f>IF('Log_working_2-way'!$D279="","",A280^('Log_working_2-way'!$D279))</f>
        <v>2.347284961783934</v>
      </c>
      <c r="K280" s="46">
        <f>IF('Log_working_2-way'!$D279="","",B280^('Log_working_2-way'!$D279))</f>
        <v>1.7422334757420166</v>
      </c>
      <c r="L280" s="53">
        <f t="shared" si="44"/>
        <v>0.43002544529262077</v>
      </c>
      <c r="M280" s="53">
        <f t="shared" si="45"/>
        <v>0.56997455470737912</v>
      </c>
      <c r="N280" s="54">
        <v>377</v>
      </c>
      <c r="O280" s="54">
        <f t="shared" si="46"/>
        <v>208.69642857142861</v>
      </c>
      <c r="P280" s="54">
        <f t="shared" si="47"/>
        <v>153.92307692307693</v>
      </c>
      <c r="Q280" s="54">
        <f t="shared" si="48"/>
        <v>223.07692307692309</v>
      </c>
      <c r="R280" s="54">
        <f t="shared" si="49"/>
        <v>168.30357142857142</v>
      </c>
      <c r="S280" s="55">
        <f t="shared" si="50"/>
        <v>-14.380494505494482</v>
      </c>
      <c r="T280" s="55">
        <f t="shared" si="51"/>
        <v>-14.380494505494482</v>
      </c>
      <c r="U280" t="s">
        <v>124</v>
      </c>
      <c r="V280" t="s">
        <v>379</v>
      </c>
      <c r="W280" t="s">
        <v>442</v>
      </c>
      <c r="X280" s="38">
        <v>44258</v>
      </c>
      <c r="Y280" s="66" t="s">
        <v>482</v>
      </c>
    </row>
    <row r="281" spans="1:25" ht="15" x14ac:dyDescent="0.25">
      <c r="A281">
        <v>1.7</v>
      </c>
      <c r="B281">
        <v>2.21</v>
      </c>
      <c r="C281" s="43">
        <f t="shared" si="52"/>
        <v>4.0723981900452566E-2</v>
      </c>
      <c r="D281" s="44">
        <f>IF(OR($A281="",$B281=""),"",A281*'MPTO_working_2-way'!$G280)</f>
        <v>1.7692307692307694</v>
      </c>
      <c r="E281" s="46">
        <f>IF(OR($A281="",$B281=""),"",B281*'MPTO_working_2-way'!$G280)</f>
        <v>2.3000000000000003</v>
      </c>
      <c r="F281" s="44">
        <f>IF(OR($A281="",$B281=""),"",'MPTO_working_2-way'!D280)</f>
        <v>1.760956175298805</v>
      </c>
      <c r="G281" s="46">
        <f>IF(OR($A281="",$B281=""),"",'MPTO_working_2-way'!E280)</f>
        <v>2.3141361256544504</v>
      </c>
      <c r="H281" s="44">
        <f>IF(OR($A281="",$B281=""),"",'OddsRatio_working_2-way'!M280)</f>
        <v>1.7606000241218864</v>
      </c>
      <c r="I281" s="44">
        <f>IF(OR($A281="",$B281=""),"",'OddsRatio_working_2-way'!N280)</f>
        <v>2.3147514702678329</v>
      </c>
      <c r="J281" s="44">
        <f>IF('Log_working_2-way'!$D280="","",A281^('Log_working_2-way'!$D280))</f>
        <v>1.7568261065137158</v>
      </c>
      <c r="K281" s="46">
        <f>IF('Log_working_2-way'!$D280="","",B281^('Log_working_2-way'!$D280))</f>
        <v>2.3213074858188989</v>
      </c>
      <c r="L281" s="53">
        <f t="shared" si="44"/>
        <v>0.56521739130434778</v>
      </c>
      <c r="M281" s="53">
        <f t="shared" si="45"/>
        <v>0.43478260869565211</v>
      </c>
      <c r="N281" s="54">
        <v>378</v>
      </c>
      <c r="O281" s="54">
        <f t="shared" si="46"/>
        <v>155.64705882352942</v>
      </c>
      <c r="P281" s="54">
        <f t="shared" si="47"/>
        <v>206.95927601809956</v>
      </c>
      <c r="Q281" s="54">
        <f t="shared" si="48"/>
        <v>171.04072398190044</v>
      </c>
      <c r="R281" s="54">
        <f t="shared" si="49"/>
        <v>222.35294117647061</v>
      </c>
      <c r="S281" s="55">
        <f t="shared" si="50"/>
        <v>-15.393665158371022</v>
      </c>
      <c r="T281" s="55">
        <f t="shared" si="51"/>
        <v>-15.39366515837105</v>
      </c>
      <c r="U281" t="s">
        <v>131</v>
      </c>
      <c r="V281" t="s">
        <v>129</v>
      </c>
      <c r="W281" t="s">
        <v>442</v>
      </c>
      <c r="X281" s="38">
        <v>44258</v>
      </c>
      <c r="Y281" s="66" t="s">
        <v>483</v>
      </c>
    </row>
    <row r="282" spans="1:25" ht="15" x14ac:dyDescent="0.25">
      <c r="A282">
        <v>2.25</v>
      </c>
      <c r="B282">
        <v>1.68</v>
      </c>
      <c r="C282" s="43">
        <f t="shared" si="52"/>
        <v>3.9682539682539542E-2</v>
      </c>
      <c r="D282" s="44">
        <f>IF(OR($A282="",$B282=""),"",A282*'MPTO_working_2-way'!$G281)</f>
        <v>2.339285714285714</v>
      </c>
      <c r="E282" s="46">
        <f>IF(OR($A282="",$B282=""),"",B282*'MPTO_working_2-way'!$G281)</f>
        <v>1.7466666666666664</v>
      </c>
      <c r="F282" s="44">
        <f>IF(OR($A282="",$B282=""),"",'MPTO_working_2-way'!D281)</f>
        <v>2.3551401869158877</v>
      </c>
      <c r="G282" s="46">
        <f>IF(OR($A282="",$B282=""),"",'MPTO_working_2-way'!E281)</f>
        <v>1.7379310344827583</v>
      </c>
      <c r="H282" s="44">
        <f>IF(OR($A282="",$B282=""),"",'OddsRatio_working_2-way'!M281)</f>
        <v>2.3558153613666013</v>
      </c>
      <c r="I282" s="44">
        <f>IF(OR($A282="",$B282=""),"",'OddsRatio_working_2-way'!N281)</f>
        <v>1.7375635565834309</v>
      </c>
      <c r="J282" s="44">
        <f>IF('Log_working_2-way'!$D281="","",A282^('Log_working_2-way'!$D281))</f>
        <v>2.3631739395308338</v>
      </c>
      <c r="K282" s="46">
        <f>IF('Log_working_2-way'!$D281="","",B282^('Log_working_2-way'!$D281))</f>
        <v>1.733582099100242</v>
      </c>
      <c r="L282" s="53">
        <f t="shared" si="44"/>
        <v>0.4274809160305344</v>
      </c>
      <c r="M282" s="53">
        <f t="shared" si="45"/>
        <v>0.57251908396946571</v>
      </c>
      <c r="N282" s="54">
        <v>379</v>
      </c>
      <c r="O282" s="54">
        <f t="shared" si="46"/>
        <v>210.55555555555554</v>
      </c>
      <c r="P282" s="54">
        <f t="shared" si="47"/>
        <v>153.40476190476193</v>
      </c>
      <c r="Q282" s="54">
        <f t="shared" si="48"/>
        <v>225.5952380952381</v>
      </c>
      <c r="R282" s="54">
        <f t="shared" si="49"/>
        <v>168.44444444444443</v>
      </c>
      <c r="S282" s="55">
        <f t="shared" si="50"/>
        <v>-15.039682539682559</v>
      </c>
      <c r="T282" s="55">
        <f t="shared" si="51"/>
        <v>-15.039682539682502</v>
      </c>
      <c r="U282" t="s">
        <v>165</v>
      </c>
      <c r="V282" t="s">
        <v>164</v>
      </c>
      <c r="W282" t="s">
        <v>442</v>
      </c>
      <c r="X282" s="38">
        <v>44258</v>
      </c>
      <c r="Y282" s="66" t="s">
        <v>483</v>
      </c>
    </row>
    <row r="283" spans="1:25" ht="15" x14ac:dyDescent="0.25">
      <c r="A283">
        <v>2.0499999999999998</v>
      </c>
      <c r="B283">
        <v>1.86</v>
      </c>
      <c r="C283" s="43">
        <f t="shared" si="52"/>
        <v>2.5439286650930981E-2</v>
      </c>
      <c r="D283" s="44">
        <f>IF(OR($A283="",$B283=""),"",A283*'MPTO_working_2-way'!$G282)</f>
        <v>2.1021505376344085</v>
      </c>
      <c r="E283" s="46">
        <f>IF(OR($A283="",$B283=""),"",B283*'MPTO_working_2-way'!$G282)</f>
        <v>1.9073170731707316</v>
      </c>
      <c r="F283" s="44">
        <f>IF(OR($A283="",$B283=""),"",'MPTO_working_2-way'!D282)</f>
        <v>2.1048854540436102</v>
      </c>
      <c r="G283" s="46">
        <f>IF(OR($A283="",$B283=""),"",'MPTO_working_2-way'!E282)</f>
        <v>1.905071196602548</v>
      </c>
      <c r="H283" s="44">
        <f>IF(OR($A283="",$B283=""),"",'OddsRatio_working_2-way'!M282)</f>
        <v>2.1049571179725204</v>
      </c>
      <c r="I283" s="44">
        <f>IF(OR($A283="",$B283=""),"",'OddsRatio_working_2-way'!N282)</f>
        <v>1.9050124966251125</v>
      </c>
      <c r="J283" s="44">
        <f>IF('Log_working_2-way'!$D282="","",A283^('Log_working_2-way'!$D282))</f>
        <v>2.1061965618695773</v>
      </c>
      <c r="K283" s="46">
        <f>IF('Log_working_2-way'!$D282="","",B283^('Log_working_2-way'!$D282))</f>
        <v>1.9039984704977753</v>
      </c>
      <c r="L283" s="53">
        <f t="shared" si="44"/>
        <v>0.47570332480818417</v>
      </c>
      <c r="M283" s="53">
        <f t="shared" si="45"/>
        <v>0.52429667519181589</v>
      </c>
      <c r="N283" s="54">
        <v>380</v>
      </c>
      <c r="O283" s="54">
        <f t="shared" si="46"/>
        <v>194.63414634146338</v>
      </c>
      <c r="P283" s="54">
        <f t="shared" si="47"/>
        <v>175.69892473118281</v>
      </c>
      <c r="Q283" s="54">
        <f t="shared" si="48"/>
        <v>204.30107526881719</v>
      </c>
      <c r="R283" s="54">
        <f t="shared" si="49"/>
        <v>185.36585365853659</v>
      </c>
      <c r="S283" s="55">
        <f t="shared" si="50"/>
        <v>-9.6669289273538084</v>
      </c>
      <c r="T283" s="55">
        <f t="shared" si="51"/>
        <v>-9.66692892735378</v>
      </c>
      <c r="U283" t="s">
        <v>41</v>
      </c>
      <c r="V283" t="s">
        <v>133</v>
      </c>
      <c r="W283" t="s">
        <v>443</v>
      </c>
      <c r="X283" s="38">
        <v>44289</v>
      </c>
      <c r="Y283" s="66" t="s">
        <v>484</v>
      </c>
    </row>
    <row r="284" spans="1:25" ht="15" x14ac:dyDescent="0.25">
      <c r="A284">
        <v>2.0099999999999998</v>
      </c>
      <c r="B284">
        <v>1.9</v>
      </c>
      <c r="C284" s="43">
        <f t="shared" si="52"/>
        <v>2.3828227284629522E-2</v>
      </c>
      <c r="D284" s="44">
        <f>IF(OR($A284="",$B284=""),"",A284*'MPTO_working_2-way'!$G283)</f>
        <v>2.0578947368421052</v>
      </c>
      <c r="E284" s="46">
        <f>IF(OR($A284="",$B284=""),"",B284*'MPTO_working_2-way'!$G283)</f>
        <v>1.9452736318407959</v>
      </c>
      <c r="F284" s="44">
        <f>IF(OR($A284="",$B284=""),"",'MPTO_working_2-way'!D283)</f>
        <v>2.05931517929361</v>
      </c>
      <c r="G284" s="46">
        <f>IF(OR($A284="",$B284=""),"",'MPTO_working_2-way'!E283)</f>
        <v>1.9440061084245355</v>
      </c>
      <c r="H284" s="44">
        <f>IF(OR($A284="",$B284=""),"",'OddsRatio_working_2-way'!M283)</f>
        <v>2.0593499054713802</v>
      </c>
      <c r="I284" s="44">
        <f>IF(OR($A284="",$B284=""),"",'OddsRatio_working_2-way'!N283)</f>
        <v>1.9439751632913294</v>
      </c>
      <c r="J284" s="44">
        <f>IF('Log_working_2-way'!$D283="","",A284^('Log_working_2-way'!$D283))</f>
        <v>2.0599919987911819</v>
      </c>
      <c r="K284" s="46">
        <f>IF('Log_working_2-way'!$D283="","",B284^('Log_working_2-way'!$D283))</f>
        <v>1.9434033475162076</v>
      </c>
      <c r="L284" s="53">
        <f t="shared" si="44"/>
        <v>0.48593350383631717</v>
      </c>
      <c r="M284" s="53">
        <f t="shared" si="45"/>
        <v>0.51406649616368294</v>
      </c>
      <c r="N284" s="54">
        <v>381</v>
      </c>
      <c r="O284" s="54">
        <f t="shared" si="46"/>
        <v>191.44776119402985</v>
      </c>
      <c r="P284" s="54">
        <f t="shared" si="47"/>
        <v>180.4736842105263</v>
      </c>
      <c r="Q284" s="54">
        <f t="shared" si="48"/>
        <v>200.52631578947367</v>
      </c>
      <c r="R284" s="54">
        <f t="shared" si="49"/>
        <v>189.55223880597018</v>
      </c>
      <c r="S284" s="55">
        <f t="shared" si="50"/>
        <v>-9.0785545954438192</v>
      </c>
      <c r="T284" s="55">
        <f t="shared" si="51"/>
        <v>-9.078554595443876</v>
      </c>
      <c r="U284" t="s">
        <v>78</v>
      </c>
      <c r="V284" t="s">
        <v>134</v>
      </c>
      <c r="W284" t="s">
        <v>443</v>
      </c>
      <c r="X284" s="38">
        <v>44289</v>
      </c>
      <c r="Y284" s="66" t="s">
        <v>484</v>
      </c>
    </row>
    <row r="285" spans="1:25" ht="15" x14ac:dyDescent="0.25">
      <c r="A285">
        <v>1.83</v>
      </c>
      <c r="B285">
        <v>2.0699999999999998</v>
      </c>
      <c r="C285" s="43">
        <f t="shared" si="52"/>
        <v>2.9539874871307603E-2</v>
      </c>
      <c r="D285" s="44">
        <f>IF(OR($A285="",$B285=""),"",A285*'MPTO_working_2-way'!$G284)</f>
        <v>1.8840579710144929</v>
      </c>
      <c r="E285" s="46">
        <f>IF(OR($A285="",$B285=""),"",B285*'MPTO_working_2-way'!$G284)</f>
        <v>2.1311475409836067</v>
      </c>
      <c r="F285" s="44">
        <f>IF(OR($A285="",$B285=""),"",'MPTO_working_2-way'!D284)</f>
        <v>1.8808371192373576</v>
      </c>
      <c r="G285" s="46">
        <f>IF(OR($A285="",$B285=""),"",'MPTO_working_2-way'!E284)</f>
        <v>2.1352836729517204</v>
      </c>
      <c r="H285" s="44">
        <f>IF(OR($A285="",$B285=""),"",'OddsRatio_working_2-way'!M284)</f>
        <v>1.8807388571985679</v>
      </c>
      <c r="I285" s="44">
        <f>IF(OR($A285="",$B285=""),"",'OddsRatio_working_2-way'!N284)</f>
        <v>2.1354103339788768</v>
      </c>
      <c r="J285" s="44">
        <f>IF('Log_working_2-way'!$D284="","",A285^('Log_working_2-way'!$D284))</f>
        <v>1.8792804075818812</v>
      </c>
      <c r="K285" s="46">
        <f>IF('Log_working_2-way'!$D284="","",B285^('Log_working_2-way'!$D284))</f>
        <v>2.137293622577233</v>
      </c>
      <c r="L285" s="53">
        <f t="shared" si="44"/>
        <v>0.53076923076923077</v>
      </c>
      <c r="M285" s="53">
        <f t="shared" si="45"/>
        <v>0.46923076923076917</v>
      </c>
      <c r="N285" s="54">
        <v>382</v>
      </c>
      <c r="O285" s="54">
        <f t="shared" si="46"/>
        <v>173.2568306010929</v>
      </c>
      <c r="P285" s="54">
        <f t="shared" si="47"/>
        <v>197.45893719806759</v>
      </c>
      <c r="Q285" s="54">
        <f t="shared" si="48"/>
        <v>184.54106280193238</v>
      </c>
      <c r="R285" s="54">
        <f t="shared" si="49"/>
        <v>208.74316939890707</v>
      </c>
      <c r="S285" s="55">
        <f t="shared" si="50"/>
        <v>-11.284232200839483</v>
      </c>
      <c r="T285" s="55">
        <f t="shared" si="51"/>
        <v>-11.284232200839483</v>
      </c>
      <c r="U285" t="s">
        <v>75</v>
      </c>
      <c r="V285" t="s">
        <v>35</v>
      </c>
      <c r="W285" t="s">
        <v>443</v>
      </c>
      <c r="X285" s="38">
        <v>44289</v>
      </c>
      <c r="Y285" s="66" t="s">
        <v>484</v>
      </c>
    </row>
    <row r="286" spans="1:25" ht="15" x14ac:dyDescent="0.25">
      <c r="A286">
        <v>1.52</v>
      </c>
      <c r="B286">
        <v>2.67</v>
      </c>
      <c r="C286" s="43">
        <f t="shared" si="52"/>
        <v>3.2426572048097846E-2</v>
      </c>
      <c r="D286" s="44">
        <f>IF(OR($A286="",$B286=""),"",A286*'MPTO_working_2-way'!$G285)</f>
        <v>1.5692883895131087</v>
      </c>
      <c r="E286" s="46">
        <f>IF(OR($A286="",$B286=""),"",B286*'MPTO_working_2-way'!$G285)</f>
        <v>2.7565789473684212</v>
      </c>
      <c r="F286" s="44">
        <f>IF(OR($A286="",$B286=""),"",'MPTO_working_2-way'!D285)</f>
        <v>1.5584056524076493</v>
      </c>
      <c r="G286" s="46">
        <f>IF(OR($A286="",$B286=""),"",'MPTO_working_2-way'!E285)</f>
        <v>2.7908128180442859</v>
      </c>
      <c r="H286" s="44">
        <f>IF(OR($A286="",$B286=""),"",'OddsRatio_working_2-way'!M285)</f>
        <v>1.5580118686094249</v>
      </c>
      <c r="I286" s="44">
        <f>IF(OR($A286="",$B286=""),"",'OddsRatio_working_2-way'!N285)</f>
        <v>2.7920765780341146</v>
      </c>
      <c r="J286" s="44">
        <f>IF('Log_working_2-way'!$D285="","",A286^('Log_working_2-way'!$D285))</f>
        <v>1.5530488105310012</v>
      </c>
      <c r="K286" s="46">
        <f>IF('Log_working_2-way'!$D285="","",B286^('Log_working_2-way'!$D285))</f>
        <v>2.808158666935292</v>
      </c>
      <c r="L286" s="53">
        <f t="shared" si="44"/>
        <v>0.63723150357995229</v>
      </c>
      <c r="M286" s="53">
        <f t="shared" si="45"/>
        <v>0.36276849642004771</v>
      </c>
      <c r="N286" s="54">
        <v>383</v>
      </c>
      <c r="O286" s="54">
        <f t="shared" si="46"/>
        <v>131.02631578947367</v>
      </c>
      <c r="P286" s="54">
        <f t="shared" si="47"/>
        <v>239.55430711610489</v>
      </c>
      <c r="Q286" s="54">
        <f t="shared" si="48"/>
        <v>143.44569288389513</v>
      </c>
      <c r="R286" s="54">
        <f t="shared" si="49"/>
        <v>251.97368421052633</v>
      </c>
      <c r="S286" s="55">
        <f t="shared" si="50"/>
        <v>-12.419377094421463</v>
      </c>
      <c r="T286" s="55">
        <f t="shared" si="51"/>
        <v>-12.419377094421435</v>
      </c>
      <c r="U286" t="s">
        <v>103</v>
      </c>
      <c r="V286" t="s">
        <v>143</v>
      </c>
      <c r="W286" t="s">
        <v>441</v>
      </c>
      <c r="X286" s="38">
        <v>44289</v>
      </c>
      <c r="Y286" s="66" t="s">
        <v>480</v>
      </c>
    </row>
    <row r="287" spans="1:25" ht="15" x14ac:dyDescent="0.25">
      <c r="A287">
        <v>1.76</v>
      </c>
      <c r="B287">
        <v>2.12</v>
      </c>
      <c r="C287" s="43">
        <f t="shared" si="52"/>
        <v>3.9879931389365408E-2</v>
      </c>
      <c r="D287" s="44">
        <f>IF(OR($A287="",$B287=""),"",A287*'MPTO_working_2-way'!$G286)</f>
        <v>1.8301886792452831</v>
      </c>
      <c r="E287" s="46">
        <f>IF(OR($A287="",$B287=""),"",B287*'MPTO_working_2-way'!$G286)</f>
        <v>2.2045454545454546</v>
      </c>
      <c r="F287" s="44">
        <f>IF(OR($A287="",$B287=""),"",'MPTO_working_2-way'!D286)</f>
        <v>1.8240125146656239</v>
      </c>
      <c r="G287" s="46">
        <f>IF(OR($A287="",$B287=""),"",'MPTO_working_2-way'!E286)</f>
        <v>2.213573801613669</v>
      </c>
      <c r="H287" s="44">
        <f>IF(OR($A287="",$B287=""),"",'OddsRatio_working_2-way'!M286)</f>
        <v>1.8237544710479137</v>
      </c>
      <c r="I287" s="44">
        <f>IF(OR($A287="",$B287=""),"",'OddsRatio_working_2-way'!N286)</f>
        <v>2.2139539573337679</v>
      </c>
      <c r="J287" s="44">
        <f>IF('Log_working_2-way'!$D286="","",A287^('Log_working_2-way'!$D286))</f>
        <v>1.8209380433579214</v>
      </c>
      <c r="K287" s="46">
        <f>IF('Log_working_2-way'!$D286="","",B287^('Log_working_2-way'!$D286))</f>
        <v>2.2181187217362539</v>
      </c>
      <c r="L287" s="53">
        <f t="shared" si="44"/>
        <v>0.54639175257731953</v>
      </c>
      <c r="M287" s="53">
        <f t="shared" si="45"/>
        <v>0.45360824742268041</v>
      </c>
      <c r="N287" s="54">
        <v>384</v>
      </c>
      <c r="O287" s="54">
        <f t="shared" si="46"/>
        <v>165.81818181818184</v>
      </c>
      <c r="P287" s="54">
        <f t="shared" si="47"/>
        <v>202.8679245283019</v>
      </c>
      <c r="Q287" s="54">
        <f t="shared" si="48"/>
        <v>181.1320754716981</v>
      </c>
      <c r="R287" s="54">
        <f t="shared" si="49"/>
        <v>218.18181818181819</v>
      </c>
      <c r="S287" s="55">
        <f t="shared" si="50"/>
        <v>-15.31389365351626</v>
      </c>
      <c r="T287" s="55">
        <f t="shared" si="51"/>
        <v>-15.313893653516288</v>
      </c>
      <c r="U287" t="s">
        <v>128</v>
      </c>
      <c r="V287" t="s">
        <v>130</v>
      </c>
      <c r="W287" t="s">
        <v>442</v>
      </c>
      <c r="X287" s="38">
        <v>44289</v>
      </c>
      <c r="Y287" s="66" t="s">
        <v>482</v>
      </c>
    </row>
    <row r="288" spans="1:25" ht="15" x14ac:dyDescent="0.25">
      <c r="A288">
        <v>1.78</v>
      </c>
      <c r="B288">
        <v>2.1</v>
      </c>
      <c r="C288" s="43">
        <f t="shared" si="52"/>
        <v>3.7988228999465079E-2</v>
      </c>
      <c r="D288" s="44">
        <f>IF(OR($A288="",$B288=""),"",A288*'MPTO_working_2-way'!$G287)</f>
        <v>1.8476190476190479</v>
      </c>
      <c r="E288" s="46">
        <f>IF(OR($A288="",$B288=""),"",B288*'MPTO_working_2-way'!$G287)</f>
        <v>2.1797752808988768</v>
      </c>
      <c r="F288" s="44">
        <f>IF(OR($A288="",$B288=""),"",'MPTO_working_2-way'!D287)</f>
        <v>1.8422868408082802</v>
      </c>
      <c r="G288" s="46">
        <f>IF(OR($A288="",$B288=""),"",'MPTO_working_2-way'!E287)</f>
        <v>2.1872440023405506</v>
      </c>
      <c r="H288" s="44">
        <f>IF(OR($A288="",$B288=""),"",'OddsRatio_working_2-way'!M287)</f>
        <v>1.8420753583206844</v>
      </c>
      <c r="I288" s="44">
        <f>IF(OR($A288="",$B288=""),"",'OddsRatio_working_2-way'!N287)</f>
        <v>2.1875421719907089</v>
      </c>
      <c r="J288" s="44">
        <f>IF('Log_working_2-way'!$D287="","",A288^('Log_working_2-way'!$D287))</f>
        <v>1.8396466235294411</v>
      </c>
      <c r="K288" s="46">
        <f>IF('Log_working_2-way'!$D287="","",B288^('Log_working_2-way'!$D287))</f>
        <v>2.1909772182449698</v>
      </c>
      <c r="L288" s="53">
        <f t="shared" si="44"/>
        <v>0.54123711340206171</v>
      </c>
      <c r="M288" s="53">
        <f t="shared" si="45"/>
        <v>0.45876288659793807</v>
      </c>
      <c r="N288" s="54">
        <v>385</v>
      </c>
      <c r="O288" s="54">
        <f t="shared" si="46"/>
        <v>168.70786516853931</v>
      </c>
      <c r="P288" s="54">
        <f t="shared" si="47"/>
        <v>201.66666666666666</v>
      </c>
      <c r="Q288" s="54">
        <f t="shared" si="48"/>
        <v>183.33333333333331</v>
      </c>
      <c r="R288" s="54">
        <f t="shared" si="49"/>
        <v>216.29213483146069</v>
      </c>
      <c r="S288" s="55">
        <f t="shared" si="50"/>
        <v>-14.625468164794</v>
      </c>
      <c r="T288" s="55">
        <f t="shared" si="51"/>
        <v>-14.625468164794029</v>
      </c>
      <c r="U288" t="s">
        <v>167</v>
      </c>
      <c r="V288" t="s">
        <v>126</v>
      </c>
      <c r="W288" t="s">
        <v>442</v>
      </c>
      <c r="X288" s="38">
        <v>44289</v>
      </c>
      <c r="Y288" s="66" t="s">
        <v>480</v>
      </c>
    </row>
    <row r="289" spans="1:25" s="28" customFormat="1" ht="15" x14ac:dyDescent="0.25">
      <c r="A289" s="23">
        <v>1.78</v>
      </c>
      <c r="B289" s="23">
        <v>2.12</v>
      </c>
      <c r="C289" s="24">
        <f t="shared" si="52"/>
        <v>3.3495866016535869E-2</v>
      </c>
      <c r="D289" s="25">
        <f>IF(OR($A289="",$B289=""),"",A289*'MPTO_working_2-way'!$G288)</f>
        <v>1.8396226415094339</v>
      </c>
      <c r="E289" s="27">
        <f>IF(OR($A289="",$B289=""),"",B289*'MPTO_working_2-way'!$G288)</f>
        <v>2.191011235955056</v>
      </c>
      <c r="F289" s="25">
        <f>IF(OR($A289="",$B289=""),"",'MPTO_working_2-way'!D288)</f>
        <v>1.8346946713341112</v>
      </c>
      <c r="G289" s="27">
        <f>IF(OR($A289="",$B289=""),"",'MPTO_working_2-way'!E288)</f>
        <v>2.1980428704566637</v>
      </c>
      <c r="H289" s="25">
        <f>IF(OR($A289="",$B289=""),"",'OddsRatio_working_2-way'!M288)</f>
        <v>1.83452296039628</v>
      </c>
      <c r="I289" s="25">
        <f>IF(OR($A289="",$B289=""),"",'OddsRatio_working_2-way'!N288)</f>
        <v>2.1982893790305562</v>
      </c>
      <c r="J289" s="25">
        <f>IF('Log_working_2-way'!$D288="","",A289^('Log_working_2-way'!$D288))</f>
        <v>1.8322858584832242</v>
      </c>
      <c r="K289" s="27">
        <f>IF('Log_working_2-way'!$D288="","",B289^('Log_working_2-way'!$D288))</f>
        <v>2.2015102621380289</v>
      </c>
      <c r="L289" s="76">
        <f t="shared" si="44"/>
        <v>0.54358974358974366</v>
      </c>
      <c r="M289" s="76">
        <f t="shared" si="45"/>
        <v>0.45641025641025645</v>
      </c>
      <c r="N289" s="77">
        <v>386</v>
      </c>
      <c r="O289" s="77">
        <f t="shared" si="46"/>
        <v>169.14606741573039</v>
      </c>
      <c r="P289" s="77">
        <f t="shared" si="47"/>
        <v>203.9245283018868</v>
      </c>
      <c r="Q289" s="77">
        <f t="shared" si="48"/>
        <v>182.07547169811318</v>
      </c>
      <c r="R289" s="77">
        <f t="shared" si="49"/>
        <v>216.85393258426967</v>
      </c>
      <c r="S289" s="78">
        <f t="shared" si="50"/>
        <v>-12.929404282382791</v>
      </c>
      <c r="T289" s="78">
        <f t="shared" si="51"/>
        <v>-12.929404282382876</v>
      </c>
      <c r="U289" s="23" t="s">
        <v>65</v>
      </c>
      <c r="V289" s="23" t="s">
        <v>127</v>
      </c>
      <c r="W289" s="23" t="s">
        <v>442</v>
      </c>
      <c r="X289" s="79">
        <v>44289</v>
      </c>
      <c r="Y289" s="66" t="s">
        <v>482</v>
      </c>
    </row>
    <row r="290" spans="1:25" ht="15" x14ac:dyDescent="0.25">
      <c r="A290">
        <v>1.87</v>
      </c>
      <c r="B290">
        <v>2</v>
      </c>
      <c r="C290" s="43">
        <f t="shared" ref="C290:C353" si="53">IF(OR($A290="",$B290=""),"",(1/A290)+(1/B290)-1)</f>
        <v>3.475935828876997E-2</v>
      </c>
      <c r="D290" s="44">
        <f>IF(OR($A290="",$B290=""),"",A290*'MPTO_working_2-way'!$G289)</f>
        <v>1.9350000000000001</v>
      </c>
      <c r="E290" s="46">
        <f>IF(OR($A290="",$B290=""),"",B290*'MPTO_working_2-way'!$G289)</f>
        <v>2.0695187165775399</v>
      </c>
      <c r="F290" s="44">
        <f>IF(OR($A290="",$B290=""),"",'MPTO_working_2-way'!D289)</f>
        <v>1.9328165374677002</v>
      </c>
      <c r="G290" s="46">
        <f>IF(OR($A290="",$B290=""),"",'MPTO_working_2-way'!E289)</f>
        <v>2.0720221606648197</v>
      </c>
      <c r="H290" s="44">
        <f>IF(OR($A290="",$B290=""),"",'OddsRatio_working_2-way'!M289)</f>
        <v>1.9327379053088816</v>
      </c>
      <c r="I290" s="44">
        <f>IF(OR($A290="",$B290=""),"",'OddsRatio_working_2-way'!N289)</f>
        <v>2.0721125348377947</v>
      </c>
      <c r="J290" s="44">
        <f>IF('Log_working_2-way'!$D289="","",A290^('Log_working_2-way'!$D289))</f>
        <v>1.9317443969723613</v>
      </c>
      <c r="K290" s="46">
        <f>IF('Log_working_2-way'!$D289="","",B290^('Log_working_2-way'!$D289))</f>
        <v>2.0732557161055905</v>
      </c>
      <c r="L290" s="53">
        <f t="shared" ref="L290:L353" si="54">(1/D290)</f>
        <v>0.51679586563307489</v>
      </c>
      <c r="M290" s="53">
        <f t="shared" ref="M290:M353" si="55">(1/E290)</f>
        <v>0.48320413436692511</v>
      </c>
      <c r="N290" s="54">
        <v>387</v>
      </c>
      <c r="O290" s="54">
        <f t="shared" ref="O290:O353" si="56">(1/A290)*((N290*A290)-N290)</f>
        <v>180.048128342246</v>
      </c>
      <c r="P290" s="54">
        <f t="shared" ref="P290:P353" si="57">(1/B290)*((N290*B290)-N290)</f>
        <v>193.5</v>
      </c>
      <c r="Q290" s="54">
        <f t="shared" ref="Q290:Q353" si="58">(1/B290)*N290</f>
        <v>193.5</v>
      </c>
      <c r="R290" s="54">
        <f t="shared" ref="R290:R353" si="59">(1/A290)*N290</f>
        <v>206.95187165775397</v>
      </c>
      <c r="S290" s="55">
        <f t="shared" ref="S290:T353" si="60">O290-Q290</f>
        <v>-13.451871657753998</v>
      </c>
      <c r="T290" s="55">
        <f t="shared" si="51"/>
        <v>-13.451871657753969</v>
      </c>
      <c r="U290" t="s">
        <v>259</v>
      </c>
      <c r="V290" t="s">
        <v>380</v>
      </c>
      <c r="W290" t="s">
        <v>438</v>
      </c>
      <c r="X290" s="38">
        <v>44533</v>
      </c>
      <c r="Y290" s="66"/>
    </row>
    <row r="291" spans="1:25" ht="15" x14ac:dyDescent="0.25">
      <c r="A291">
        <v>1.88</v>
      </c>
      <c r="B291">
        <v>2.0299999999999998</v>
      </c>
      <c r="C291" s="43">
        <f t="shared" si="53"/>
        <v>2.4525731055444977E-2</v>
      </c>
      <c r="D291" s="44">
        <f>IF(OR($A291="",$B291=""),"",A291*'MPTO_working_2-way'!$G290)</f>
        <v>1.9261083743842364</v>
      </c>
      <c r="E291" s="46">
        <f>IF(OR($A291="",$B291=""),"",B291*'MPTO_working_2-way'!$G290)</f>
        <v>2.0797872340425529</v>
      </c>
      <c r="F291" s="44">
        <f>IF(OR($A291="",$B291=""),"",'MPTO_working_2-way'!D290)</f>
        <v>1.9243646631706333</v>
      </c>
      <c r="G291" s="46">
        <f>IF(OR($A291="",$B291=""),"",'MPTO_working_2-way'!E290)</f>
        <v>2.0818241326641935</v>
      </c>
      <c r="H291" s="44">
        <f>IF(OR($A291="",$B291=""),"",'OddsRatio_working_2-way'!M290)</f>
        <v>1.9243207949834495</v>
      </c>
      <c r="I291" s="44">
        <f>IF(OR($A291="",$B291=""),"",'OddsRatio_working_2-way'!N290)</f>
        <v>2.081875475946537</v>
      </c>
      <c r="J291" s="44">
        <f>IF('Log_working_2-way'!$D290="","",A291^('Log_working_2-way'!$D290))</f>
        <v>1.9235339030630429</v>
      </c>
      <c r="K291" s="46">
        <f>IF('Log_working_2-way'!$D290="","",B291^('Log_working_2-way'!$D290))</f>
        <v>2.0827972819225606</v>
      </c>
      <c r="L291" s="53">
        <f t="shared" si="54"/>
        <v>0.51918158567774941</v>
      </c>
      <c r="M291" s="53">
        <f t="shared" si="55"/>
        <v>0.4808184143222507</v>
      </c>
      <c r="N291" s="54">
        <v>388</v>
      </c>
      <c r="O291" s="54">
        <f t="shared" si="56"/>
        <v>181.61702127659572</v>
      </c>
      <c r="P291" s="54">
        <f t="shared" si="57"/>
        <v>196.86699507389159</v>
      </c>
      <c r="Q291" s="54">
        <f t="shared" si="58"/>
        <v>191.13300492610841</v>
      </c>
      <c r="R291" s="54">
        <f t="shared" si="59"/>
        <v>206.38297872340425</v>
      </c>
      <c r="S291" s="55">
        <f t="shared" si="60"/>
        <v>-9.515983649512691</v>
      </c>
      <c r="T291" s="55">
        <f t="shared" si="51"/>
        <v>-9.5159836495126626</v>
      </c>
      <c r="U291" t="s">
        <v>262</v>
      </c>
      <c r="V291" t="s">
        <v>266</v>
      </c>
      <c r="W291" t="s">
        <v>230</v>
      </c>
      <c r="X291" s="38">
        <v>44533</v>
      </c>
      <c r="Y291" s="66"/>
    </row>
    <row r="292" spans="1:25" ht="15" x14ac:dyDescent="0.25">
      <c r="A292">
        <v>1.74</v>
      </c>
      <c r="B292">
        <v>2.19</v>
      </c>
      <c r="C292" s="43">
        <f t="shared" si="53"/>
        <v>3.1333648244370904E-2</v>
      </c>
      <c r="D292" s="44">
        <f>IF(OR($A292="",$B292=""),"",A292*'MPTO_working_2-way'!$G291)</f>
        <v>1.7945205479452053</v>
      </c>
      <c r="E292" s="46">
        <f>IF(OR($A292="",$B292=""),"",B292*'MPTO_working_2-way'!$G291)</f>
        <v>2.2586206896551722</v>
      </c>
      <c r="F292" s="44">
        <f>IF(OR($A292="",$B292=""),"",'MPTO_working_2-way'!D291)</f>
        <v>1.7887621461765948</v>
      </c>
      <c r="G292" s="46">
        <f>IF(OR($A292="",$B292=""),"",'MPTO_working_2-way'!E291)</f>
        <v>2.2678093197643276</v>
      </c>
      <c r="H292" s="44">
        <f>IF(OR($A292="",$B292=""),"",'OddsRatio_working_2-way'!M291)</f>
        <v>1.7885738643245783</v>
      </c>
      <c r="I292" s="44">
        <f>IF(OR($A292="",$B292=""),"",'OddsRatio_working_2-way'!N291)</f>
        <v>2.2681120250624973</v>
      </c>
      <c r="J292" s="44">
        <f>IF('Log_working_2-way'!$D291="","",A292^('Log_working_2-way'!$D291))</f>
        <v>1.7859641468844982</v>
      </c>
      <c r="K292" s="46">
        <f>IF('Log_working_2-way'!$D291="","",B292^('Log_working_2-way'!$D291))</f>
        <v>2.2723226675973618</v>
      </c>
      <c r="L292" s="53">
        <f t="shared" si="54"/>
        <v>0.5572519083969466</v>
      </c>
      <c r="M292" s="53">
        <f t="shared" si="55"/>
        <v>0.44274809160305351</v>
      </c>
      <c r="N292" s="54">
        <v>389</v>
      </c>
      <c r="O292" s="54">
        <f t="shared" si="56"/>
        <v>165.43678160919541</v>
      </c>
      <c r="P292" s="54">
        <f t="shared" si="57"/>
        <v>211.3744292237443</v>
      </c>
      <c r="Q292" s="54">
        <f t="shared" si="58"/>
        <v>177.62557077625573</v>
      </c>
      <c r="R292" s="54">
        <f t="shared" si="59"/>
        <v>223.56321839080459</v>
      </c>
      <c r="S292" s="55">
        <f t="shared" si="60"/>
        <v>-12.188789167060321</v>
      </c>
      <c r="T292" s="55">
        <f t="shared" si="51"/>
        <v>-12.188789167060293</v>
      </c>
      <c r="U292" t="s">
        <v>392</v>
      </c>
      <c r="V292" t="s">
        <v>271</v>
      </c>
      <c r="W292" t="s">
        <v>231</v>
      </c>
      <c r="X292" s="38">
        <v>44533</v>
      </c>
      <c r="Y292" s="66"/>
    </row>
    <row r="293" spans="1:25" ht="15" x14ac:dyDescent="0.25">
      <c r="A293">
        <v>2.33</v>
      </c>
      <c r="B293">
        <v>1.67</v>
      </c>
      <c r="C293" s="43">
        <f t="shared" si="53"/>
        <v>2.7986944565804084E-2</v>
      </c>
      <c r="D293" s="44">
        <f>IF(OR($A293="",$B293=""),"",A293*'MPTO_working_2-way'!$G292)</f>
        <v>2.3952095808383236</v>
      </c>
      <c r="E293" s="46">
        <f>IF(OR($A293="",$B293=""),"",B293*'MPTO_working_2-way'!$G292)</f>
        <v>1.7167381974248928</v>
      </c>
      <c r="F293" s="44">
        <f>IF(OR($A293="",$B293=""),"",'MPTO_working_2-way'!D292)</f>
        <v>2.4085296029216061</v>
      </c>
      <c r="G293" s="46">
        <f>IF(OR($A293="",$B293=""),"",'MPTO_working_2-way'!E292)</f>
        <v>1.7099602293950913</v>
      </c>
      <c r="H293" s="44">
        <f>IF(OR($A293="",$B293=""),"",'OddsRatio_working_2-way'!M292)</f>
        <v>2.408926764195241</v>
      </c>
      <c r="I293" s="44">
        <f>IF(OR($A293="",$B293=""),"",'OddsRatio_working_2-way'!N292)</f>
        <v>1.7097600992562489</v>
      </c>
      <c r="J293" s="44">
        <f>IF('Log_working_2-way'!$D292="","",A293^('Log_working_2-way'!$D292))</f>
        <v>2.4150421151239718</v>
      </c>
      <c r="K293" s="46">
        <f>IF('Log_working_2-way'!$D292="","",B293^('Log_working_2-way'!$D292))</f>
        <v>1.7066927473832643</v>
      </c>
      <c r="L293" s="53">
        <f t="shared" si="54"/>
        <v>0.41749999999999998</v>
      </c>
      <c r="M293" s="53">
        <f t="shared" si="55"/>
        <v>0.58250000000000002</v>
      </c>
      <c r="N293" s="54">
        <v>390</v>
      </c>
      <c r="O293" s="54">
        <f t="shared" si="56"/>
        <v>222.61802575107299</v>
      </c>
      <c r="P293" s="54">
        <f t="shared" si="57"/>
        <v>156.46706586826346</v>
      </c>
      <c r="Q293" s="54">
        <f t="shared" si="58"/>
        <v>233.53293413173654</v>
      </c>
      <c r="R293" s="54">
        <f t="shared" si="59"/>
        <v>167.38197424892704</v>
      </c>
      <c r="S293" s="55">
        <f t="shared" si="60"/>
        <v>-10.914908380663547</v>
      </c>
      <c r="T293" s="55">
        <f t="shared" si="51"/>
        <v>-10.914908380663576</v>
      </c>
      <c r="U293" t="s">
        <v>69</v>
      </c>
      <c r="V293" t="s">
        <v>136</v>
      </c>
      <c r="W293" t="s">
        <v>443</v>
      </c>
      <c r="X293" s="38">
        <v>44533</v>
      </c>
      <c r="Y293" s="66"/>
    </row>
    <row r="294" spans="1:25" ht="15" x14ac:dyDescent="0.25">
      <c r="A294">
        <v>2.0099999999999998</v>
      </c>
      <c r="B294">
        <v>1.88</v>
      </c>
      <c r="C294" s="43">
        <f t="shared" si="53"/>
        <v>2.9427331427966497E-2</v>
      </c>
      <c r="D294" s="44">
        <f>IF(OR($A294="",$B294=""),"",A294*'MPTO_working_2-way'!$G293)</f>
        <v>2.0691489361702122</v>
      </c>
      <c r="E294" s="46">
        <f>IF(OR($A294="",$B294=""),"",B294*'MPTO_working_2-way'!$G293)</f>
        <v>1.9353233830845769</v>
      </c>
      <c r="F294" s="44">
        <f>IF(OR($A294="",$B294=""),"",'MPTO_working_2-way'!D293)</f>
        <v>2.0712563034422273</v>
      </c>
      <c r="G294" s="46">
        <f>IF(OR($A294="",$B294=""),"",'MPTO_working_2-way'!E293)</f>
        <v>1.9334834220221038</v>
      </c>
      <c r="H294" s="44">
        <f>IF(OR($A294="",$B294=""),"",'OddsRatio_working_2-way'!M293)</f>
        <v>2.0713203408538785</v>
      </c>
      <c r="I294" s="44">
        <f>IF(OR($A294="",$B294=""),"",'OddsRatio_working_2-way'!N293)</f>
        <v>1.9334276237142709</v>
      </c>
      <c r="J294" s="44">
        <f>IF('Log_working_2-way'!$D293="","",A294^('Log_working_2-way'!$D293))</f>
        <v>2.0722780043286777</v>
      </c>
      <c r="K294" s="46">
        <f>IF('Log_working_2-way'!$D293="","",B294^('Log_working_2-way'!$D293))</f>
        <v>1.9325939690668699</v>
      </c>
      <c r="L294" s="53">
        <f t="shared" si="54"/>
        <v>0.48329048843187672</v>
      </c>
      <c r="M294" s="53">
        <f t="shared" si="55"/>
        <v>0.5167095115681235</v>
      </c>
      <c r="N294" s="54">
        <v>391</v>
      </c>
      <c r="O294" s="54">
        <f t="shared" si="56"/>
        <v>196.4726368159204</v>
      </c>
      <c r="P294" s="54">
        <f t="shared" si="57"/>
        <v>183.02127659574464</v>
      </c>
      <c r="Q294" s="54">
        <f t="shared" si="58"/>
        <v>207.97872340425531</v>
      </c>
      <c r="R294" s="54">
        <f t="shared" si="59"/>
        <v>194.52736318407963</v>
      </c>
      <c r="S294" s="55">
        <f t="shared" si="60"/>
        <v>-11.506086588334909</v>
      </c>
      <c r="T294" s="55">
        <f t="shared" si="51"/>
        <v>-11.506086588334995</v>
      </c>
      <c r="U294" t="s">
        <v>49</v>
      </c>
      <c r="V294" t="s">
        <v>42</v>
      </c>
      <c r="W294" t="s">
        <v>433</v>
      </c>
      <c r="X294" s="38">
        <v>44533</v>
      </c>
      <c r="Y294" s="66"/>
    </row>
    <row r="295" spans="1:25" ht="15" x14ac:dyDescent="0.25">
      <c r="A295">
        <v>2.54</v>
      </c>
      <c r="B295">
        <v>1.55</v>
      </c>
      <c r="C295" s="43">
        <f t="shared" si="53"/>
        <v>3.8862077724155508E-2</v>
      </c>
      <c r="D295" s="44">
        <f>IF(OR($A295="",$B295=""),"",A295*'MPTO_working_2-way'!$G294)</f>
        <v>2.6387096774193552</v>
      </c>
      <c r="E295" s="46">
        <f>IF(OR($A295="",$B295=""),"",B295*'MPTO_working_2-way'!$G294)</f>
        <v>1.6102362204724412</v>
      </c>
      <c r="F295" s="44">
        <f>IF(OR($A295="",$B295=""),"",'MPTO_working_2-way'!D294)</f>
        <v>2.6718696979979644</v>
      </c>
      <c r="G295" s="46">
        <f>IF(OR($A295="",$B295=""),"",'MPTO_working_2-way'!E294)</f>
        <v>1.5981327379744266</v>
      </c>
      <c r="H295" s="44">
        <f>IF(OR($A295="",$B295=""),"",'OddsRatio_working_2-way'!M294)</f>
        <v>2.673320053068152</v>
      </c>
      <c r="I295" s="44">
        <f>IF(OR($A295="",$B295=""),"",'OddsRatio_working_2-way'!N294)</f>
        <v>1.5976143046671971</v>
      </c>
      <c r="J295" s="44">
        <f>IF('Log_working_2-way'!$D294="","",A295^('Log_working_2-way'!$D294))</f>
        <v>2.6889415019824594</v>
      </c>
      <c r="K295" s="46">
        <f>IF('Log_working_2-way'!$D294="","",B295^('Log_working_2-way'!$D294))</f>
        <v>1.5920868181792243</v>
      </c>
      <c r="L295" s="53">
        <f t="shared" si="54"/>
        <v>0.37897310513447424</v>
      </c>
      <c r="M295" s="53">
        <f t="shared" si="55"/>
        <v>0.62102689486552554</v>
      </c>
      <c r="N295" s="54">
        <v>392</v>
      </c>
      <c r="O295" s="54">
        <f t="shared" si="56"/>
        <v>237.6692913385827</v>
      </c>
      <c r="P295" s="54">
        <f t="shared" si="57"/>
        <v>139.09677419354838</v>
      </c>
      <c r="Q295" s="54">
        <f t="shared" si="58"/>
        <v>252.90322580645162</v>
      </c>
      <c r="R295" s="54">
        <f t="shared" si="59"/>
        <v>154.3307086614173</v>
      </c>
      <c r="S295" s="55">
        <f t="shared" si="60"/>
        <v>-15.23393446786892</v>
      </c>
      <c r="T295" s="55">
        <f t="shared" si="51"/>
        <v>-15.23393446786892</v>
      </c>
      <c r="U295" t="s">
        <v>306</v>
      </c>
      <c r="V295" t="s">
        <v>464</v>
      </c>
      <c r="W295" t="s">
        <v>439</v>
      </c>
      <c r="X295" s="38">
        <v>44533</v>
      </c>
      <c r="Y295" s="66"/>
    </row>
    <row r="296" spans="1:25" ht="15" x14ac:dyDescent="0.25">
      <c r="A296">
        <v>1.78</v>
      </c>
      <c r="B296">
        <v>2.15</v>
      </c>
      <c r="C296" s="43">
        <f t="shared" si="53"/>
        <v>2.6914031878756184E-2</v>
      </c>
      <c r="D296" s="44">
        <f>IF(OR($A296="",$B296=""),"",A296*'MPTO_working_2-way'!$G295)</f>
        <v>1.827906976744186</v>
      </c>
      <c r="E296" s="46">
        <f>IF(OR($A296="",$B296=""),"",B296*'MPTO_working_2-way'!$G295)</f>
        <v>2.2078651685393256</v>
      </c>
      <c r="F296" s="44">
        <f>IF(OR($A296="",$B296=""),"",'MPTO_working_2-way'!D295)</f>
        <v>1.8236835835120324</v>
      </c>
      <c r="G296" s="46">
        <f>IF(OR($A296="",$B296=""),"",'MPTO_working_2-way'!E295)</f>
        <v>2.2140584321666186</v>
      </c>
      <c r="H296" s="44">
        <f>IF(OR($A296="",$B296=""),"",'OddsRatio_working_2-way'!M295)</f>
        <v>1.8235659473079355</v>
      </c>
      <c r="I296" s="44">
        <f>IF(OR($A296="",$B296=""),"",'OddsRatio_working_2-way'!N295)</f>
        <v>2.214231845389905</v>
      </c>
      <c r="J296" s="44">
        <f>IF('Log_working_2-way'!$D295="","",A296^('Log_working_2-way'!$D295))</f>
        <v>1.821657795971604</v>
      </c>
      <c r="K296" s="46">
        <f>IF('Log_working_2-way'!$D295="","",B296^('Log_working_2-way'!$D295))</f>
        <v>2.2170516788166044</v>
      </c>
      <c r="L296" s="53">
        <f t="shared" si="54"/>
        <v>0.54707379134860057</v>
      </c>
      <c r="M296" s="53">
        <f t="shared" si="55"/>
        <v>0.45292620865139954</v>
      </c>
      <c r="N296" s="54">
        <v>393</v>
      </c>
      <c r="O296" s="54">
        <f t="shared" si="56"/>
        <v>172.2134831460674</v>
      </c>
      <c r="P296" s="54">
        <f t="shared" si="57"/>
        <v>210.20930232558135</v>
      </c>
      <c r="Q296" s="54">
        <f t="shared" si="58"/>
        <v>182.7906976744186</v>
      </c>
      <c r="R296" s="54">
        <f t="shared" si="59"/>
        <v>220.7865168539326</v>
      </c>
      <c r="S296" s="55">
        <f t="shared" si="60"/>
        <v>-10.577214528351192</v>
      </c>
      <c r="T296" s="55">
        <f t="shared" si="51"/>
        <v>-10.577214528351249</v>
      </c>
      <c r="U296" t="s">
        <v>404</v>
      </c>
      <c r="V296" t="s">
        <v>247</v>
      </c>
      <c r="W296" t="s">
        <v>440</v>
      </c>
      <c r="X296" s="38">
        <v>44533</v>
      </c>
      <c r="Y296" s="66"/>
    </row>
    <row r="297" spans="1:25" ht="15" x14ac:dyDescent="0.25">
      <c r="A297">
        <v>1.46</v>
      </c>
      <c r="B297">
        <v>2.88</v>
      </c>
      <c r="C297" s="43">
        <f t="shared" si="53"/>
        <v>3.215372907153724E-2</v>
      </c>
      <c r="D297" s="44">
        <f>IF(OR($A297="",$B297=""),"",A297*'MPTO_working_2-way'!$G296)</f>
        <v>1.5069444444444444</v>
      </c>
      <c r="E297" s="46">
        <f>IF(OR($A297="",$B297=""),"",B297*'MPTO_working_2-way'!$G296)</f>
        <v>2.9726027397260273</v>
      </c>
      <c r="F297" s="44">
        <f>IF(OR($A297="",$B297=""),"",'MPTO_working_2-way'!D296)</f>
        <v>1.4950931588678709</v>
      </c>
      <c r="G297" s="46">
        <f>IF(OR($A297="",$B297=""),"",'MPTO_working_2-way'!E296)</f>
        <v>3.0198218902614187</v>
      </c>
      <c r="H297" s="44">
        <f>IF(OR($A297="",$B297=""),"",'OddsRatio_working_2-way'!M296)</f>
        <v>1.4946522526622417</v>
      </c>
      <c r="I297" s="44">
        <f>IF(OR($A297="",$B297=""),"",'OddsRatio_working_2-way'!N296)</f>
        <v>3.0216222500108993</v>
      </c>
      <c r="J297" s="44">
        <f>IF('Log_working_2-way'!$D296="","",A297^('Log_working_2-way'!$D296))</f>
        <v>1.4892249688021271</v>
      </c>
      <c r="K297" s="46">
        <f>IF('Log_working_2-way'!$D296="","",B297^('Log_working_2-way'!$D296))</f>
        <v>3.0440493919358267</v>
      </c>
      <c r="L297" s="53">
        <f t="shared" si="54"/>
        <v>0.66359447004608296</v>
      </c>
      <c r="M297" s="53">
        <f t="shared" si="55"/>
        <v>0.33640552995391704</v>
      </c>
      <c r="N297" s="54">
        <v>394</v>
      </c>
      <c r="O297" s="54">
        <f t="shared" si="56"/>
        <v>124.13698630136986</v>
      </c>
      <c r="P297" s="54">
        <f t="shared" si="57"/>
        <v>257.19444444444446</v>
      </c>
      <c r="Q297" s="54">
        <f t="shared" si="58"/>
        <v>136.80555555555554</v>
      </c>
      <c r="R297" s="54">
        <f t="shared" si="59"/>
        <v>269.86301369863014</v>
      </c>
      <c r="S297" s="55">
        <f t="shared" si="60"/>
        <v>-12.668569254185684</v>
      </c>
      <c r="T297" s="55">
        <f t="shared" si="51"/>
        <v>-12.668569254185684</v>
      </c>
      <c r="U297" t="s">
        <v>51</v>
      </c>
      <c r="V297" t="s">
        <v>414</v>
      </c>
      <c r="W297" t="s">
        <v>441</v>
      </c>
      <c r="X297" s="38">
        <v>44533</v>
      </c>
      <c r="Y297" s="66"/>
    </row>
    <row r="298" spans="1:25" ht="15" x14ac:dyDescent="0.25">
      <c r="A298">
        <v>1.58</v>
      </c>
      <c r="B298">
        <v>2.5099999999999998</v>
      </c>
      <c r="C298" s="43">
        <f t="shared" si="53"/>
        <v>3.1317766907055233E-2</v>
      </c>
      <c r="D298" s="44">
        <f>IF(OR($A298="",$B298=""),"",A298*'MPTO_working_2-way'!$G297)</f>
        <v>1.6294820717131473</v>
      </c>
      <c r="E298" s="46">
        <f>IF(OR($A298="",$B298=""),"",B298*'MPTO_working_2-way'!$G297)</f>
        <v>2.5886075949367084</v>
      </c>
      <c r="F298" s="44">
        <f>IF(OR($A298="",$B298=""),"",'MPTO_working_2-way'!D297)</f>
        <v>1.6200825197107724</v>
      </c>
      <c r="G298" s="46">
        <f>IF(OR($A298="",$B298=""),"",'MPTO_working_2-way'!E297)</f>
        <v>2.6126885829105997</v>
      </c>
      <c r="H298" s="44">
        <f>IF(OR($A298="",$B298=""),"",'OddsRatio_working_2-way'!M297)</f>
        <v>1.6197628258171834</v>
      </c>
      <c r="I298" s="44">
        <f>IF(OR($A298="",$B298=""),"",'OddsRatio_working_2-way'!N297)</f>
        <v>2.61352046031715</v>
      </c>
      <c r="J298" s="44">
        <f>IF('Log_working_2-way'!$D297="","",A298^('Log_working_2-way'!$D297))</f>
        <v>1.6154906063262049</v>
      </c>
      <c r="K298" s="46">
        <f>IF('Log_working_2-way'!$D297="","",B298^('Log_working_2-way'!$D297))</f>
        <v>2.6247201658670791</v>
      </c>
      <c r="L298" s="53">
        <f t="shared" si="54"/>
        <v>0.61369193154034229</v>
      </c>
      <c r="M298" s="53">
        <f t="shared" si="55"/>
        <v>0.38630806845965776</v>
      </c>
      <c r="N298" s="54">
        <v>395</v>
      </c>
      <c r="O298" s="54">
        <f t="shared" si="56"/>
        <v>145</v>
      </c>
      <c r="P298" s="54">
        <f t="shared" si="57"/>
        <v>237.62948207171314</v>
      </c>
      <c r="Q298" s="54">
        <f t="shared" si="58"/>
        <v>157.37051792828686</v>
      </c>
      <c r="R298" s="54">
        <f t="shared" si="59"/>
        <v>249.99999999999997</v>
      </c>
      <c r="S298" s="55">
        <f t="shared" si="60"/>
        <v>-12.370517928286858</v>
      </c>
      <c r="T298" s="55">
        <f t="shared" si="51"/>
        <v>-12.37051792828683</v>
      </c>
      <c r="U298" t="s">
        <v>98</v>
      </c>
      <c r="V298" t="s">
        <v>413</v>
      </c>
      <c r="W298" t="s">
        <v>441</v>
      </c>
      <c r="X298" s="38">
        <v>44533</v>
      </c>
      <c r="Y298" s="66"/>
    </row>
    <row r="299" spans="1:25" ht="15" x14ac:dyDescent="0.25">
      <c r="A299">
        <v>2.06</v>
      </c>
      <c r="B299">
        <v>1.84</v>
      </c>
      <c r="C299" s="43">
        <f t="shared" si="53"/>
        <v>2.891515407344869E-2</v>
      </c>
      <c r="D299" s="44">
        <f>IF(OR($A299="",$B299=""),"",A299*'MPTO_working_2-way'!$G298)</f>
        <v>2.1195652173913042</v>
      </c>
      <c r="E299" s="46">
        <f>IF(OR($A299="",$B299=""),"",B299*'MPTO_working_2-way'!$G298)</f>
        <v>1.8932038834951457</v>
      </c>
      <c r="F299" s="44">
        <f>IF(OR($A299="",$B299=""),"",'MPTO_working_2-way'!D298)</f>
        <v>2.1232354918216445</v>
      </c>
      <c r="G299" s="46">
        <f>IF(OR($A299="",$B299=""),"",'MPTO_working_2-way'!E298)</f>
        <v>1.8902852583283463</v>
      </c>
      <c r="H299" s="44">
        <f>IF(OR($A299="",$B299=""),"",'OddsRatio_working_2-way'!M298)</f>
        <v>2.123345344008138</v>
      </c>
      <c r="I299" s="44">
        <f>IF(OR($A299="",$B299=""),"",'OddsRatio_working_2-way'!N298)</f>
        <v>1.8901981971385247</v>
      </c>
      <c r="J299" s="44">
        <f>IF('Log_working_2-way'!$D298="","",A299^('Log_working_2-way'!$D298))</f>
        <v>2.1250149218724146</v>
      </c>
      <c r="K299" s="46">
        <f>IF('Log_working_2-way'!$D298="","",B299^('Log_working_2-way'!$D298))</f>
        <v>1.8888770989238437</v>
      </c>
      <c r="L299" s="53">
        <f t="shared" si="54"/>
        <v>0.47179487179487184</v>
      </c>
      <c r="M299" s="53">
        <f t="shared" si="55"/>
        <v>0.52820512820512822</v>
      </c>
      <c r="N299" s="54">
        <v>396</v>
      </c>
      <c r="O299" s="54">
        <f t="shared" si="56"/>
        <v>203.76699029126215</v>
      </c>
      <c r="P299" s="54">
        <f t="shared" si="57"/>
        <v>180.78260869565216</v>
      </c>
      <c r="Q299" s="54">
        <f t="shared" si="58"/>
        <v>215.21739130434781</v>
      </c>
      <c r="R299" s="54">
        <f t="shared" si="59"/>
        <v>192.23300970873785</v>
      </c>
      <c r="S299" s="55">
        <f t="shared" si="60"/>
        <v>-11.450401013085667</v>
      </c>
      <c r="T299" s="55">
        <f t="shared" si="51"/>
        <v>-11.450401013085695</v>
      </c>
      <c r="U299" t="s">
        <v>418</v>
      </c>
      <c r="V299" t="s">
        <v>354</v>
      </c>
      <c r="W299" t="s">
        <v>434</v>
      </c>
      <c r="X299" s="38">
        <v>44533</v>
      </c>
      <c r="Y299" s="66"/>
    </row>
    <row r="300" spans="1:25" ht="15" x14ac:dyDescent="0.25">
      <c r="A300">
        <v>2.2799999999999998</v>
      </c>
      <c r="B300">
        <v>1.68</v>
      </c>
      <c r="C300" s="43">
        <f t="shared" si="53"/>
        <v>3.383458646616555E-2</v>
      </c>
      <c r="D300" s="44">
        <f>IF(OR($A300="",$B300=""),"",A300*'MPTO_working_2-way'!$G299)</f>
        <v>2.3571428571428572</v>
      </c>
      <c r="E300" s="46">
        <f>IF(OR($A300="",$B300=""),"",B300*'MPTO_working_2-way'!$G299)</f>
        <v>1.736842105263158</v>
      </c>
      <c r="F300" s="44">
        <f>IF(OR($A300="",$B300=""),"",'MPTO_working_2-way'!D299)</f>
        <v>2.3714710252600297</v>
      </c>
      <c r="G300" s="46">
        <f>IF(OR($A300="",$B300=""),"",'MPTO_working_2-way'!E299)</f>
        <v>1.7291440953412784</v>
      </c>
      <c r="H300" s="44">
        <f>IF(OR($A300="",$B300=""),"",'OddsRatio_working_2-way'!M299)</f>
        <v>2.3719886811400706</v>
      </c>
      <c r="I300" s="44">
        <f>IF(OR($A300="",$B300=""),"",'OddsRatio_working_2-way'!N299)</f>
        <v>1.728868986855663</v>
      </c>
      <c r="J300" s="44">
        <f>IF('Log_working_2-way'!$D299="","",A300^('Log_working_2-way'!$D299))</f>
        <v>2.3786002597874161</v>
      </c>
      <c r="K300" s="46">
        <f>IF('Log_working_2-way'!$D299="","",B300^('Log_working_2-way'!$D299))</f>
        <v>1.7253734306956654</v>
      </c>
      <c r="L300" s="53">
        <f t="shared" si="54"/>
        <v>0.42424242424242425</v>
      </c>
      <c r="M300" s="53">
        <f t="shared" si="55"/>
        <v>0.57575757575757569</v>
      </c>
      <c r="N300" s="54">
        <v>397</v>
      </c>
      <c r="O300" s="54">
        <f t="shared" si="56"/>
        <v>222.87719298245614</v>
      </c>
      <c r="P300" s="54">
        <f t="shared" si="57"/>
        <v>160.69047619047615</v>
      </c>
      <c r="Q300" s="54">
        <f t="shared" si="58"/>
        <v>236.3095238095238</v>
      </c>
      <c r="R300" s="54">
        <f t="shared" si="59"/>
        <v>174.12280701754386</v>
      </c>
      <c r="S300" s="55">
        <f t="shared" si="60"/>
        <v>-13.432330827067659</v>
      </c>
      <c r="T300" s="55">
        <f t="shared" si="51"/>
        <v>-13.432330827067716</v>
      </c>
      <c r="U300" t="s">
        <v>140</v>
      </c>
      <c r="V300" t="s">
        <v>352</v>
      </c>
      <c r="W300" t="s">
        <v>434</v>
      </c>
      <c r="X300" s="38">
        <v>44533</v>
      </c>
      <c r="Y300" s="66"/>
    </row>
    <row r="301" spans="1:25" ht="15" x14ac:dyDescent="0.25">
      <c r="A301">
        <v>2.3199999999999998</v>
      </c>
      <c r="B301">
        <v>1.66</v>
      </c>
      <c r="C301" s="43">
        <f t="shared" si="53"/>
        <v>3.3444121312837582E-2</v>
      </c>
      <c r="D301" s="44">
        <f>IF(OR($A301="",$B301=""),"",A301*'MPTO_working_2-way'!$G300)</f>
        <v>2.3975903614457832</v>
      </c>
      <c r="E301" s="46">
        <f>IF(OR($A301="",$B301=""),"",B301*'MPTO_working_2-way'!$G300)</f>
        <v>1.7155172413793103</v>
      </c>
      <c r="F301" s="44">
        <f>IF(OR($A301="",$B301=""),"",'MPTO_working_2-way'!D300)</f>
        <v>2.4136375031336175</v>
      </c>
      <c r="G301" s="46">
        <f>IF(OR($A301="",$B301=""),"",'MPTO_working_2-way'!E300)</f>
        <v>1.707394928178755</v>
      </c>
      <c r="H301" s="44">
        <f>IF(OR($A301="",$B301=""),"",'OddsRatio_working_2-way'!M300)</f>
        <v>2.4142135623730954</v>
      </c>
      <c r="I301" s="44">
        <f>IF(OR($A301="",$B301=""),"",'OddsRatio_working_2-way'!N300)</f>
        <v>1.7071067811865479</v>
      </c>
      <c r="J301" s="44">
        <f>IF('Log_working_2-way'!$D300="","",A301^('Log_working_2-way'!$D300))</f>
        <v>2.4216287324780335</v>
      </c>
      <c r="K301" s="46">
        <f>IF('Log_working_2-way'!$D300="","",B301^('Log_working_2-way'!$D300))</f>
        <v>1.7034185347793582</v>
      </c>
      <c r="L301" s="53">
        <f t="shared" si="54"/>
        <v>0.41708542713567837</v>
      </c>
      <c r="M301" s="53">
        <f t="shared" si="55"/>
        <v>0.58291457286432158</v>
      </c>
      <c r="N301" s="54">
        <v>398</v>
      </c>
      <c r="O301" s="54">
        <f t="shared" si="56"/>
        <v>226.44827586206893</v>
      </c>
      <c r="P301" s="54">
        <f t="shared" si="57"/>
        <v>158.24096385542168</v>
      </c>
      <c r="Q301" s="54">
        <f t="shared" si="58"/>
        <v>239.75903614457835</v>
      </c>
      <c r="R301" s="54">
        <f t="shared" si="59"/>
        <v>171.55172413793105</v>
      </c>
      <c r="S301" s="55">
        <f t="shared" si="60"/>
        <v>-13.31076028250942</v>
      </c>
      <c r="T301" s="55">
        <f t="shared" si="51"/>
        <v>-13.310760282509364</v>
      </c>
      <c r="U301" t="s">
        <v>364</v>
      </c>
      <c r="V301" t="s">
        <v>107</v>
      </c>
      <c r="W301" t="s">
        <v>435</v>
      </c>
      <c r="X301" s="38">
        <v>44533</v>
      </c>
      <c r="Y301" s="66"/>
    </row>
    <row r="302" spans="1:25" ht="15" x14ac:dyDescent="0.25">
      <c r="A302">
        <v>2.04</v>
      </c>
      <c r="B302">
        <v>1.84</v>
      </c>
      <c r="C302" s="43">
        <f t="shared" si="53"/>
        <v>3.3674339300937772E-2</v>
      </c>
      <c r="D302" s="44">
        <f>IF(OR($A302="",$B302=""),"",A302*'MPTO_working_2-way'!$G301)</f>
        <v>2.1086956521739131</v>
      </c>
      <c r="E302" s="46">
        <f>IF(OR($A302="",$B302=""),"",B302*'MPTO_working_2-way'!$G301)</f>
        <v>1.9019607843137256</v>
      </c>
      <c r="F302" s="44">
        <f>IF(OR($A302="",$B302=""),"",'MPTO_working_2-way'!D301)</f>
        <v>2.1125619090499774</v>
      </c>
      <c r="G302" s="46">
        <f>IF(OR($A302="",$B302=""),"",'MPTO_working_2-way'!E301)</f>
        <v>1.8988263860785108</v>
      </c>
      <c r="H302" s="44">
        <f>IF(OR($A302="",$B302=""),"",'OddsRatio_working_2-way'!M301)</f>
        <v>2.1126972805283741</v>
      </c>
      <c r="I302" s="44">
        <f>IF(OR($A302="",$B302=""),"",'OddsRatio_working_2-way'!N301)</f>
        <v>1.8987170342729172</v>
      </c>
      <c r="J302" s="44">
        <f>IF('Log_working_2-way'!$D301="","",A302^('Log_working_2-way'!$D301))</f>
        <v>2.1144632865880677</v>
      </c>
      <c r="K302" s="46">
        <f>IF('Log_working_2-way'!$D301="","",B302^('Log_working_2-way'!$D301))</f>
        <v>1.8972929050551837</v>
      </c>
      <c r="L302" s="53">
        <f t="shared" si="54"/>
        <v>0.47422680412371132</v>
      </c>
      <c r="M302" s="53">
        <f t="shared" si="55"/>
        <v>0.52577319587628868</v>
      </c>
      <c r="N302" s="54">
        <v>399</v>
      </c>
      <c r="O302" s="54">
        <f t="shared" si="56"/>
        <v>203.41176470588238</v>
      </c>
      <c r="P302" s="54">
        <f t="shared" si="57"/>
        <v>182.15217391304353</v>
      </c>
      <c r="Q302" s="54">
        <f t="shared" si="58"/>
        <v>216.8478260869565</v>
      </c>
      <c r="R302" s="54">
        <f t="shared" si="59"/>
        <v>195.58823529411765</v>
      </c>
      <c r="S302" s="55">
        <f t="shared" si="60"/>
        <v>-13.436061381074126</v>
      </c>
      <c r="T302" s="55">
        <f t="shared" si="51"/>
        <v>-13.436061381074126</v>
      </c>
      <c r="U302" t="s">
        <v>374</v>
      </c>
      <c r="V302" t="s">
        <v>471</v>
      </c>
      <c r="W302" t="s">
        <v>450</v>
      </c>
      <c r="X302" s="38">
        <v>44533</v>
      </c>
      <c r="Y302" s="66"/>
    </row>
    <row r="303" spans="1:25" ht="15" x14ac:dyDescent="0.25">
      <c r="A303">
        <v>1.95</v>
      </c>
      <c r="B303">
        <v>1.95</v>
      </c>
      <c r="C303" s="43">
        <f t="shared" si="53"/>
        <v>2.5641025641025772E-2</v>
      </c>
      <c r="D303" s="44">
        <f>IF(OR($A303="",$B303=""),"",A303*'MPTO_working_2-way'!$G302)</f>
        <v>2</v>
      </c>
      <c r="E303" s="46">
        <f>IF(OR($A303="",$B303=""),"",B303*'MPTO_working_2-way'!$G302)</f>
        <v>2</v>
      </c>
      <c r="F303" s="44">
        <f>IF(OR($A303="",$B303=""),"",'MPTO_working_2-way'!D302)</f>
        <v>2.0000000000000004</v>
      </c>
      <c r="G303" s="46">
        <f>IF(OR($A303="",$B303=""),"",'MPTO_working_2-way'!E302)</f>
        <v>2.0000000000000004</v>
      </c>
      <c r="H303" s="44">
        <f>IF(OR($A303="",$B303=""),"",'OddsRatio_working_2-way'!M302)</f>
        <v>2.0000000000000004</v>
      </c>
      <c r="I303" s="44">
        <f>IF(OR($A303="",$B303=""),"",'OddsRatio_working_2-way'!N302)</f>
        <v>2.0000000000000004</v>
      </c>
      <c r="J303" s="44">
        <f>IF('Log_working_2-way'!$D302="","",A303^('Log_working_2-way'!$D302))</f>
        <v>1.9999999999999976</v>
      </c>
      <c r="K303" s="46">
        <f>IF('Log_working_2-way'!$D302="","",B303^('Log_working_2-way'!$D302))</f>
        <v>1.9999999999999976</v>
      </c>
      <c r="L303" s="53">
        <f t="shared" si="54"/>
        <v>0.5</v>
      </c>
      <c r="M303" s="53">
        <f t="shared" si="55"/>
        <v>0.5</v>
      </c>
      <c r="N303" s="54">
        <v>400</v>
      </c>
      <c r="O303" s="54">
        <f t="shared" si="56"/>
        <v>194.87179487179489</v>
      </c>
      <c r="P303" s="54">
        <f t="shared" si="57"/>
        <v>194.87179487179489</v>
      </c>
      <c r="Q303" s="54">
        <f t="shared" si="58"/>
        <v>205.12820512820517</v>
      </c>
      <c r="R303" s="54">
        <f t="shared" si="59"/>
        <v>205.12820512820517</v>
      </c>
      <c r="S303" s="55">
        <f t="shared" si="60"/>
        <v>-10.256410256410277</v>
      </c>
      <c r="T303" s="55">
        <f t="shared" si="51"/>
        <v>-10.256410256410277</v>
      </c>
      <c r="U303" t="s">
        <v>153</v>
      </c>
      <c r="V303" t="s">
        <v>54</v>
      </c>
      <c r="W303" t="s">
        <v>436</v>
      </c>
      <c r="X303" s="38">
        <v>44533</v>
      </c>
      <c r="Y303" s="66"/>
    </row>
    <row r="304" spans="1:25" ht="15" x14ac:dyDescent="0.25">
      <c r="A304">
        <v>2.75</v>
      </c>
      <c r="B304">
        <v>1.49</v>
      </c>
      <c r="C304" s="43">
        <f t="shared" si="53"/>
        <v>3.4777303233679113E-2</v>
      </c>
      <c r="D304" s="44">
        <f>IF(OR($A304="",$B304=""),"",A304*'MPTO_working_2-way'!$G303)</f>
        <v>2.8456375838926178</v>
      </c>
      <c r="E304" s="46">
        <f>IF(OR($A304="",$B304=""),"",B304*'MPTO_working_2-way'!$G303)</f>
        <v>1.541818181818182</v>
      </c>
      <c r="F304" s="44">
        <f>IF(OR($A304="",$B304=""),"",'MPTO_working_2-way'!D303)</f>
        <v>2.8881057268722468</v>
      </c>
      <c r="G304" s="46">
        <f>IF(OR($A304="",$B304=""),"",'MPTO_working_2-way'!E303)</f>
        <v>1.5296313579094729</v>
      </c>
      <c r="H304" s="44">
        <f>IF(OR($A304="",$B304=""),"",'OddsRatio_working_2-way'!M303)</f>
        <v>2.8898223650461352</v>
      </c>
      <c r="I304" s="44">
        <f>IF(OR($A304="",$B304=""),"",'OddsRatio_working_2-way'!N303)</f>
        <v>1.5291502622129183</v>
      </c>
      <c r="J304" s="44">
        <f>IF('Log_working_2-way'!$D303="","",A304^('Log_working_2-way'!$D303))</f>
        <v>2.9099387548526887</v>
      </c>
      <c r="K304" s="46">
        <f>IF('Log_working_2-way'!$D303="","",B304^('Log_working_2-way'!$D303))</f>
        <v>1.523576998193785</v>
      </c>
      <c r="L304" s="53">
        <f t="shared" si="54"/>
        <v>0.35141509433962259</v>
      </c>
      <c r="M304" s="53">
        <f t="shared" si="55"/>
        <v>0.6485849056603773</v>
      </c>
      <c r="N304" s="54">
        <v>401</v>
      </c>
      <c r="O304" s="54">
        <f t="shared" si="56"/>
        <v>255.18181818181819</v>
      </c>
      <c r="P304" s="54">
        <f t="shared" si="57"/>
        <v>131.87248322147653</v>
      </c>
      <c r="Q304" s="54">
        <f t="shared" si="58"/>
        <v>269.1275167785235</v>
      </c>
      <c r="R304" s="54">
        <f t="shared" si="59"/>
        <v>145.81818181818181</v>
      </c>
      <c r="S304" s="55">
        <f t="shared" si="60"/>
        <v>-13.945698596705313</v>
      </c>
      <c r="T304" s="55">
        <f t="shared" si="51"/>
        <v>-13.945698596705284</v>
      </c>
      <c r="U304" t="s">
        <v>431</v>
      </c>
      <c r="V304" t="s">
        <v>122</v>
      </c>
      <c r="W304" t="s">
        <v>437</v>
      </c>
      <c r="X304" s="38">
        <v>44533</v>
      </c>
      <c r="Y304" s="66"/>
    </row>
    <row r="305" spans="1:25" ht="15" x14ac:dyDescent="0.25">
      <c r="A305">
        <v>2.69</v>
      </c>
      <c r="B305">
        <v>1.51</v>
      </c>
      <c r="C305" s="43">
        <f t="shared" si="53"/>
        <v>3.3998867525049992E-2</v>
      </c>
      <c r="D305" s="44">
        <f>IF(OR($A305="",$B305=""),"",A305*'MPTO_working_2-way'!$G304)</f>
        <v>2.7814569536423845</v>
      </c>
      <c r="E305" s="46">
        <f>IF(OR($A305="",$B305=""),"",B305*'MPTO_working_2-way'!$G304)</f>
        <v>1.5613382899628254</v>
      </c>
      <c r="F305" s="44">
        <f>IF(OR($A305="",$B305=""),"",'MPTO_working_2-way'!D304)</f>
        <v>2.8189041951490341</v>
      </c>
      <c r="G305" s="46">
        <f>IF(OR($A305="",$B305=""),"",'MPTO_working_2-way'!E304)</f>
        <v>1.5497815677521511</v>
      </c>
      <c r="H305" s="44">
        <f>IF(OR($A305="",$B305=""),"",'OddsRatio_working_2-way'!M304)</f>
        <v>2.8203641092364129</v>
      </c>
      <c r="I305" s="44">
        <f>IF(OR($A305="",$B305=""),"",'OddsRatio_working_2-way'!N304)</f>
        <v>1.5493406483494501</v>
      </c>
      <c r="J305" s="44">
        <f>IF('Log_working_2-way'!$D304="","",A305^('Log_working_2-way'!$D304))</f>
        <v>2.8380197684281701</v>
      </c>
      <c r="K305" s="46">
        <f>IF('Log_working_2-way'!$D304="","",B305^('Log_working_2-way'!$D304))</f>
        <v>1.5440637892893805</v>
      </c>
      <c r="L305" s="53">
        <f t="shared" si="54"/>
        <v>0.35952380952380947</v>
      </c>
      <c r="M305" s="53">
        <f t="shared" si="55"/>
        <v>0.64047619047619042</v>
      </c>
      <c r="N305" s="54">
        <v>402</v>
      </c>
      <c r="O305" s="54">
        <f t="shared" si="56"/>
        <v>252.55762081784385</v>
      </c>
      <c r="P305" s="54">
        <f t="shared" si="57"/>
        <v>135.7748344370861</v>
      </c>
      <c r="Q305" s="54">
        <f t="shared" si="58"/>
        <v>266.2251655629139</v>
      </c>
      <c r="R305" s="54">
        <f t="shared" si="59"/>
        <v>149.44237918215615</v>
      </c>
      <c r="S305" s="55">
        <f t="shared" si="60"/>
        <v>-13.667544745070046</v>
      </c>
      <c r="T305" s="55">
        <f t="shared" si="51"/>
        <v>-13.667544745070046</v>
      </c>
      <c r="U305" t="s">
        <v>158</v>
      </c>
      <c r="V305" t="s">
        <v>163</v>
      </c>
      <c r="W305" t="s">
        <v>437</v>
      </c>
      <c r="X305" s="38">
        <v>44533</v>
      </c>
      <c r="Y305" s="66"/>
    </row>
    <row r="306" spans="1:25" ht="15" x14ac:dyDescent="0.25">
      <c r="A306">
        <v>1.88</v>
      </c>
      <c r="B306">
        <v>2.0099999999999998</v>
      </c>
      <c r="C306" s="43">
        <f t="shared" si="53"/>
        <v>2.9427331427966497E-2</v>
      </c>
      <c r="D306" s="44">
        <f>IF(OR($A306="",$B306=""),"",A306*'MPTO_working_2-way'!$G305)</f>
        <v>1.9353233830845769</v>
      </c>
      <c r="E306" s="46">
        <f>IF(OR($A306="",$B306=""),"",B306*'MPTO_working_2-way'!$G305)</f>
        <v>2.0691489361702122</v>
      </c>
      <c r="F306" s="44">
        <f>IF(OR($A306="",$B306=""),"",'MPTO_working_2-way'!D305)</f>
        <v>1.9334834220221038</v>
      </c>
      <c r="G306" s="46">
        <f>IF(OR($A306="",$B306=""),"",'MPTO_working_2-way'!E305)</f>
        <v>2.0712563034422273</v>
      </c>
      <c r="H306" s="44">
        <f>IF(OR($A306="",$B306=""),"",'OddsRatio_working_2-way'!M305)</f>
        <v>1.9334276237142709</v>
      </c>
      <c r="I306" s="44">
        <f>IF(OR($A306="",$B306=""),"",'OddsRatio_working_2-way'!N305)</f>
        <v>2.0713203408538785</v>
      </c>
      <c r="J306" s="44">
        <f>IF('Log_working_2-way'!$D305="","",A306^('Log_working_2-way'!$D305))</f>
        <v>1.9325939690668699</v>
      </c>
      <c r="K306" s="46">
        <f>IF('Log_working_2-way'!$D305="","",B306^('Log_working_2-way'!$D305))</f>
        <v>2.0722780043286777</v>
      </c>
      <c r="L306" s="53">
        <f t="shared" si="54"/>
        <v>0.5167095115681235</v>
      </c>
      <c r="M306" s="53">
        <f t="shared" si="55"/>
        <v>0.48329048843187672</v>
      </c>
      <c r="N306" s="54">
        <v>403</v>
      </c>
      <c r="O306" s="54">
        <f t="shared" si="56"/>
        <v>188.63829787234042</v>
      </c>
      <c r="P306" s="54">
        <f t="shared" si="57"/>
        <v>202.502487562189</v>
      </c>
      <c r="Q306" s="54">
        <f t="shared" si="58"/>
        <v>200.49751243781097</v>
      </c>
      <c r="R306" s="54">
        <f t="shared" si="59"/>
        <v>214.36170212765958</v>
      </c>
      <c r="S306" s="55">
        <f t="shared" si="60"/>
        <v>-11.859214565470552</v>
      </c>
      <c r="T306" s="55">
        <f t="shared" si="51"/>
        <v>-11.85921456547058</v>
      </c>
      <c r="U306" t="s">
        <v>66</v>
      </c>
      <c r="V306" t="s">
        <v>166</v>
      </c>
      <c r="W306" t="s">
        <v>442</v>
      </c>
      <c r="X306" s="38">
        <v>44533</v>
      </c>
      <c r="Y306" s="66"/>
    </row>
    <row r="307" spans="1:25" ht="15" x14ac:dyDescent="0.25">
      <c r="A307">
        <v>2.0299999999999998</v>
      </c>
      <c r="B307">
        <v>1.88</v>
      </c>
      <c r="C307" s="43">
        <f t="shared" si="53"/>
        <v>2.4525731055444977E-2</v>
      </c>
      <c r="D307" s="44">
        <f>IF(OR($A307="",$B307=""),"",A307*'MPTO_working_2-way'!$G306)</f>
        <v>2.0797872340425529</v>
      </c>
      <c r="E307" s="46">
        <f>IF(OR($A307="",$B307=""),"",B307*'MPTO_working_2-way'!$G306)</f>
        <v>1.9261083743842364</v>
      </c>
      <c r="F307" s="44">
        <f>IF(OR($A307="",$B307=""),"",'MPTO_working_2-way'!D306)</f>
        <v>2.0818241326641935</v>
      </c>
      <c r="G307" s="46">
        <f>IF(OR($A307="",$B307=""),"",'MPTO_working_2-way'!E306)</f>
        <v>1.9243646631706333</v>
      </c>
      <c r="H307" s="44">
        <f>IF(OR($A307="",$B307=""),"",'OddsRatio_working_2-way'!M306)</f>
        <v>2.081875475946537</v>
      </c>
      <c r="I307" s="44">
        <f>IF(OR($A307="",$B307=""),"",'OddsRatio_working_2-way'!N306)</f>
        <v>1.9243207949834495</v>
      </c>
      <c r="J307" s="44">
        <f>IF('Log_working_2-way'!$D306="","",A307^('Log_working_2-way'!$D306))</f>
        <v>2.0827972819225606</v>
      </c>
      <c r="K307" s="46">
        <f>IF('Log_working_2-way'!$D306="","",B307^('Log_working_2-way'!$D306))</f>
        <v>1.9235339030630429</v>
      </c>
      <c r="L307" s="53">
        <f t="shared" si="54"/>
        <v>0.4808184143222507</v>
      </c>
      <c r="M307" s="53">
        <f t="shared" si="55"/>
        <v>0.51918158567774941</v>
      </c>
      <c r="N307" s="54">
        <v>404</v>
      </c>
      <c r="O307" s="54">
        <f t="shared" si="56"/>
        <v>204.98522167487681</v>
      </c>
      <c r="P307" s="54">
        <f t="shared" si="57"/>
        <v>189.10638297872339</v>
      </c>
      <c r="Q307" s="54">
        <f t="shared" si="58"/>
        <v>214.89361702127658</v>
      </c>
      <c r="R307" s="54">
        <f t="shared" si="59"/>
        <v>199.01477832512319</v>
      </c>
      <c r="S307" s="55">
        <f t="shared" si="60"/>
        <v>-9.9083953463997716</v>
      </c>
      <c r="T307" s="55">
        <f t="shared" si="51"/>
        <v>-9.9083953463998</v>
      </c>
      <c r="U307" t="s">
        <v>241</v>
      </c>
      <c r="V307" t="s">
        <v>391</v>
      </c>
      <c r="W307" t="s">
        <v>230</v>
      </c>
      <c r="X307" t="s">
        <v>514</v>
      </c>
      <c r="Y307" s="66"/>
    </row>
    <row r="308" spans="1:25" ht="15" x14ac:dyDescent="0.25">
      <c r="A308">
        <v>2.38</v>
      </c>
      <c r="B308">
        <v>1.64</v>
      </c>
      <c r="C308" s="43">
        <f t="shared" si="53"/>
        <v>2.9924164787866303E-2</v>
      </c>
      <c r="D308" s="44">
        <f>IF(OR($A308="",$B308=""),"",A308*'MPTO_working_2-way'!$G307)</f>
        <v>2.4512195121951219</v>
      </c>
      <c r="E308" s="46">
        <f>IF(OR($A308="",$B308=""),"",B308*'MPTO_working_2-way'!$G307)</f>
        <v>1.6890756302521006</v>
      </c>
      <c r="F308" s="44">
        <f>IF(OR($A308="",$B308=""),"",'MPTO_working_2-way'!D307)</f>
        <v>2.4678806272129488</v>
      </c>
      <c r="G308" s="46">
        <f>IF(OR($A308="",$B308=""),"",'MPTO_working_2-way'!E307)</f>
        <v>1.6812543073742245</v>
      </c>
      <c r="H308" s="44">
        <f>IF(OR($A308="",$B308=""),"",'OddsRatio_working_2-way'!M307)</f>
        <v>2.468417515558841</v>
      </c>
      <c r="I308" s="44">
        <f>IF(OR($A308="",$B308=""),"",'OddsRatio_working_2-way'!N307)</f>
        <v>1.6810052246069986</v>
      </c>
      <c r="J308" s="44">
        <f>IF('Log_working_2-way'!$D307="","",A308^('Log_working_2-way'!$D307))</f>
        <v>2.4761029855560022</v>
      </c>
      <c r="K308" s="46">
        <f>IF('Log_working_2-way'!$D307="","",B308^('Log_working_2-way'!$D307))</f>
        <v>1.6774595064065265</v>
      </c>
      <c r="L308" s="53">
        <f t="shared" si="54"/>
        <v>0.40796019900497515</v>
      </c>
      <c r="M308" s="53">
        <f t="shared" si="55"/>
        <v>0.59203980099502496</v>
      </c>
      <c r="N308" s="54">
        <v>405</v>
      </c>
      <c r="O308" s="54">
        <f t="shared" si="56"/>
        <v>234.83193277310923</v>
      </c>
      <c r="P308" s="54">
        <f t="shared" si="57"/>
        <v>158.04878048780483</v>
      </c>
      <c r="Q308" s="54">
        <f t="shared" si="58"/>
        <v>246.95121951219511</v>
      </c>
      <c r="R308" s="54">
        <f t="shared" si="59"/>
        <v>170.16806722689077</v>
      </c>
      <c r="S308" s="55">
        <f t="shared" si="60"/>
        <v>-12.119286739085879</v>
      </c>
      <c r="T308" s="55">
        <f t="shared" si="51"/>
        <v>-12.119286739085936</v>
      </c>
      <c r="U308" t="s">
        <v>265</v>
      </c>
      <c r="V308" t="s">
        <v>388</v>
      </c>
      <c r="W308" t="s">
        <v>230</v>
      </c>
      <c r="X308" t="s">
        <v>514</v>
      </c>
      <c r="Y308" s="66"/>
    </row>
    <row r="309" spans="1:25" ht="15" x14ac:dyDescent="0.25">
      <c r="A309">
        <v>1.38</v>
      </c>
      <c r="B309">
        <v>3.22</v>
      </c>
      <c r="C309" s="43">
        <f t="shared" si="53"/>
        <v>3.5196687370600444E-2</v>
      </c>
      <c r="D309" s="44">
        <f>IF(OR($A309="",$B309=""),"",A309*'MPTO_working_2-way'!$G308)</f>
        <v>1.4285714285714286</v>
      </c>
      <c r="E309" s="46">
        <f>IF(OR($A309="",$B309=""),"",B309*'MPTO_working_2-way'!$G308)</f>
        <v>3.3333333333333335</v>
      </c>
      <c r="F309" s="44">
        <f>IF(OR($A309="",$B309=""),"",'MPTO_working_2-way'!D308)</f>
        <v>1.4143484626647145</v>
      </c>
      <c r="G309" s="46">
        <f>IF(OR($A309="",$B309=""),"",'MPTO_working_2-way'!E308)</f>
        <v>3.4134275618374565</v>
      </c>
      <c r="H309" s="44">
        <f>IF(OR($A309="",$B309=""),"",'OddsRatio_working_2-way'!M308)</f>
        <v>1.413728378493875</v>
      </c>
      <c r="I309" s="44">
        <f>IF(OR($A309="",$B309=""),"",'OddsRatio_working_2-way'!N308)</f>
        <v>3.4170447375168491</v>
      </c>
      <c r="J309" s="44">
        <f>IF('Log_working_2-way'!$D308="","",A309^('Log_working_2-way'!$D308))</f>
        <v>1.407155216801429</v>
      </c>
      <c r="K309" s="46">
        <f>IF('Log_working_2-way'!$D308="","",B309^('Log_working_2-way'!$D308))</f>
        <v>3.4560657919476183</v>
      </c>
      <c r="L309" s="53">
        <f t="shared" si="54"/>
        <v>0.7</v>
      </c>
      <c r="M309" s="53">
        <f t="shared" si="55"/>
        <v>0.3</v>
      </c>
      <c r="N309" s="54">
        <v>406</v>
      </c>
      <c r="O309" s="54">
        <f t="shared" si="56"/>
        <v>111.79710144927536</v>
      </c>
      <c r="P309" s="54">
        <f t="shared" si="57"/>
        <v>279.91304347826087</v>
      </c>
      <c r="Q309" s="54">
        <f t="shared" si="58"/>
        <v>126.08695652173913</v>
      </c>
      <c r="R309" s="54">
        <f t="shared" si="59"/>
        <v>294.20289855072468</v>
      </c>
      <c r="S309" s="55">
        <f t="shared" si="60"/>
        <v>-14.289855072463766</v>
      </c>
      <c r="T309" s="55">
        <f t="shared" si="51"/>
        <v>-14.289855072463808</v>
      </c>
      <c r="U309" t="s">
        <v>267</v>
      </c>
      <c r="V309" t="s">
        <v>225</v>
      </c>
      <c r="W309" t="s">
        <v>230</v>
      </c>
      <c r="X309" t="s">
        <v>514</v>
      </c>
      <c r="Y309" s="66"/>
    </row>
    <row r="310" spans="1:25" ht="15" x14ac:dyDescent="0.25">
      <c r="A310">
        <v>1.66</v>
      </c>
      <c r="B310">
        <v>2.33</v>
      </c>
      <c r="C310" s="43">
        <f t="shared" si="53"/>
        <v>3.1594187910440219E-2</v>
      </c>
      <c r="D310" s="44">
        <f>IF(OR($A310="",$B310=""),"",A310*'MPTO_working_2-way'!$G309)</f>
        <v>1.7124463519313307</v>
      </c>
      <c r="E310" s="46">
        <f>IF(OR($A310="",$B310=""),"",B310*'MPTO_working_2-way'!$G309)</f>
        <v>2.4036144578313259</v>
      </c>
      <c r="F310" s="44">
        <f>IF(OR($A310="",$B310=""),"",'MPTO_working_2-way'!D309)</f>
        <v>1.7047027193794351</v>
      </c>
      <c r="G310" s="46">
        <f>IF(OR($A310="",$B310=""),"",'MPTO_working_2-way'!E309)</f>
        <v>2.4190380886859724</v>
      </c>
      <c r="H310" s="44">
        <f>IF(OR($A310="",$B310=""),"",'OddsRatio_working_2-way'!M309)</f>
        <v>1.7044434693456672</v>
      </c>
      <c r="I310" s="44">
        <f>IF(OR($A310="",$B310=""),"",'OddsRatio_working_2-way'!N309)</f>
        <v>2.4195603245905111</v>
      </c>
      <c r="J310" s="44">
        <f>IF('Log_working_2-way'!$D309="","",A310^('Log_working_2-way'!$D309))</f>
        <v>1.7009310320714472</v>
      </c>
      <c r="K310" s="46">
        <f>IF('Log_working_2-way'!$D309="","",B310^('Log_working_2-way'!$D309))</f>
        <v>2.4266738869367481</v>
      </c>
      <c r="L310" s="53">
        <f t="shared" si="54"/>
        <v>0.58395989974937335</v>
      </c>
      <c r="M310" s="53">
        <f t="shared" si="55"/>
        <v>0.41604010025062649</v>
      </c>
      <c r="N310" s="54">
        <v>407</v>
      </c>
      <c r="O310" s="54">
        <f t="shared" si="56"/>
        <v>161.81927710843374</v>
      </c>
      <c r="P310" s="54">
        <f t="shared" si="57"/>
        <v>232.32188841201719</v>
      </c>
      <c r="Q310" s="54">
        <f t="shared" si="58"/>
        <v>174.67811158798284</v>
      </c>
      <c r="R310" s="54">
        <f t="shared" si="59"/>
        <v>245.18072289156629</v>
      </c>
      <c r="S310" s="55">
        <f t="shared" si="60"/>
        <v>-12.858834479549103</v>
      </c>
      <c r="T310" s="55">
        <f t="shared" si="51"/>
        <v>-12.858834479549103</v>
      </c>
      <c r="U310" t="s">
        <v>390</v>
      </c>
      <c r="V310" t="s">
        <v>268</v>
      </c>
      <c r="W310" t="s">
        <v>230</v>
      </c>
      <c r="X310" t="s">
        <v>514</v>
      </c>
      <c r="Y310" s="66"/>
    </row>
    <row r="311" spans="1:25" ht="15" x14ac:dyDescent="0.25">
      <c r="A311">
        <v>1.58</v>
      </c>
      <c r="B311">
        <v>2.52</v>
      </c>
      <c r="C311" s="43">
        <f t="shared" si="53"/>
        <v>2.9736789230460081E-2</v>
      </c>
      <c r="D311" s="44">
        <f>IF(OR($A311="",$B311=""),"",A311*'MPTO_working_2-way'!$G310)</f>
        <v>1.626984126984127</v>
      </c>
      <c r="E311" s="46">
        <f>IF(OR($A311="",$B311=""),"",B311*'MPTO_working_2-way'!$G310)</f>
        <v>2.5949367088607596</v>
      </c>
      <c r="F311" s="44">
        <f>IF(OR($A311="",$B311=""),"",'MPTO_working_2-way'!D310)</f>
        <v>1.6180104031209364</v>
      </c>
      <c r="G311" s="46">
        <f>IF(OR($A311="",$B311=""),"",'MPTO_working_2-way'!E310)</f>
        <v>2.618095739084692</v>
      </c>
      <c r="H311" s="44">
        <f>IF(OR($A311="",$B311=""),"",'OddsRatio_working_2-way'!M310)</f>
        <v>1.6177207681213428</v>
      </c>
      <c r="I311" s="44">
        <f>IF(OR($A311="",$B311=""),"",'OddsRatio_working_2-way'!N310)</f>
        <v>2.618854426800759</v>
      </c>
      <c r="J311" s="44">
        <f>IF('Log_working_2-way'!$D310="","",A311^('Log_working_2-way'!$D310))</f>
        <v>1.6136452064390807</v>
      </c>
      <c r="K311" s="46">
        <f>IF('Log_working_2-way'!$D310="","",B311^('Log_working_2-way'!$D310))</f>
        <v>2.6296061462010867</v>
      </c>
      <c r="L311" s="53">
        <f t="shared" si="54"/>
        <v>0.61463414634146341</v>
      </c>
      <c r="M311" s="53">
        <f t="shared" si="55"/>
        <v>0.38536585365853659</v>
      </c>
      <c r="N311" s="54">
        <v>408</v>
      </c>
      <c r="O311" s="54">
        <f t="shared" si="56"/>
        <v>149.77215189873417</v>
      </c>
      <c r="P311" s="54">
        <f t="shared" si="57"/>
        <v>246.0952380952381</v>
      </c>
      <c r="Q311" s="54">
        <f t="shared" si="58"/>
        <v>161.9047619047619</v>
      </c>
      <c r="R311" s="54">
        <f t="shared" si="59"/>
        <v>258.22784810126581</v>
      </c>
      <c r="S311" s="55">
        <f t="shared" si="60"/>
        <v>-12.132610006027733</v>
      </c>
      <c r="T311" s="55">
        <f t="shared" si="51"/>
        <v>-12.132610006027704</v>
      </c>
      <c r="U311" t="s">
        <v>261</v>
      </c>
      <c r="V311" t="s">
        <v>264</v>
      </c>
      <c r="W311" t="s">
        <v>230</v>
      </c>
      <c r="X311" t="s">
        <v>514</v>
      </c>
      <c r="Y311" s="66"/>
    </row>
    <row r="312" spans="1:25" ht="15" x14ac:dyDescent="0.25">
      <c r="A312">
        <v>1.81</v>
      </c>
      <c r="B312">
        <v>2.0699999999999998</v>
      </c>
      <c r="C312" s="43">
        <f t="shared" si="53"/>
        <v>3.5577975284917462E-2</v>
      </c>
      <c r="D312" s="44">
        <f>IF(OR($A312="",$B312=""),"",A312*'MPTO_working_2-way'!$G311)</f>
        <v>1.8743961352657006</v>
      </c>
      <c r="E312" s="46">
        <f>IF(OR($A312="",$B312=""),"",B312*'MPTO_working_2-way'!$G311)</f>
        <v>2.1436464088397789</v>
      </c>
      <c r="F312" s="44">
        <f>IF(OR($A312="",$B312=""),"",'MPTO_working_2-way'!D311)</f>
        <v>1.8702173858786533</v>
      </c>
      <c r="G312" s="46">
        <f>IF(OR($A312="",$B312=""),"",'MPTO_working_2-way'!E311)</f>
        <v>2.1491381535549374</v>
      </c>
      <c r="H312" s="44">
        <f>IF(OR($A312="",$B312=""),"",'OddsRatio_working_2-way'!M311)</f>
        <v>1.8700628401410975</v>
      </c>
      <c r="I312" s="44">
        <f>IF(OR($A312="",$B312=""),"",'OddsRatio_working_2-way'!N311)</f>
        <v>2.1493422703098441</v>
      </c>
      <c r="J312" s="44">
        <f>IF('Log_working_2-way'!$D311="","",A312^('Log_working_2-way'!$D311))</f>
        <v>1.8681622223592078</v>
      </c>
      <c r="K312" s="46">
        <f>IF('Log_working_2-way'!$D311="","",B312^('Log_working_2-way'!$D311))</f>
        <v>2.1518584594506485</v>
      </c>
      <c r="L312" s="53">
        <f t="shared" si="54"/>
        <v>0.53350515463917525</v>
      </c>
      <c r="M312" s="53">
        <f t="shared" si="55"/>
        <v>0.46649484536082475</v>
      </c>
      <c r="N312" s="54">
        <v>409</v>
      </c>
      <c r="O312" s="54">
        <f t="shared" si="56"/>
        <v>183.03314917127076</v>
      </c>
      <c r="P312" s="54">
        <f t="shared" si="57"/>
        <v>211.41545893719803</v>
      </c>
      <c r="Q312" s="54">
        <f t="shared" si="58"/>
        <v>197.58454106280195</v>
      </c>
      <c r="R312" s="54">
        <f t="shared" si="59"/>
        <v>225.96685082872929</v>
      </c>
      <c r="S312" s="55">
        <f t="shared" si="60"/>
        <v>-14.551391891531182</v>
      </c>
      <c r="T312" s="55">
        <f t="shared" si="51"/>
        <v>-14.551391891531267</v>
      </c>
      <c r="U312" t="s">
        <v>276</v>
      </c>
      <c r="V312" t="s">
        <v>242</v>
      </c>
      <c r="W312" t="s">
        <v>231</v>
      </c>
      <c r="X312" t="s">
        <v>514</v>
      </c>
      <c r="Y312" s="66"/>
    </row>
    <row r="313" spans="1:25" ht="15" x14ac:dyDescent="0.25">
      <c r="A313">
        <v>1.94</v>
      </c>
      <c r="B313">
        <v>1.94</v>
      </c>
      <c r="C313" s="43">
        <f t="shared" si="53"/>
        <v>3.0927835051546504E-2</v>
      </c>
      <c r="D313" s="44">
        <f>IF(OR($A313="",$B313=""),"",A313*'MPTO_working_2-way'!$G312)</f>
        <v>2</v>
      </c>
      <c r="E313" s="46">
        <f>IF(OR($A313="",$B313=""),"",B313*'MPTO_working_2-way'!$G312)</f>
        <v>2</v>
      </c>
      <c r="F313" s="44">
        <f>IF(OR($A313="",$B313=""),"",'MPTO_working_2-way'!D312)</f>
        <v>2.0000000000000004</v>
      </c>
      <c r="G313" s="46">
        <f>IF(OR($A313="",$B313=""),"",'MPTO_working_2-way'!E312)</f>
        <v>2.0000000000000004</v>
      </c>
      <c r="H313" s="44">
        <f>IF(OR($A313="",$B313=""),"",'OddsRatio_working_2-way'!M312)</f>
        <v>2.0000000000000004</v>
      </c>
      <c r="I313" s="44">
        <f>IF(OR($A313="",$B313=""),"",'OddsRatio_working_2-way'!N312)</f>
        <v>2.0000000000000004</v>
      </c>
      <c r="J313" s="44">
        <f>IF('Log_working_2-way'!$D312="","",A313^('Log_working_2-way'!$D312))</f>
        <v>1.9999999999999891</v>
      </c>
      <c r="K313" s="46">
        <f>IF('Log_working_2-way'!$D312="","",B313^('Log_working_2-way'!$D312))</f>
        <v>1.9999999999999891</v>
      </c>
      <c r="L313" s="53">
        <f t="shared" si="54"/>
        <v>0.5</v>
      </c>
      <c r="M313" s="53">
        <f t="shared" si="55"/>
        <v>0.5</v>
      </c>
      <c r="N313" s="54">
        <v>410</v>
      </c>
      <c r="O313" s="54">
        <f t="shared" si="56"/>
        <v>198.65979381443299</v>
      </c>
      <c r="P313" s="54">
        <f t="shared" si="57"/>
        <v>198.65979381443299</v>
      </c>
      <c r="Q313" s="54">
        <f t="shared" si="58"/>
        <v>211.34020618556704</v>
      </c>
      <c r="R313" s="54">
        <f t="shared" si="59"/>
        <v>211.34020618556704</v>
      </c>
      <c r="S313" s="55">
        <f t="shared" si="60"/>
        <v>-12.680412371134054</v>
      </c>
      <c r="T313" s="55">
        <f t="shared" si="51"/>
        <v>-12.680412371134054</v>
      </c>
      <c r="U313" t="s">
        <v>228</v>
      </c>
      <c r="V313" t="s">
        <v>244</v>
      </c>
      <c r="W313" t="s">
        <v>231</v>
      </c>
      <c r="X313" t="s">
        <v>514</v>
      </c>
      <c r="Y313" s="66"/>
    </row>
    <row r="314" spans="1:25" ht="15" x14ac:dyDescent="0.25">
      <c r="A314">
        <v>1.82</v>
      </c>
      <c r="B314">
        <v>2.08</v>
      </c>
      <c r="C314" s="43">
        <f t="shared" si="53"/>
        <v>3.0219780219780112E-2</v>
      </c>
      <c r="D314" s="44">
        <f>IF(OR($A314="",$B314=""),"",A314*'MPTO_working_2-way'!$G313)</f>
        <v>1.8749999999999998</v>
      </c>
      <c r="E314" s="46">
        <f>IF(OR($A314="",$B314=""),"",B314*'MPTO_working_2-way'!$G313)</f>
        <v>2.1428571428571428</v>
      </c>
      <c r="F314" s="44">
        <f>IF(OR($A314="",$B314=""),"",'MPTO_working_2-way'!D313)</f>
        <v>1.8714652956298199</v>
      </c>
      <c r="G314" s="46">
        <f>IF(OR($A314="",$B314=""),"",'MPTO_working_2-way'!E313)</f>
        <v>2.1474926253687316</v>
      </c>
      <c r="H314" s="44">
        <f>IF(OR($A314="",$B314=""),"",'OddsRatio_working_2-way'!M313)</f>
        <v>1.8713548411865626</v>
      </c>
      <c r="I314" s="44">
        <f>IF(OR($A314="",$B314=""),"",'OddsRatio_working_2-way'!N313)</f>
        <v>2.1476380835140083</v>
      </c>
      <c r="J314" s="44">
        <f>IF('Log_working_2-way'!$D313="","",A314^('Log_working_2-way'!$D313))</f>
        <v>1.8697536002386808</v>
      </c>
      <c r="K314" s="46">
        <f>IF('Log_working_2-way'!$D313="","",B314^('Log_working_2-way'!$D313))</f>
        <v>2.1497509176455911</v>
      </c>
      <c r="L314" s="53">
        <f t="shared" si="54"/>
        <v>0.53333333333333344</v>
      </c>
      <c r="M314" s="53">
        <f t="shared" si="55"/>
        <v>0.46666666666666667</v>
      </c>
      <c r="N314" s="54">
        <v>411</v>
      </c>
      <c r="O314" s="54">
        <f t="shared" si="56"/>
        <v>185.17582417582415</v>
      </c>
      <c r="P314" s="54">
        <f t="shared" si="57"/>
        <v>213.40384615384613</v>
      </c>
      <c r="Q314" s="54">
        <f t="shared" si="58"/>
        <v>197.59615384615384</v>
      </c>
      <c r="R314" s="54">
        <f t="shared" si="59"/>
        <v>225.8241758241758</v>
      </c>
      <c r="S314" s="55">
        <f t="shared" si="60"/>
        <v>-12.420329670329693</v>
      </c>
      <c r="T314" s="55">
        <f t="shared" si="51"/>
        <v>-12.420329670329664</v>
      </c>
      <c r="U314" t="s">
        <v>138</v>
      </c>
      <c r="V314" t="s">
        <v>35</v>
      </c>
      <c r="W314" t="s">
        <v>443</v>
      </c>
      <c r="X314" t="s">
        <v>514</v>
      </c>
      <c r="Y314" s="66"/>
    </row>
    <row r="315" spans="1:25" s="50" customFormat="1" ht="15" x14ac:dyDescent="0.25">
      <c r="A315">
        <v>2.5</v>
      </c>
      <c r="B315">
        <v>1.59</v>
      </c>
      <c r="C315" s="43">
        <f t="shared" si="53"/>
        <v>2.8930817610062887E-2</v>
      </c>
      <c r="D315" s="44">
        <f>IF(OR($A315="",$B315=""),"",A315*'MPTO_working_2-way'!$G314)</f>
        <v>2.5723270440251573</v>
      </c>
      <c r="E315" s="46">
        <f>IF(OR($A315="",$B315=""),"",B315*'MPTO_working_2-way'!$G314)</f>
        <v>1.6360000000000001</v>
      </c>
      <c r="F315" s="44">
        <f>IF(OR($A315="",$B315=""),"",'MPTO_working_2-way'!D314)</f>
        <v>2.5938009787928222</v>
      </c>
      <c r="G315" s="46">
        <f>IF(OR($A315="",$B315=""),"",'MPTO_working_2-way'!E314)</f>
        <v>1.6274309109518936</v>
      </c>
      <c r="H315" s="44">
        <f>IF(OR($A315="",$B315=""),"",'OddsRatio_working_2-way'!M314)</f>
        <v>2.594482010358202</v>
      </c>
      <c r="I315" s="44">
        <f>IF(OR($A315="",$B315=""),"",'OddsRatio_working_2-way'!N314)</f>
        <v>1.6271629240742262</v>
      </c>
      <c r="J315" s="44">
        <f>IF('Log_working_2-way'!$D314="","",A315^('Log_working_2-way'!$D314))</f>
        <v>2.6044302729451743</v>
      </c>
      <c r="K315" s="46">
        <f>IF('Log_working_2-way'!$D314="","",B315^('Log_working_2-way'!$D314))</f>
        <v>1.6232742032249983</v>
      </c>
      <c r="L315" s="53">
        <f t="shared" si="54"/>
        <v>0.38875305623471879</v>
      </c>
      <c r="M315" s="53">
        <f t="shared" si="55"/>
        <v>0.6112469437652811</v>
      </c>
      <c r="N315" s="54">
        <v>412</v>
      </c>
      <c r="O315" s="54">
        <f t="shared" si="56"/>
        <v>247.20000000000002</v>
      </c>
      <c r="P315" s="54">
        <f t="shared" si="57"/>
        <v>152.88050314465411</v>
      </c>
      <c r="Q315" s="54">
        <f t="shared" si="58"/>
        <v>259.11949685534591</v>
      </c>
      <c r="R315" s="54">
        <f t="shared" si="59"/>
        <v>164.8</v>
      </c>
      <c r="S315" s="55">
        <f t="shared" si="60"/>
        <v>-11.919496855345898</v>
      </c>
      <c r="T315" s="55">
        <f t="shared" si="60"/>
        <v>-11.919496855345898</v>
      </c>
      <c r="U315" t="s">
        <v>34</v>
      </c>
      <c r="V315" t="s">
        <v>78</v>
      </c>
      <c r="W315" t="s">
        <v>443</v>
      </c>
      <c r="X315" t="s">
        <v>514</v>
      </c>
      <c r="Y315" s="66"/>
    </row>
    <row r="316" spans="1:25" ht="15" x14ac:dyDescent="0.25">
      <c r="A316">
        <v>2.17</v>
      </c>
      <c r="B316">
        <v>1.76</v>
      </c>
      <c r="C316" s="43">
        <f t="shared" si="53"/>
        <v>2.9011311269375728E-2</v>
      </c>
      <c r="D316" s="44">
        <f>IF(OR($A316="",$B316=""),"",A316*'MPTO_working_2-way'!$G315)</f>
        <v>2.2329545454545454</v>
      </c>
      <c r="E316" s="46">
        <f>IF(OR($A316="",$B316=""),"",B316*'MPTO_working_2-way'!$G315)</f>
        <v>1.8110599078341012</v>
      </c>
      <c r="F316" s="44">
        <f>IF(OR($A316="",$B316=""),"",'MPTO_working_2-way'!D315)</f>
        <v>2.2405256365129644</v>
      </c>
      <c r="G316" s="46">
        <f>IF(OR($A316="",$B316=""),"",'MPTO_working_2-way'!E315)</f>
        <v>1.8061099025820484</v>
      </c>
      <c r="H316" s="44">
        <f>IF(OR($A316="",$B316=""),"",'OddsRatio_working_2-way'!M315)</f>
        <v>2.2407552878027661</v>
      </c>
      <c r="I316" s="44">
        <f>IF(OR($A316="",$B316=""),"",'OddsRatio_working_2-way'!N315)</f>
        <v>1.8059606997693183</v>
      </c>
      <c r="J316" s="44">
        <f>IF('Log_working_2-way'!$D315="","",A316^('Log_working_2-way'!$D315))</f>
        <v>2.2442129030289037</v>
      </c>
      <c r="K316" s="46">
        <f>IF('Log_working_2-way'!$D315="","",B316^('Log_working_2-way'!$D315))</f>
        <v>1.8037209689479914</v>
      </c>
      <c r="L316" s="53">
        <f t="shared" si="54"/>
        <v>0.44783715012722647</v>
      </c>
      <c r="M316" s="53">
        <f t="shared" si="55"/>
        <v>0.55216284987277364</v>
      </c>
      <c r="N316" s="54">
        <v>413</v>
      </c>
      <c r="O316" s="54">
        <f t="shared" si="56"/>
        <v>222.67741935483866</v>
      </c>
      <c r="P316" s="54">
        <f t="shared" si="57"/>
        <v>178.34090909090909</v>
      </c>
      <c r="Q316" s="54">
        <f t="shared" si="58"/>
        <v>234.65909090909093</v>
      </c>
      <c r="R316" s="54">
        <f t="shared" si="59"/>
        <v>190.32258064516128</v>
      </c>
      <c r="S316" s="55">
        <f t="shared" si="60"/>
        <v>-11.981671554252273</v>
      </c>
      <c r="T316" s="55">
        <f t="shared" si="60"/>
        <v>-11.981671554252188</v>
      </c>
      <c r="U316" t="s">
        <v>134</v>
      </c>
      <c r="V316" t="s">
        <v>73</v>
      </c>
      <c r="W316" t="s">
        <v>443</v>
      </c>
      <c r="X316" t="s">
        <v>514</v>
      </c>
      <c r="Y316" s="66"/>
    </row>
    <row r="317" spans="1:25" ht="15" x14ac:dyDescent="0.25">
      <c r="A317">
        <v>1.83</v>
      </c>
      <c r="B317">
        <v>2.06</v>
      </c>
      <c r="C317" s="43">
        <f t="shared" si="53"/>
        <v>3.1884980635577431E-2</v>
      </c>
      <c r="D317" s="44">
        <f>IF(OR($A317="",$B317=""),"",A317*'MPTO_working_2-way'!$G316)</f>
        <v>1.8883495145631068</v>
      </c>
      <c r="E317" s="46">
        <f>IF(OR($A317="",$B317=""),"",B317*'MPTO_working_2-way'!$G316)</f>
        <v>2.1256830601092895</v>
      </c>
      <c r="F317" s="44">
        <f>IF(OR($A317="",$B317=""),"",'MPTO_working_2-way'!D316)</f>
        <v>1.8849942497124856</v>
      </c>
      <c r="G317" s="46">
        <f>IF(OR($A317="",$B317=""),"",'MPTO_working_2-way'!E316)</f>
        <v>2.1299508446804905</v>
      </c>
      <c r="H317" s="44">
        <f>IF(OR($A317="",$B317=""),"",'OddsRatio_working_2-way'!M316)</f>
        <v>1.8848835335367746</v>
      </c>
      <c r="I317" s="44">
        <f>IF(OR($A317="",$B317=""),"",'OddsRatio_working_2-way'!N316)</f>
        <v>2.1300922235529893</v>
      </c>
      <c r="J317" s="44">
        <f>IF('Log_working_2-way'!$D316="","",A317^('Log_working_2-way'!$D316))</f>
        <v>1.8833614398916756</v>
      </c>
      <c r="K317" s="46">
        <f>IF('Log_working_2-way'!$D316="","",B317^('Log_working_2-way'!$D316))</f>
        <v>2.1320394516231058</v>
      </c>
      <c r="L317" s="53">
        <f t="shared" si="54"/>
        <v>0.5295629820051414</v>
      </c>
      <c r="M317" s="53">
        <f t="shared" si="55"/>
        <v>0.47043701799485865</v>
      </c>
      <c r="N317" s="54">
        <v>414</v>
      </c>
      <c r="O317" s="54">
        <f t="shared" si="56"/>
        <v>187.77049180327867</v>
      </c>
      <c r="P317" s="54">
        <f t="shared" si="57"/>
        <v>213.02912621359226</v>
      </c>
      <c r="Q317" s="54">
        <f t="shared" si="58"/>
        <v>200.97087378640776</v>
      </c>
      <c r="R317" s="54">
        <f t="shared" si="59"/>
        <v>226.2295081967213</v>
      </c>
      <c r="S317" s="55">
        <f t="shared" si="60"/>
        <v>-13.200381983129091</v>
      </c>
      <c r="T317" s="55">
        <f t="shared" si="60"/>
        <v>-13.200381983129034</v>
      </c>
      <c r="U317" t="s">
        <v>41</v>
      </c>
      <c r="V317" t="s">
        <v>68</v>
      </c>
      <c r="W317" t="s">
        <v>443</v>
      </c>
      <c r="X317" t="s">
        <v>514</v>
      </c>
      <c r="Y317" s="66"/>
    </row>
    <row r="318" spans="1:25" ht="15" x14ac:dyDescent="0.25">
      <c r="A318">
        <v>2.39</v>
      </c>
      <c r="B318">
        <v>1.63</v>
      </c>
      <c r="C318" s="43">
        <f t="shared" si="53"/>
        <v>3.19069743563416E-2</v>
      </c>
      <c r="D318" s="44">
        <f>IF(OR($A318="",$B318=""),"",A318*'MPTO_working_2-way'!$G317)</f>
        <v>2.4662576687116564</v>
      </c>
      <c r="E318" s="46">
        <f>IF(OR($A318="",$B318=""),"",B318*'MPTO_working_2-way'!$G317)</f>
        <v>1.6820083682008367</v>
      </c>
      <c r="F318" s="44">
        <f>IF(OR($A318="",$B318=""),"",'MPTO_working_2-way'!D317)</f>
        <v>2.4847402493861024</v>
      </c>
      <c r="G318" s="46">
        <f>IF(OR($A318="",$B318=""),"",'MPTO_working_2-way'!E317)</f>
        <v>1.6735184827201064</v>
      </c>
      <c r="H318" s="44">
        <f>IF(OR($A318="",$B318=""),"",'OddsRatio_working_2-way'!M317)</f>
        <v>2.4853784724268779</v>
      </c>
      <c r="I318" s="44">
        <f>IF(OR($A318="",$B318=""),"",'OddsRatio_working_2-way'!N317)</f>
        <v>1.6732290918193764</v>
      </c>
      <c r="J318" s="44">
        <f>IF('Log_working_2-way'!$D317="","",A318^('Log_working_2-way'!$D317))</f>
        <v>2.4939306210789667</v>
      </c>
      <c r="K318" s="46">
        <f>IF('Log_working_2-way'!$D317="","",B318^('Log_working_2-way'!$D317))</f>
        <v>1.6693751275261461</v>
      </c>
      <c r="L318" s="53">
        <f t="shared" si="54"/>
        <v>0.40547263681592038</v>
      </c>
      <c r="M318" s="53">
        <f t="shared" si="55"/>
        <v>0.59452736318407962</v>
      </c>
      <c r="N318" s="54">
        <v>415</v>
      </c>
      <c r="O318" s="54">
        <f t="shared" si="56"/>
        <v>241.35983263598325</v>
      </c>
      <c r="P318" s="54">
        <f t="shared" si="57"/>
        <v>160.39877300613492</v>
      </c>
      <c r="Q318" s="54">
        <f t="shared" si="58"/>
        <v>254.60122699386503</v>
      </c>
      <c r="R318" s="54">
        <f t="shared" si="59"/>
        <v>173.64016736401672</v>
      </c>
      <c r="S318" s="55">
        <f t="shared" si="60"/>
        <v>-13.241394357881774</v>
      </c>
      <c r="T318" s="55">
        <f t="shared" si="60"/>
        <v>-13.241394357881802</v>
      </c>
      <c r="U318" t="s">
        <v>44</v>
      </c>
      <c r="V318" t="s">
        <v>81</v>
      </c>
      <c r="W318" t="s">
        <v>433</v>
      </c>
      <c r="X318" t="s">
        <v>514</v>
      </c>
      <c r="Y318" s="66"/>
    </row>
    <row r="319" spans="1:25" ht="15" x14ac:dyDescent="0.25">
      <c r="A319">
        <v>2.5299999999999998</v>
      </c>
      <c r="B319">
        <v>1.56</v>
      </c>
      <c r="C319" s="43">
        <f t="shared" si="53"/>
        <v>3.6282558021688338E-2</v>
      </c>
      <c r="D319" s="44">
        <f>IF(OR($A319="",$B319=""),"",A319*'MPTO_working_2-way'!$G318)</f>
        <v>2.6217948717948714</v>
      </c>
      <c r="E319" s="46">
        <f>IF(OR($A319="",$B319=""),"",B319*'MPTO_working_2-way'!$G318)</f>
        <v>1.6166007905138338</v>
      </c>
      <c r="F319" s="44">
        <f>IF(OR($A319="",$B319=""),"",'MPTO_working_2-way'!D318)</f>
        <v>2.6517065305025525</v>
      </c>
      <c r="G319" s="46">
        <f>IF(OR($A319="",$B319=""),"",'MPTO_working_2-way'!E318)</f>
        <v>1.6054344288968434</v>
      </c>
      <c r="H319" s="44">
        <f>IF(OR($A319="",$B319=""),"",'OddsRatio_working_2-way'!M318)</f>
        <v>2.6529194950580188</v>
      </c>
      <c r="I319" s="44">
        <f>IF(OR($A319="",$B319=""),"",'OddsRatio_working_2-way'!N318)</f>
        <v>1.6049901419820203</v>
      </c>
      <c r="J319" s="44">
        <f>IF('Log_working_2-way'!$D318="","",A319^('Log_working_2-way'!$D318))</f>
        <v>2.6669477843763532</v>
      </c>
      <c r="K319" s="46">
        <f>IF('Log_working_2-way'!$D318="","",B319^('Log_working_2-way'!$D318))</f>
        <v>1.59989881469138</v>
      </c>
      <c r="L319" s="53">
        <f t="shared" si="54"/>
        <v>0.38141809290953549</v>
      </c>
      <c r="M319" s="53">
        <f t="shared" si="55"/>
        <v>0.61858190709046468</v>
      </c>
      <c r="N319" s="54">
        <v>416</v>
      </c>
      <c r="O319" s="54">
        <f t="shared" si="56"/>
        <v>251.57312252964431</v>
      </c>
      <c r="P319" s="54">
        <f t="shared" si="57"/>
        <v>149.33333333333334</v>
      </c>
      <c r="Q319" s="54">
        <f t="shared" si="58"/>
        <v>266.66666666666663</v>
      </c>
      <c r="R319" s="54">
        <f t="shared" si="59"/>
        <v>164.42687747035575</v>
      </c>
      <c r="S319" s="55">
        <f t="shared" si="60"/>
        <v>-15.09354413702232</v>
      </c>
      <c r="T319" s="55">
        <f t="shared" si="60"/>
        <v>-15.093544137022405</v>
      </c>
      <c r="U319" t="s">
        <v>80</v>
      </c>
      <c r="V319" t="s">
        <v>82</v>
      </c>
      <c r="W319" t="s">
        <v>433</v>
      </c>
      <c r="X319" t="s">
        <v>514</v>
      </c>
      <c r="Y319" s="66"/>
    </row>
    <row r="320" spans="1:25" ht="15" x14ac:dyDescent="0.25">
      <c r="A320">
        <v>2.2000000000000002</v>
      </c>
      <c r="B320">
        <v>1.72</v>
      </c>
      <c r="C320" s="43">
        <f t="shared" si="53"/>
        <v>3.5940803382663811E-2</v>
      </c>
      <c r="D320" s="44">
        <f>IF(OR($A320="",$B320=""),"",A320*'MPTO_working_2-way'!$G319)</f>
        <v>2.2790697674418605</v>
      </c>
      <c r="E320" s="46">
        <f>IF(OR($A320="",$B320=""),"",B320*'MPTO_working_2-way'!$G319)</f>
        <v>1.7818181818181817</v>
      </c>
      <c r="F320" s="44">
        <f>IF(OR($A320="",$B320=""),"",'MPTO_working_2-way'!D319)</f>
        <v>2.2905569007263922</v>
      </c>
      <c r="G320" s="46">
        <f>IF(OR($A320="",$B320=""),"",'MPTO_working_2-way'!E319)</f>
        <v>1.7748592870544089</v>
      </c>
      <c r="H320" s="44">
        <f>IF(OR($A320="",$B320=""),"",'OddsRatio_working_2-way'!M319)</f>
        <v>2.2909944487358058</v>
      </c>
      <c r="I320" s="44">
        <f>IF(OR($A320="",$B320=""),"",'OddsRatio_working_2-way'!N319)</f>
        <v>1.7745966692414832</v>
      </c>
      <c r="J320" s="44">
        <f>IF('Log_working_2-way'!$D319="","",A320^('Log_working_2-way'!$D319))</f>
        <v>2.2962889076273294</v>
      </c>
      <c r="K320" s="46">
        <f>IF('Log_working_2-way'!$D319="","",B320^('Log_working_2-way'!$D319))</f>
        <v>1.7714329684655428</v>
      </c>
      <c r="L320" s="53">
        <f t="shared" si="54"/>
        <v>0.43877551020408162</v>
      </c>
      <c r="M320" s="53">
        <f t="shared" si="55"/>
        <v>0.56122448979591844</v>
      </c>
      <c r="N320" s="54">
        <v>417</v>
      </c>
      <c r="O320" s="54">
        <f t="shared" si="56"/>
        <v>227.4545454545455</v>
      </c>
      <c r="P320" s="54">
        <f t="shared" si="57"/>
        <v>174.55813953488374</v>
      </c>
      <c r="Q320" s="54">
        <f t="shared" si="58"/>
        <v>242.44186046511629</v>
      </c>
      <c r="R320" s="54">
        <f t="shared" si="59"/>
        <v>189.54545454545453</v>
      </c>
      <c r="S320" s="55">
        <f t="shared" si="60"/>
        <v>-14.987315010570796</v>
      </c>
      <c r="T320" s="55">
        <f t="shared" si="60"/>
        <v>-14.987315010570796</v>
      </c>
      <c r="U320" t="s">
        <v>132</v>
      </c>
      <c r="V320" t="s">
        <v>45</v>
      </c>
      <c r="W320" t="s">
        <v>433</v>
      </c>
      <c r="X320" t="s">
        <v>514</v>
      </c>
      <c r="Y320" s="66"/>
    </row>
    <row r="321" spans="1:25" s="50" customFormat="1" ht="15" x14ac:dyDescent="0.25">
      <c r="A321">
        <v>2.38</v>
      </c>
      <c r="B321">
        <v>1.63</v>
      </c>
      <c r="C321" s="43">
        <f t="shared" si="53"/>
        <v>3.3664999742228252E-2</v>
      </c>
      <c r="D321" s="44">
        <f>IF(OR($A321="",$B321=""),"",A321*'MPTO_working_2-way'!$G320)</f>
        <v>2.4601226993865031</v>
      </c>
      <c r="E321" s="46">
        <f>IF(OR($A321="",$B321=""),"",B321*'MPTO_working_2-way'!$G320)</f>
        <v>1.6848739495798319</v>
      </c>
      <c r="F321" s="44">
        <f>IF(OR($A321="",$B321=""),"",'MPTO_working_2-way'!D320)</f>
        <v>2.4793251102447753</v>
      </c>
      <c r="G321" s="46">
        <f>IF(OR($A321="",$B321=""),"",'MPTO_working_2-way'!E320)</f>
        <v>1.6759839288028686</v>
      </c>
      <c r="H321" s="44">
        <f>IF(OR($A321="",$B321=""),"",'OddsRatio_working_2-way'!M320)</f>
        <v>2.4800257398019103</v>
      </c>
      <c r="I321" s="44">
        <f>IF(OR($A321="",$B321=""),"",'OddsRatio_working_2-way'!N320)</f>
        <v>1.6756639246921761</v>
      </c>
      <c r="J321" s="44">
        <f>IF('Log_working_2-way'!$D320="","",A321^('Log_working_2-way'!$D320))</f>
        <v>2.4889275111820632</v>
      </c>
      <c r="K321" s="46">
        <f>IF('Log_working_2-way'!$D320="","",B321^('Log_working_2-way'!$D320))</f>
        <v>1.6716243688761041</v>
      </c>
      <c r="L321" s="53">
        <f t="shared" si="54"/>
        <v>0.40648379052369077</v>
      </c>
      <c r="M321" s="53">
        <f t="shared" si="55"/>
        <v>0.59351620947630923</v>
      </c>
      <c r="N321" s="54">
        <v>418</v>
      </c>
      <c r="O321" s="54">
        <f t="shared" si="56"/>
        <v>242.36974789915962</v>
      </c>
      <c r="P321" s="54">
        <f t="shared" si="57"/>
        <v>161.55828220858891</v>
      </c>
      <c r="Q321" s="54">
        <f t="shared" si="58"/>
        <v>256.44171779141107</v>
      </c>
      <c r="R321" s="54">
        <f t="shared" si="59"/>
        <v>175.63025210084035</v>
      </c>
      <c r="S321" s="55">
        <f t="shared" si="60"/>
        <v>-14.071969892251445</v>
      </c>
      <c r="T321" s="55">
        <f t="shared" si="60"/>
        <v>-14.071969892251445</v>
      </c>
      <c r="U321" t="s">
        <v>48</v>
      </c>
      <c r="V321" t="s">
        <v>36</v>
      </c>
      <c r="W321" t="s">
        <v>433</v>
      </c>
      <c r="X321" t="s">
        <v>514</v>
      </c>
      <c r="Y321" s="66"/>
    </row>
    <row r="322" spans="1:25" ht="15" x14ac:dyDescent="0.25">
      <c r="A322">
        <v>2.75</v>
      </c>
      <c r="B322">
        <v>1.49</v>
      </c>
      <c r="C322" s="43">
        <f t="shared" si="53"/>
        <v>3.4777303233679113E-2</v>
      </c>
      <c r="D322" s="44">
        <f>IF(OR($A322="",$B322=""),"",A322*'MPTO_working_2-way'!$G321)</f>
        <v>2.8456375838926178</v>
      </c>
      <c r="E322" s="46">
        <f>IF(OR($A322="",$B322=""),"",B322*'MPTO_working_2-way'!$G321)</f>
        <v>1.541818181818182</v>
      </c>
      <c r="F322" s="44">
        <f>IF(OR($A322="",$B322=""),"",'MPTO_working_2-way'!D321)</f>
        <v>2.8881057268722468</v>
      </c>
      <c r="G322" s="46">
        <f>IF(OR($A322="",$B322=""),"",'MPTO_working_2-way'!E321)</f>
        <v>1.5296313579094729</v>
      </c>
      <c r="H322" s="44">
        <f>IF(OR($A322="",$B322=""),"",'OddsRatio_working_2-way'!M321)</f>
        <v>2.8898223650461352</v>
      </c>
      <c r="I322" s="44">
        <f>IF(OR($A322="",$B322=""),"",'OddsRatio_working_2-way'!N321)</f>
        <v>1.5291502622129183</v>
      </c>
      <c r="J322" s="44">
        <f>IF('Log_working_2-way'!$D321="","",A322^('Log_working_2-way'!$D321))</f>
        <v>2.9099387548526887</v>
      </c>
      <c r="K322" s="46">
        <f>IF('Log_working_2-way'!$D321="","",B322^('Log_working_2-way'!$D321))</f>
        <v>1.523576998193785</v>
      </c>
      <c r="L322" s="53">
        <f t="shared" si="54"/>
        <v>0.35141509433962259</v>
      </c>
      <c r="M322" s="53">
        <f t="shared" si="55"/>
        <v>0.6485849056603773</v>
      </c>
      <c r="N322" s="54">
        <v>419</v>
      </c>
      <c r="O322" s="54">
        <f t="shared" si="56"/>
        <v>266.63636363636363</v>
      </c>
      <c r="P322" s="54">
        <f t="shared" si="57"/>
        <v>137.79194630872479</v>
      </c>
      <c r="Q322" s="54">
        <f t="shared" si="58"/>
        <v>281.20805369127515</v>
      </c>
      <c r="R322" s="54">
        <f t="shared" si="59"/>
        <v>152.36363636363637</v>
      </c>
      <c r="S322" s="55">
        <f t="shared" si="60"/>
        <v>-14.571690054911528</v>
      </c>
      <c r="T322" s="55">
        <f t="shared" si="60"/>
        <v>-14.571690054911585</v>
      </c>
      <c r="U322" t="s">
        <v>79</v>
      </c>
      <c r="V322" t="s">
        <v>76</v>
      </c>
      <c r="W322" t="s">
        <v>433</v>
      </c>
      <c r="X322" t="s">
        <v>514</v>
      </c>
      <c r="Y322" s="66"/>
    </row>
    <row r="323" spans="1:25" ht="15" x14ac:dyDescent="0.25">
      <c r="A323">
        <v>2.54</v>
      </c>
      <c r="B323">
        <v>1.56</v>
      </c>
      <c r="C323" s="43">
        <f t="shared" si="53"/>
        <v>3.4726428427215739E-2</v>
      </c>
      <c r="D323" s="44">
        <f>IF(OR($A323="",$B323=""),"",A323*'MPTO_working_2-way'!$G322)</f>
        <v>2.6282051282051282</v>
      </c>
      <c r="E323" s="46">
        <f>IF(OR($A323="",$B323=""),"",B323*'MPTO_working_2-way'!$G322)</f>
        <v>1.6141732283464567</v>
      </c>
      <c r="F323" s="44">
        <f>IF(OR($A323="",$B323=""),"",'MPTO_working_2-way'!D322)</f>
        <v>2.6571888412017164</v>
      </c>
      <c r="G323" s="46">
        <f>IF(OR($A323="",$B323=""),"",'MPTO_working_2-way'!E322)</f>
        <v>1.6034315312398835</v>
      </c>
      <c r="H323" s="44">
        <f>IF(OR($A323="",$B323=""),"",'OddsRatio_working_2-way'!M322)</f>
        <v>2.6583123951776999</v>
      </c>
      <c r="I323" s="44">
        <f>IF(OR($A323="",$B323=""),"",'OddsRatio_working_2-way'!N322)</f>
        <v>1.6030226891555273</v>
      </c>
      <c r="J323" s="44">
        <f>IF('Log_working_2-way'!$D322="","",A323^('Log_working_2-way'!$D322))</f>
        <v>2.6718812542297234</v>
      </c>
      <c r="K323" s="46">
        <f>IF('Log_working_2-way'!$D322="","",B323^('Log_working_2-way'!$D322))</f>
        <v>1.5981286036134053</v>
      </c>
      <c r="L323" s="53">
        <f t="shared" si="54"/>
        <v>0.38048780487804879</v>
      </c>
      <c r="M323" s="53">
        <f t="shared" si="55"/>
        <v>0.61951219512195121</v>
      </c>
      <c r="N323" s="54">
        <v>420</v>
      </c>
      <c r="O323" s="54">
        <f t="shared" si="56"/>
        <v>254.64566929133855</v>
      </c>
      <c r="P323" s="54">
        <f t="shared" si="57"/>
        <v>150.76923076923077</v>
      </c>
      <c r="Q323" s="54">
        <f t="shared" si="58"/>
        <v>269.23076923076923</v>
      </c>
      <c r="R323" s="54">
        <f t="shared" si="59"/>
        <v>165.35433070866139</v>
      </c>
      <c r="S323" s="55">
        <f t="shared" si="60"/>
        <v>-14.585099939430677</v>
      </c>
      <c r="T323" s="55">
        <f t="shared" si="60"/>
        <v>-14.58509993943062</v>
      </c>
      <c r="U323" t="s">
        <v>77</v>
      </c>
      <c r="V323" t="s">
        <v>139</v>
      </c>
      <c r="W323" t="s">
        <v>433</v>
      </c>
      <c r="X323" t="s">
        <v>514</v>
      </c>
      <c r="Y323" s="66"/>
    </row>
    <row r="324" spans="1:25" ht="15" x14ac:dyDescent="0.25">
      <c r="A324">
        <v>2.62</v>
      </c>
      <c r="B324">
        <v>1.53</v>
      </c>
      <c r="C324" s="43">
        <f t="shared" si="53"/>
        <v>3.5274160554807032E-2</v>
      </c>
      <c r="D324" s="44">
        <f>IF(OR($A324="",$B324=""),"",A324*'MPTO_working_2-way'!$G323)</f>
        <v>2.7124183006535945</v>
      </c>
      <c r="E324" s="46">
        <f>IF(OR($A324="",$B324=""),"",B324*'MPTO_working_2-way'!$G323)</f>
        <v>1.5839694656488548</v>
      </c>
      <c r="F324" s="44">
        <f>IF(OR($A324="",$B324=""),"",'MPTO_working_2-way'!D323)</f>
        <v>2.7469334612485432</v>
      </c>
      <c r="G324" s="46">
        <f>IF(OR($A324="",$B324=""),"",'MPTO_working_2-way'!E323)</f>
        <v>1.5724316479033458</v>
      </c>
      <c r="H324" s="44">
        <f>IF(OR($A324="",$B324=""),"",'OddsRatio_working_2-way'!M323)</f>
        <v>2.7483145522430754</v>
      </c>
      <c r="I324" s="44">
        <f>IF(OR($A324="",$B324=""),"",'OddsRatio_working_2-way'!N323)</f>
        <v>1.5719794522770554</v>
      </c>
      <c r="J324" s="44">
        <f>IF('Log_working_2-way'!$D323="","",A324^('Log_working_2-way'!$D323))</f>
        <v>2.7645578219093752</v>
      </c>
      <c r="K324" s="46">
        <f>IF('Log_working_2-way'!$D323="","",B324^('Log_working_2-way'!$D323))</f>
        <v>1.5667142145094044</v>
      </c>
      <c r="L324" s="53">
        <f t="shared" si="54"/>
        <v>0.36867469879518078</v>
      </c>
      <c r="M324" s="53">
        <f t="shared" si="55"/>
        <v>0.63132530120481933</v>
      </c>
      <c r="N324" s="54">
        <v>421</v>
      </c>
      <c r="O324" s="54">
        <f t="shared" si="56"/>
        <v>260.3129770992366</v>
      </c>
      <c r="P324" s="54">
        <f t="shared" si="57"/>
        <v>145.83660130718954</v>
      </c>
      <c r="Q324" s="54">
        <f t="shared" si="58"/>
        <v>275.16339869281046</v>
      </c>
      <c r="R324" s="54">
        <f t="shared" si="59"/>
        <v>160.68702290076334</v>
      </c>
      <c r="S324" s="55">
        <f t="shared" si="60"/>
        <v>-14.850421593573856</v>
      </c>
      <c r="T324" s="55">
        <f t="shared" si="60"/>
        <v>-14.850421593573799</v>
      </c>
      <c r="U324" t="s">
        <v>278</v>
      </c>
      <c r="V324" t="s">
        <v>46</v>
      </c>
      <c r="W324" t="s">
        <v>433</v>
      </c>
      <c r="X324" t="s">
        <v>514</v>
      </c>
      <c r="Y324" s="66"/>
    </row>
    <row r="325" spans="1:25" ht="15" x14ac:dyDescent="0.25">
      <c r="A325">
        <v>1.97</v>
      </c>
      <c r="B325">
        <v>1.92</v>
      </c>
      <c r="C325" s="43">
        <f t="shared" si="53"/>
        <v>2.844754653130277E-2</v>
      </c>
      <c r="D325" s="44">
        <f>IF(OR($A325="",$B325=""),"",A325*'MPTO_working_2-way'!$G324)</f>
        <v>2.0260416666666665</v>
      </c>
      <c r="E325" s="46">
        <f>IF(OR($A325="",$B325=""),"",B325*'MPTO_working_2-way'!$G324)</f>
        <v>1.9746192893401013</v>
      </c>
      <c r="F325" s="44">
        <f>IF(OR($A325="",$B325=""),"",'MPTO_working_2-way'!D324)</f>
        <v>2.0267924123888115</v>
      </c>
      <c r="G325" s="46">
        <f>IF(OR($A325="",$B325=""),"",'MPTO_working_2-way'!E324)</f>
        <v>1.9739066903246005</v>
      </c>
      <c r="H325" s="44">
        <f>IF(OR($A325="",$B325=""),"",'OddsRatio_working_2-way'!M324)</f>
        <v>2.0268144068364817</v>
      </c>
      <c r="I325" s="44">
        <f>IF(OR($A325="",$B325=""),"",'OddsRatio_working_2-way'!N324)</f>
        <v>1.9738858291644976</v>
      </c>
      <c r="J325" s="44">
        <f>IF('Log_working_2-way'!$D324="","",A325^('Log_working_2-way'!$D324))</f>
        <v>2.0271548987306875</v>
      </c>
      <c r="K325" s="46">
        <f>IF('Log_working_2-way'!$D324="","",B325^('Log_working_2-way'!$D324))</f>
        <v>1.9735629954505829</v>
      </c>
      <c r="L325" s="53">
        <f t="shared" si="54"/>
        <v>0.49357326478149105</v>
      </c>
      <c r="M325" s="53">
        <f t="shared" si="55"/>
        <v>0.50642673521850901</v>
      </c>
      <c r="N325" s="54">
        <v>422</v>
      </c>
      <c r="O325" s="54">
        <f t="shared" si="56"/>
        <v>207.78680203045687</v>
      </c>
      <c r="P325" s="54">
        <f t="shared" si="57"/>
        <v>202.20833333333334</v>
      </c>
      <c r="Q325" s="54">
        <f t="shared" si="58"/>
        <v>219.79166666666669</v>
      </c>
      <c r="R325" s="54">
        <f t="shared" si="59"/>
        <v>214.21319796954313</v>
      </c>
      <c r="S325" s="55">
        <f t="shared" si="60"/>
        <v>-12.004864636209817</v>
      </c>
      <c r="T325" s="55">
        <f t="shared" si="60"/>
        <v>-12.004864636209788</v>
      </c>
      <c r="U325" t="s">
        <v>85</v>
      </c>
      <c r="V325" t="s">
        <v>47</v>
      </c>
      <c r="W325" t="s">
        <v>433</v>
      </c>
      <c r="X325" t="s">
        <v>514</v>
      </c>
      <c r="Y325" s="66"/>
    </row>
    <row r="326" spans="1:25" ht="15" x14ac:dyDescent="0.25">
      <c r="A326">
        <v>2.13</v>
      </c>
      <c r="B326">
        <v>1.77</v>
      </c>
      <c r="C326" s="43">
        <f t="shared" si="53"/>
        <v>3.4455319487546765E-2</v>
      </c>
      <c r="D326" s="44">
        <f>IF(OR($A326="",$B326=""),"",A326*'MPTO_working_2-way'!$G325)</f>
        <v>2.2033898305084745</v>
      </c>
      <c r="E326" s="46">
        <f>IF(OR($A326="",$B326=""),"",B326*'MPTO_working_2-way'!$G325)</f>
        <v>1.8309859154929577</v>
      </c>
      <c r="F326" s="44">
        <f>IF(OR($A326="",$B326=""),"",'MPTO_working_2-way'!D325)</f>
        <v>2.2111375032990233</v>
      </c>
      <c r="G326" s="46">
        <f>IF(OR($A326="",$B326=""),"",'MPTO_working_2-way'!E325)</f>
        <v>1.8256700806275876</v>
      </c>
      <c r="H326" s="44">
        <f>IF(OR($A326="",$B326=""),"",'OddsRatio_working_2-way'!M325)</f>
        <v>2.2114175446692466</v>
      </c>
      <c r="I326" s="44">
        <f>IF(OR($A326="",$B326=""),"",'OddsRatio_working_2-way'!N325)</f>
        <v>1.8254792118542653</v>
      </c>
      <c r="J326" s="44">
        <f>IF('Log_working_2-way'!$D325="","",A326^('Log_working_2-way'!$D325))</f>
        <v>2.2149715784230573</v>
      </c>
      <c r="K326" s="46">
        <f>IF('Log_working_2-way'!$D325="","",B326^('Log_working_2-way'!$D325))</f>
        <v>1.8230645208160881</v>
      </c>
      <c r="L326" s="53">
        <f t="shared" si="54"/>
        <v>0.45384615384615384</v>
      </c>
      <c r="M326" s="53">
        <f t="shared" si="55"/>
        <v>0.5461538461538461</v>
      </c>
      <c r="N326" s="54">
        <v>423</v>
      </c>
      <c r="O326" s="54">
        <f t="shared" si="56"/>
        <v>224.40845070422534</v>
      </c>
      <c r="P326" s="54">
        <f t="shared" si="57"/>
        <v>184.0169491525424</v>
      </c>
      <c r="Q326" s="54">
        <f t="shared" si="58"/>
        <v>238.98305084745763</v>
      </c>
      <c r="R326" s="54">
        <f t="shared" si="59"/>
        <v>198.59154929577466</v>
      </c>
      <c r="S326" s="55">
        <f t="shared" si="60"/>
        <v>-14.574600143232288</v>
      </c>
      <c r="T326" s="55">
        <f t="shared" si="60"/>
        <v>-14.57460014323226</v>
      </c>
      <c r="U326" t="s">
        <v>277</v>
      </c>
      <c r="V326" t="s">
        <v>87</v>
      </c>
      <c r="W326" t="s">
        <v>433</v>
      </c>
      <c r="X326" t="s">
        <v>514</v>
      </c>
      <c r="Y326" s="66"/>
    </row>
    <row r="327" spans="1:25" ht="15" x14ac:dyDescent="0.25">
      <c r="A327">
        <v>1.99</v>
      </c>
      <c r="B327">
        <v>1.87</v>
      </c>
      <c r="C327" s="43">
        <f t="shared" si="53"/>
        <v>3.7271921102840277E-2</v>
      </c>
      <c r="D327" s="44">
        <f>IF(OR($A327="",$B327=""),"",A327*'MPTO_working_2-way'!$G326)</f>
        <v>2.0641711229946522</v>
      </c>
      <c r="E327" s="46">
        <f>IF(OR($A327="",$B327=""),"",B327*'MPTO_working_2-way'!$G326)</f>
        <v>1.9396984924623115</v>
      </c>
      <c r="F327" s="44">
        <f>IF(OR($A327="",$B327=""),"",'MPTO_working_2-way'!D326)</f>
        <v>2.06664260128287</v>
      </c>
      <c r="G327" s="46">
        <f>IF(OR($A327="",$B327=""),"",'MPTO_working_2-way'!E326)</f>
        <v>1.937521151693437</v>
      </c>
      <c r="H327" s="44">
        <f>IF(OR($A327="",$B327=""),"",'OddsRatio_working_2-way'!M326)</f>
        <v>2.0667385033281396</v>
      </c>
      <c r="I327" s="44">
        <f>IF(OR($A327="",$B327=""),"",'OddsRatio_working_2-way'!N326)</f>
        <v>1.9374368665610926</v>
      </c>
      <c r="J327" s="44">
        <f>IF('Log_working_2-way'!$D326="","",A327^('Log_working_2-way'!$D326))</f>
        <v>2.067869472921922</v>
      </c>
      <c r="K327" s="46">
        <f>IF('Log_working_2-way'!$D326="","",B327^('Log_working_2-way'!$D326))</f>
        <v>1.9364440368013198</v>
      </c>
      <c r="L327" s="53">
        <f t="shared" si="54"/>
        <v>0.48445595854922285</v>
      </c>
      <c r="M327" s="53">
        <f t="shared" si="55"/>
        <v>0.51554404145077726</v>
      </c>
      <c r="N327" s="54">
        <v>424</v>
      </c>
      <c r="O327" s="54">
        <f t="shared" si="56"/>
        <v>210.93467336683415</v>
      </c>
      <c r="P327" s="54">
        <f t="shared" si="57"/>
        <v>197.26203208556146</v>
      </c>
      <c r="Q327" s="54">
        <f t="shared" si="58"/>
        <v>226.73796791443846</v>
      </c>
      <c r="R327" s="54">
        <f t="shared" si="59"/>
        <v>213.0653266331658</v>
      </c>
      <c r="S327" s="55">
        <f t="shared" si="60"/>
        <v>-15.80329454760431</v>
      </c>
      <c r="T327" s="55">
        <f t="shared" si="60"/>
        <v>-15.803294547604338</v>
      </c>
      <c r="U327" t="s">
        <v>287</v>
      </c>
      <c r="V327" t="s">
        <v>281</v>
      </c>
      <c r="W327" t="s">
        <v>444</v>
      </c>
      <c r="X327" t="s">
        <v>514</v>
      </c>
      <c r="Y327" s="66"/>
    </row>
    <row r="328" spans="1:25" ht="15" x14ac:dyDescent="0.25">
      <c r="A328">
        <v>2.2400000000000002</v>
      </c>
      <c r="B328">
        <v>1.68</v>
      </c>
      <c r="C328" s="43">
        <f t="shared" si="53"/>
        <v>4.1666666666666519E-2</v>
      </c>
      <c r="D328" s="44">
        <f>IF(OR($A328="",$B328=""),"",A328*'MPTO_working_2-way'!$G327)</f>
        <v>2.333333333333333</v>
      </c>
      <c r="E328" s="46">
        <f>IF(OR($A328="",$B328=""),"",B328*'MPTO_working_2-way'!$G327)</f>
        <v>1.7499999999999998</v>
      </c>
      <c r="F328" s="44">
        <f>IF(OR($A328="",$B328=""),"",'MPTO_working_2-way'!D327)</f>
        <v>2.3496503496503496</v>
      </c>
      <c r="G328" s="46">
        <f>IF(OR($A328="",$B328=""),"",'MPTO_working_2-way'!E327)</f>
        <v>1.7409326424870464</v>
      </c>
      <c r="H328" s="44">
        <f>IF(OR($A328="",$B328=""),"",'OddsRatio_working_2-way'!M327)</f>
        <v>2.3503812097939996</v>
      </c>
      <c r="I328" s="44">
        <f>IF(OR($A328="",$B328=""),"",'OddsRatio_working_2-way'!N327)</f>
        <v>1.7405316311773544</v>
      </c>
      <c r="J328" s="44">
        <f>IF('Log_working_2-way'!$D327="","",A328^('Log_working_2-way'!$D327))</f>
        <v>2.357969334439959</v>
      </c>
      <c r="K328" s="46">
        <f>IF('Log_working_2-way'!$D327="","",B328^('Log_working_2-way'!$D327))</f>
        <v>1.7363936538464513</v>
      </c>
      <c r="L328" s="53">
        <f t="shared" si="54"/>
        <v>0.4285714285714286</v>
      </c>
      <c r="M328" s="53">
        <f t="shared" si="55"/>
        <v>0.57142857142857151</v>
      </c>
      <c r="N328" s="54">
        <v>425</v>
      </c>
      <c r="O328" s="54">
        <f t="shared" si="56"/>
        <v>235.26785714285717</v>
      </c>
      <c r="P328" s="54">
        <f t="shared" si="57"/>
        <v>172.02380952380952</v>
      </c>
      <c r="Q328" s="54">
        <f t="shared" si="58"/>
        <v>252.97619047619048</v>
      </c>
      <c r="R328" s="54">
        <f t="shared" si="59"/>
        <v>189.73214285714283</v>
      </c>
      <c r="S328" s="55">
        <f t="shared" si="60"/>
        <v>-17.708333333333314</v>
      </c>
      <c r="T328" s="55">
        <f t="shared" si="60"/>
        <v>-17.708333333333314</v>
      </c>
      <c r="U328" t="s">
        <v>451</v>
      </c>
      <c r="V328" t="s">
        <v>291</v>
      </c>
      <c r="W328" t="s">
        <v>444</v>
      </c>
      <c r="X328" t="s">
        <v>514</v>
      </c>
      <c r="Y328" s="66"/>
    </row>
    <row r="329" spans="1:25" ht="15" x14ac:dyDescent="0.25">
      <c r="A329">
        <v>1.87</v>
      </c>
      <c r="B329">
        <v>1.99</v>
      </c>
      <c r="C329" s="43">
        <f t="shared" si="53"/>
        <v>3.7271921102840277E-2</v>
      </c>
      <c r="D329" s="44">
        <f>IF(OR($A329="",$B329=""),"",A329*'MPTO_working_2-way'!$G328)</f>
        <v>1.9396984924623115</v>
      </c>
      <c r="E329" s="46">
        <f>IF(OR($A329="",$B329=""),"",B329*'MPTO_working_2-way'!$G328)</f>
        <v>2.0641711229946522</v>
      </c>
      <c r="F329" s="44">
        <f>IF(OR($A329="",$B329=""),"",'MPTO_working_2-way'!D328)</f>
        <v>1.937521151693437</v>
      </c>
      <c r="G329" s="46">
        <f>IF(OR($A329="",$B329=""),"",'MPTO_working_2-way'!E328)</f>
        <v>2.06664260128287</v>
      </c>
      <c r="H329" s="44">
        <f>IF(OR($A329="",$B329=""),"",'OddsRatio_working_2-way'!M328)</f>
        <v>1.9374368665610926</v>
      </c>
      <c r="I329" s="44">
        <f>IF(OR($A329="",$B329=""),"",'OddsRatio_working_2-way'!N328)</f>
        <v>2.0667385033281396</v>
      </c>
      <c r="J329" s="44">
        <f>IF('Log_working_2-way'!$D328="","",A329^('Log_working_2-way'!$D328))</f>
        <v>1.9364440368013198</v>
      </c>
      <c r="K329" s="46">
        <f>IF('Log_working_2-way'!$D328="","",B329^('Log_working_2-way'!$D328))</f>
        <v>2.067869472921922</v>
      </c>
      <c r="L329" s="53">
        <f t="shared" si="54"/>
        <v>0.51554404145077726</v>
      </c>
      <c r="M329" s="53">
        <f t="shared" si="55"/>
        <v>0.48445595854922285</v>
      </c>
      <c r="N329" s="54">
        <v>426</v>
      </c>
      <c r="O329" s="54">
        <f t="shared" si="56"/>
        <v>198.19251336898392</v>
      </c>
      <c r="P329" s="54">
        <f t="shared" si="57"/>
        <v>211.92964824120602</v>
      </c>
      <c r="Q329" s="54">
        <f t="shared" si="58"/>
        <v>214.07035175879395</v>
      </c>
      <c r="R329" s="54">
        <f t="shared" si="59"/>
        <v>227.80748663101602</v>
      </c>
      <c r="S329" s="55">
        <f t="shared" si="60"/>
        <v>-15.877838389810023</v>
      </c>
      <c r="T329" s="55">
        <f t="shared" si="60"/>
        <v>-15.877838389809995</v>
      </c>
      <c r="U329" t="s">
        <v>284</v>
      </c>
      <c r="V329" t="s">
        <v>282</v>
      </c>
      <c r="W329" t="s">
        <v>444</v>
      </c>
      <c r="X329" t="s">
        <v>514</v>
      </c>
      <c r="Y329" s="66"/>
    </row>
    <row r="330" spans="1:25" ht="15" x14ac:dyDescent="0.25">
      <c r="A330">
        <v>2.13</v>
      </c>
      <c r="B330">
        <v>1.75</v>
      </c>
      <c r="C330" s="43">
        <f t="shared" si="53"/>
        <v>4.091213950368866E-2</v>
      </c>
      <c r="D330" s="44">
        <f>IF(OR($A330="",$B330=""),"",A330*'MPTO_working_2-way'!$G329)</f>
        <v>2.2171428571428566</v>
      </c>
      <c r="E330" s="46">
        <f>IF(OR($A330="",$B330=""),"",B330*'MPTO_working_2-way'!$G329)</f>
        <v>1.821596244131455</v>
      </c>
      <c r="F330" s="44">
        <f>IF(OR($A330="",$B330=""),"",'MPTO_working_2-way'!D329)</f>
        <v>2.2270351008215079</v>
      </c>
      <c r="G330" s="46">
        <f>IF(OR($A330="",$B330=""),"",'MPTO_working_2-way'!E329)</f>
        <v>1.8149726110772972</v>
      </c>
      <c r="H330" s="44">
        <f>IF(OR($A330="",$B330=""),"",'OddsRatio_working_2-way'!M329)</f>
        <v>2.2274635093014643</v>
      </c>
      <c r="I330" s="44">
        <f>IF(OR($A330="",$B330=""),"",'OddsRatio_working_2-way'!N329)</f>
        <v>1.814688169890353</v>
      </c>
      <c r="J330" s="44">
        <f>IF('Log_working_2-way'!$D329="","",A330^('Log_working_2-way'!$D329))</f>
        <v>2.2320342511460129</v>
      </c>
      <c r="K330" s="46">
        <f>IF('Log_working_2-way'!$D329="","",B330^('Log_working_2-way'!$D329))</f>
        <v>1.8116657463618295</v>
      </c>
      <c r="L330" s="53">
        <f t="shared" si="54"/>
        <v>0.45103092783505166</v>
      </c>
      <c r="M330" s="53">
        <f t="shared" si="55"/>
        <v>0.54896907216494861</v>
      </c>
      <c r="N330" s="54">
        <v>427</v>
      </c>
      <c r="O330" s="54">
        <f t="shared" si="56"/>
        <v>226.53051643192487</v>
      </c>
      <c r="P330" s="54">
        <f t="shared" si="57"/>
        <v>183</v>
      </c>
      <c r="Q330" s="54">
        <f t="shared" si="58"/>
        <v>244</v>
      </c>
      <c r="R330" s="54">
        <f t="shared" si="59"/>
        <v>200.46948356807511</v>
      </c>
      <c r="S330" s="55">
        <f t="shared" si="60"/>
        <v>-17.469483568075134</v>
      </c>
      <c r="T330" s="55">
        <f t="shared" si="60"/>
        <v>-17.469483568075105</v>
      </c>
      <c r="U330" t="s">
        <v>43</v>
      </c>
      <c r="V330" t="s">
        <v>294</v>
      </c>
      <c r="W330" t="s">
        <v>444</v>
      </c>
      <c r="X330" t="s">
        <v>514</v>
      </c>
      <c r="Y330" s="66"/>
    </row>
    <row r="331" spans="1:25" ht="15" x14ac:dyDescent="0.25">
      <c r="A331">
        <v>1.93</v>
      </c>
      <c r="B331">
        <v>1.93</v>
      </c>
      <c r="C331" s="43">
        <f t="shared" si="53"/>
        <v>3.62694300518136E-2</v>
      </c>
      <c r="D331" s="44">
        <f>IF(OR($A331="",$B331=""),"",A331*'MPTO_working_2-way'!$G330)</f>
        <v>2</v>
      </c>
      <c r="E331" s="46">
        <f>IF(OR($A331="",$B331=""),"",B331*'MPTO_working_2-way'!$G330)</f>
        <v>2</v>
      </c>
      <c r="F331" s="44">
        <f>IF(OR($A331="",$B331=""),"",'MPTO_working_2-way'!D330)</f>
        <v>2.0000000000000004</v>
      </c>
      <c r="G331" s="46">
        <f>IF(OR($A331="",$B331=""),"",'MPTO_working_2-way'!E330)</f>
        <v>2.0000000000000004</v>
      </c>
      <c r="H331" s="44">
        <f>IF(OR($A331="",$B331=""),"",'OddsRatio_working_2-way'!M330)</f>
        <v>2</v>
      </c>
      <c r="I331" s="44">
        <f>IF(OR($A331="",$B331=""),"",'OddsRatio_working_2-way'!N330)</f>
        <v>2</v>
      </c>
      <c r="J331" s="44">
        <f>IF('Log_working_2-way'!$D330="","",A331^('Log_working_2-way'!$D330))</f>
        <v>1.9999999999999618</v>
      </c>
      <c r="K331" s="46">
        <f>IF('Log_working_2-way'!$D330="","",B331^('Log_working_2-way'!$D330))</f>
        <v>1.9999999999999618</v>
      </c>
      <c r="L331" s="53">
        <f t="shared" si="54"/>
        <v>0.5</v>
      </c>
      <c r="M331" s="53">
        <f t="shared" si="55"/>
        <v>0.5</v>
      </c>
      <c r="N331" s="54">
        <v>428</v>
      </c>
      <c r="O331" s="54">
        <f t="shared" si="56"/>
        <v>206.23834196891193</v>
      </c>
      <c r="P331" s="54">
        <f t="shared" si="57"/>
        <v>206.23834196891193</v>
      </c>
      <c r="Q331" s="54">
        <f t="shared" si="58"/>
        <v>221.7616580310881</v>
      </c>
      <c r="R331" s="54">
        <f t="shared" si="59"/>
        <v>221.7616580310881</v>
      </c>
      <c r="S331" s="55">
        <f t="shared" si="60"/>
        <v>-15.523316062176178</v>
      </c>
      <c r="T331" s="55">
        <f t="shared" si="60"/>
        <v>-15.523316062176178</v>
      </c>
      <c r="U331" t="s">
        <v>467</v>
      </c>
      <c r="V331" t="s">
        <v>455</v>
      </c>
      <c r="W331" t="s">
        <v>444</v>
      </c>
      <c r="X331" t="s">
        <v>514</v>
      </c>
      <c r="Y331" s="66"/>
    </row>
    <row r="332" spans="1:25" ht="15" x14ac:dyDescent="0.25">
      <c r="A332">
        <v>1.93</v>
      </c>
      <c r="B332">
        <v>1.92</v>
      </c>
      <c r="C332" s="43">
        <f t="shared" si="53"/>
        <v>3.8968048359240282E-2</v>
      </c>
      <c r="D332" s="44">
        <f>IF(OR($A332="",$B332=""),"",A332*'MPTO_working_2-way'!$G331)</f>
        <v>2.0052083333333335</v>
      </c>
      <c r="E332" s="46">
        <f>IF(OR($A332="",$B332=""),"",B332*'MPTO_working_2-way'!$G331)</f>
        <v>1.9948186528497414</v>
      </c>
      <c r="F332" s="44">
        <f>IF(OR($A332="",$B332=""),"",'MPTO_working_2-way'!D331)</f>
        <v>2.0054118411083453</v>
      </c>
      <c r="G332" s="46">
        <f>IF(OR($A332="",$B332=""),"",'MPTO_working_2-way'!E331)</f>
        <v>1.9946172892668752</v>
      </c>
      <c r="H332" s="44">
        <f>IF(OR($A332="",$B332=""),"",'OddsRatio_working_2-way'!M331)</f>
        <v>2.0054200938997546</v>
      </c>
      <c r="I332" s="44">
        <f>IF(OR($A332="",$B332=""),"",'OddsRatio_working_2-way'!N331)</f>
        <v>1.9946091251481448</v>
      </c>
      <c r="J332" s="44">
        <f>IF('Log_working_2-way'!$D331="","",A332^('Log_working_2-way'!$D331))</f>
        <v>2.0055131845379748</v>
      </c>
      <c r="K332" s="46">
        <f>IF('Log_working_2-way'!$D331="","",B332^('Log_working_2-way'!$D331))</f>
        <v>1.9945170440100763</v>
      </c>
      <c r="L332" s="53">
        <f t="shared" si="54"/>
        <v>0.49870129870129865</v>
      </c>
      <c r="M332" s="53">
        <f t="shared" si="55"/>
        <v>0.50129870129870124</v>
      </c>
      <c r="N332" s="54">
        <v>429</v>
      </c>
      <c r="O332" s="54">
        <f t="shared" si="56"/>
        <v>206.72020725388606</v>
      </c>
      <c r="P332" s="54">
        <f t="shared" si="57"/>
        <v>205.5625</v>
      </c>
      <c r="Q332" s="54">
        <f t="shared" si="58"/>
        <v>223.43750000000003</v>
      </c>
      <c r="R332" s="54">
        <f t="shared" si="59"/>
        <v>222.27979274611403</v>
      </c>
      <c r="S332" s="55">
        <f t="shared" si="60"/>
        <v>-16.717292746113969</v>
      </c>
      <c r="T332" s="55">
        <f t="shared" si="60"/>
        <v>-16.717292746114026</v>
      </c>
      <c r="U332" t="s">
        <v>289</v>
      </c>
      <c r="V332" t="s">
        <v>290</v>
      </c>
      <c r="W332" t="s">
        <v>444</v>
      </c>
      <c r="X332" t="s">
        <v>514</v>
      </c>
      <c r="Y332" s="66"/>
    </row>
    <row r="333" spans="1:25" ht="15" x14ac:dyDescent="0.25">
      <c r="A333">
        <v>2.02</v>
      </c>
      <c r="B333">
        <v>1.83</v>
      </c>
      <c r="C333" s="43">
        <f t="shared" si="53"/>
        <v>4.1497592382188975E-2</v>
      </c>
      <c r="D333" s="44">
        <f>IF(OR($A333="",$B333=""),"",A333*'MPTO_working_2-way'!$G332)</f>
        <v>2.1038251366120218</v>
      </c>
      <c r="E333" s="46">
        <f>IF(OR($A333="",$B333=""),"",B333*'MPTO_working_2-way'!$G332)</f>
        <v>1.9059405940594059</v>
      </c>
      <c r="F333" s="44">
        <f>IF(OR($A333="",$B333=""),"",'MPTO_working_2-way'!D332)</f>
        <v>2.1083670792220381</v>
      </c>
      <c r="G333" s="46">
        <f>IF(OR($A333="",$B333=""),"",'MPTO_working_2-way'!E332)</f>
        <v>1.9022281685792208</v>
      </c>
      <c r="H333" s="44">
        <f>IF(OR($A333="",$B333=""),"",'OddsRatio_working_2-way'!M332)</f>
        <v>2.1085646858215363</v>
      </c>
      <c r="I333" s="44">
        <f>IF(OR($A333="",$B333=""),"",'OddsRatio_working_2-way'!N332)</f>
        <v>1.9020673423841918</v>
      </c>
      <c r="J333" s="44">
        <f>IF('Log_working_2-way'!$D332="","",A333^('Log_working_2-way'!$D332))</f>
        <v>2.1106543395875321</v>
      </c>
      <c r="K333" s="46">
        <f>IF('Log_working_2-way'!$D332="","",B333^('Log_working_2-way'!$D332))</f>
        <v>1.9003701370951678</v>
      </c>
      <c r="L333" s="53">
        <f t="shared" si="54"/>
        <v>0.47532467532467537</v>
      </c>
      <c r="M333" s="53">
        <f t="shared" si="55"/>
        <v>0.52467532467532474</v>
      </c>
      <c r="N333" s="54">
        <v>430</v>
      </c>
      <c r="O333" s="54">
        <f t="shared" si="56"/>
        <v>217.12871287128715</v>
      </c>
      <c r="P333" s="54">
        <f t="shared" si="57"/>
        <v>195.02732240437155</v>
      </c>
      <c r="Q333" s="54">
        <f t="shared" si="58"/>
        <v>234.9726775956284</v>
      </c>
      <c r="R333" s="54">
        <f t="shared" si="59"/>
        <v>212.87128712871288</v>
      </c>
      <c r="S333" s="55">
        <f t="shared" si="60"/>
        <v>-17.843964724341248</v>
      </c>
      <c r="T333" s="55">
        <f t="shared" si="60"/>
        <v>-17.843964724341333</v>
      </c>
      <c r="U333" t="s">
        <v>83</v>
      </c>
      <c r="V333" t="s">
        <v>466</v>
      </c>
      <c r="W333" t="s">
        <v>444</v>
      </c>
      <c r="X333" t="s">
        <v>514</v>
      </c>
      <c r="Y333" s="66"/>
    </row>
    <row r="334" spans="1:25" ht="15" x14ac:dyDescent="0.25">
      <c r="A334">
        <v>1.97</v>
      </c>
      <c r="B334">
        <v>1.88</v>
      </c>
      <c r="C334" s="43">
        <f t="shared" si="53"/>
        <v>3.9529106814990778E-2</v>
      </c>
      <c r="D334" s="44">
        <f>IF(OR($A334="",$B334=""),"",A334*'MPTO_working_2-way'!$G333)</f>
        <v>2.0478723404255317</v>
      </c>
      <c r="E334" s="46">
        <f>IF(OR($A334="",$B334=""),"",B334*'MPTO_working_2-way'!$G333)</f>
        <v>1.9543147208121825</v>
      </c>
      <c r="F334" s="44">
        <f>IF(OR($A334="",$B334=""),"",'MPTO_working_2-way'!D333)</f>
        <v>2.049811822005756</v>
      </c>
      <c r="G334" s="46">
        <f>IF(OR($A334="",$B334=""),"",'MPTO_working_2-way'!E333)</f>
        <v>1.9525516659637281</v>
      </c>
      <c r="H334" s="44">
        <f>IF(OR($A334="",$B334=""),"",'OddsRatio_working_2-way'!M333)</f>
        <v>2.049891769313736</v>
      </c>
      <c r="I334" s="44">
        <f>IF(OR($A334="",$B334=""),"",'OddsRatio_working_2-way'!N333)</f>
        <v>1.9524791309238021</v>
      </c>
      <c r="J334" s="44">
        <f>IF('Log_working_2-way'!$D333="","",A334^('Log_working_2-way'!$D333))</f>
        <v>2.0507806142198279</v>
      </c>
      <c r="K334" s="46">
        <f>IF('Log_working_2-way'!$D333="","",B334^('Log_working_2-way'!$D333))</f>
        <v>1.9516734382679068</v>
      </c>
      <c r="L334" s="53">
        <f t="shared" si="54"/>
        <v>0.48831168831168836</v>
      </c>
      <c r="M334" s="53">
        <f t="shared" si="55"/>
        <v>0.51168831168831175</v>
      </c>
      <c r="N334" s="54">
        <v>431</v>
      </c>
      <c r="O334" s="54">
        <f t="shared" si="56"/>
        <v>212.21827411167507</v>
      </c>
      <c r="P334" s="54">
        <f t="shared" si="57"/>
        <v>201.7446808510638</v>
      </c>
      <c r="Q334" s="54">
        <f t="shared" si="58"/>
        <v>229.25531914893617</v>
      </c>
      <c r="R334" s="54">
        <f t="shared" si="59"/>
        <v>218.78172588832487</v>
      </c>
      <c r="S334" s="55">
        <f t="shared" si="60"/>
        <v>-17.037045037261095</v>
      </c>
      <c r="T334" s="55">
        <f t="shared" si="60"/>
        <v>-17.037045037261066</v>
      </c>
      <c r="U334" t="s">
        <v>286</v>
      </c>
      <c r="V334" t="s">
        <v>292</v>
      </c>
      <c r="W334" t="s">
        <v>444</v>
      </c>
      <c r="X334" t="s">
        <v>514</v>
      </c>
      <c r="Y334" s="66"/>
    </row>
    <row r="335" spans="1:25" ht="15" x14ac:dyDescent="0.25">
      <c r="A335">
        <v>1.84</v>
      </c>
      <c r="B335">
        <v>2.02</v>
      </c>
      <c r="C335" s="43">
        <f t="shared" si="53"/>
        <v>3.8527765820060234E-2</v>
      </c>
      <c r="D335" s="44">
        <f>IF(OR($A335="",$B335=""),"",A335*'MPTO_working_2-way'!$G334)</f>
        <v>1.9108910891089108</v>
      </c>
      <c r="E335" s="46">
        <f>IF(OR($A335="",$B335=""),"",B335*'MPTO_working_2-way'!$G334)</f>
        <v>2.0978260869565215</v>
      </c>
      <c r="F335" s="44">
        <f>IF(OR($A335="",$B335=""),"",'MPTO_working_2-way'!D334)</f>
        <v>1.9076165058509547</v>
      </c>
      <c r="G335" s="46">
        <f>IF(OR($A335="",$B335=""),"",'MPTO_working_2-way'!E334)</f>
        <v>2.1017869260348339</v>
      </c>
      <c r="H335" s="44">
        <f>IF(OR($A335="",$B335=""),"",'OddsRatio_working_2-way'!M334)</f>
        <v>1.9074852129730298</v>
      </c>
      <c r="I335" s="44">
        <f>IF(OR($A335="",$B335=""),"",'OddsRatio_working_2-way'!N334)</f>
        <v>2.1019463300386789</v>
      </c>
      <c r="J335" s="44">
        <f>IF('Log_working_2-way'!$D334="","",A335^('Log_working_2-way'!$D334))</f>
        <v>1.9059915032763037</v>
      </c>
      <c r="K335" s="46">
        <f>IF('Log_working_2-way'!$D334="","",B335^('Log_working_2-way'!$D334))</f>
        <v>2.1037631107837189</v>
      </c>
      <c r="L335" s="53">
        <f t="shared" si="54"/>
        <v>0.52331606217616577</v>
      </c>
      <c r="M335" s="53">
        <f t="shared" si="55"/>
        <v>0.47668393782383423</v>
      </c>
      <c r="N335" s="54">
        <v>432</v>
      </c>
      <c r="O335" s="54">
        <f t="shared" si="56"/>
        <v>197.21739130434781</v>
      </c>
      <c r="P335" s="54">
        <f t="shared" si="57"/>
        <v>218.13861386138612</v>
      </c>
      <c r="Q335" s="54">
        <f t="shared" si="58"/>
        <v>213.86138613861385</v>
      </c>
      <c r="R335" s="54">
        <f t="shared" si="59"/>
        <v>234.78260869565216</v>
      </c>
      <c r="S335" s="55">
        <f t="shared" si="60"/>
        <v>-16.643994834266039</v>
      </c>
      <c r="T335" s="55">
        <f t="shared" si="60"/>
        <v>-16.643994834266039</v>
      </c>
      <c r="U335" t="s">
        <v>288</v>
      </c>
      <c r="V335" t="s">
        <v>285</v>
      </c>
      <c r="W335" t="s">
        <v>444</v>
      </c>
      <c r="X335" t="s">
        <v>514</v>
      </c>
      <c r="Y335" s="66"/>
    </row>
    <row r="336" spans="1:25" ht="15" x14ac:dyDescent="0.25">
      <c r="A336">
        <v>1.76</v>
      </c>
      <c r="B336">
        <v>2.1</v>
      </c>
      <c r="C336" s="43">
        <f t="shared" si="53"/>
        <v>4.4372294372294396E-2</v>
      </c>
      <c r="D336" s="44">
        <f>IF(OR($A336="",$B336=""),"",A336*'MPTO_working_2-way'!$G335)</f>
        <v>1.8380952380952382</v>
      </c>
      <c r="E336" s="46">
        <f>IF(OR($A336="",$B336=""),"",B336*'MPTO_working_2-way'!$G335)</f>
        <v>2.1931818181818183</v>
      </c>
      <c r="F336" s="44">
        <f>IF(OR($A336="",$B336=""),"",'MPTO_working_2-way'!D335)</f>
        <v>1.8315163528245788</v>
      </c>
      <c r="G336" s="46">
        <f>IF(OR($A336="",$B336=""),"",'MPTO_working_2-way'!E335)</f>
        <v>2.2026221692491061</v>
      </c>
      <c r="H336" s="44">
        <f>IF(OR($A336="",$B336=""),"",'OddsRatio_working_2-way'!M335)</f>
        <v>1.8312094145936331</v>
      </c>
      <c r="I336" s="44">
        <f>IF(OR($A336="",$B336=""),"",'OddsRatio_working_2-way'!N335)</f>
        <v>2.2030662579644695</v>
      </c>
      <c r="J336" s="44">
        <f>IF('Log_working_2-way'!$D335="","",A336^('Log_working_2-way'!$D335))</f>
        <v>1.8281992138966479</v>
      </c>
      <c r="K336" s="46">
        <f>IF('Log_working_2-way'!$D335="","",B336^('Log_working_2-way'!$D335))</f>
        <v>2.2074389630178586</v>
      </c>
      <c r="L336" s="53">
        <f t="shared" si="54"/>
        <v>0.54404145077720201</v>
      </c>
      <c r="M336" s="53">
        <f t="shared" si="55"/>
        <v>0.45595854922279788</v>
      </c>
      <c r="N336" s="54">
        <v>433</v>
      </c>
      <c r="O336" s="54">
        <f t="shared" si="56"/>
        <v>186.97727272727278</v>
      </c>
      <c r="P336" s="54">
        <f t="shared" si="57"/>
        <v>226.80952380952382</v>
      </c>
      <c r="Q336" s="54">
        <f t="shared" si="58"/>
        <v>206.19047619047618</v>
      </c>
      <c r="R336" s="54">
        <f t="shared" si="59"/>
        <v>246.02272727272728</v>
      </c>
      <c r="S336" s="55">
        <f t="shared" si="60"/>
        <v>-19.213203463203399</v>
      </c>
      <c r="T336" s="55">
        <f t="shared" si="60"/>
        <v>-19.213203463203456</v>
      </c>
      <c r="U336" t="s">
        <v>283</v>
      </c>
      <c r="V336" t="s">
        <v>293</v>
      </c>
      <c r="W336" t="s">
        <v>444</v>
      </c>
      <c r="X336" t="s">
        <v>514</v>
      </c>
      <c r="Y336" s="66"/>
    </row>
    <row r="337" spans="1:25" ht="15" x14ac:dyDescent="0.25">
      <c r="A337">
        <v>2.23</v>
      </c>
      <c r="B337">
        <v>1.68</v>
      </c>
      <c r="C337" s="43">
        <f t="shared" si="53"/>
        <v>4.3668588511637907E-2</v>
      </c>
      <c r="D337" s="44">
        <f>IF(OR($A337="",$B337=""),"",A337*'MPTO_working_2-way'!$G336)</f>
        <v>2.3273809523809526</v>
      </c>
      <c r="E337" s="46">
        <f>IF(OR($A337="",$B337=""),"",B337*'MPTO_working_2-way'!$G336)</f>
        <v>1.7533632286995515</v>
      </c>
      <c r="F337" s="44">
        <f>IF(OR($A337="",$B337=""),"",'MPTO_working_2-way'!D336)</f>
        <v>2.3441371542985863</v>
      </c>
      <c r="G337" s="46">
        <f>IF(OR($A337="",$B337=""),"",'MPTO_working_2-way'!E336)</f>
        <v>1.7439716972348942</v>
      </c>
      <c r="H337" s="44">
        <f>IF(OR($A337="",$B337=""),"",'OddsRatio_working_2-way'!M336)</f>
        <v>2.3449251017851385</v>
      </c>
      <c r="I337" s="44">
        <f>IF(OR($A337="",$B337=""),"",'OddsRatio_working_2-way'!N336)</f>
        <v>1.743535828629182</v>
      </c>
      <c r="J337" s="44">
        <f>IF('Log_working_2-way'!$D336="","",A337^('Log_working_2-way'!$D336))</f>
        <v>2.3527328444015367</v>
      </c>
      <c r="K337" s="46">
        <f>IF('Log_working_2-way'!$D336="","",B337^('Log_working_2-way'!$D336))</f>
        <v>1.7392442669948964</v>
      </c>
      <c r="L337" s="53">
        <f t="shared" si="54"/>
        <v>0.42966751918158563</v>
      </c>
      <c r="M337" s="53">
        <f t="shared" si="55"/>
        <v>0.57033248081841437</v>
      </c>
      <c r="N337" s="54">
        <v>434</v>
      </c>
      <c r="O337" s="54">
        <f t="shared" si="56"/>
        <v>239.38116591928249</v>
      </c>
      <c r="P337" s="54">
        <f t="shared" si="57"/>
        <v>175.66666666666666</v>
      </c>
      <c r="Q337" s="54">
        <f t="shared" si="58"/>
        <v>258.33333333333331</v>
      </c>
      <c r="R337" s="54">
        <f t="shared" si="59"/>
        <v>194.61883408071751</v>
      </c>
      <c r="S337" s="55">
        <f t="shared" si="60"/>
        <v>-18.95216741405082</v>
      </c>
      <c r="T337" s="55">
        <f t="shared" si="60"/>
        <v>-18.952167414050848</v>
      </c>
      <c r="U337" t="s">
        <v>468</v>
      </c>
      <c r="V337" t="s">
        <v>246</v>
      </c>
      <c r="W337" t="s">
        <v>439</v>
      </c>
      <c r="X337" t="s">
        <v>514</v>
      </c>
      <c r="Y337" s="66"/>
    </row>
    <row r="338" spans="1:25" ht="15" x14ac:dyDescent="0.25">
      <c r="A338">
        <v>2.11</v>
      </c>
      <c r="B338">
        <v>1.76</v>
      </c>
      <c r="C338" s="43">
        <f t="shared" si="53"/>
        <v>4.2115467470917878E-2</v>
      </c>
      <c r="D338" s="44">
        <f>IF(OR($A338="",$B338=""),"",A338*'MPTO_working_2-way'!$G337)</f>
        <v>2.1988636363636367</v>
      </c>
      <c r="E338" s="46">
        <f>IF(OR($A338="",$B338=""),"",B338*'MPTO_working_2-way'!$G337)</f>
        <v>1.8341232227488156</v>
      </c>
      <c r="F338" s="44">
        <f>IF(OR($A338="",$B338=""),"",'MPTO_working_2-way'!D337)</f>
        <v>2.208110357949816</v>
      </c>
      <c r="G338" s="46">
        <f>IF(OR($A338="",$B338=""),"",'MPTO_working_2-way'!E337)</f>
        <v>1.8277389506841228</v>
      </c>
      <c r="H338" s="44">
        <f>IF(OR($A338="",$B338=""),"",'OddsRatio_working_2-way'!M337)</f>
        <v>2.208522368758425</v>
      </c>
      <c r="I338" s="44">
        <f>IF(OR($A338="",$B338=""),"",'OddsRatio_working_2-way'!N337)</f>
        <v>1.82745675698775</v>
      </c>
      <c r="J338" s="44">
        <f>IF('Log_working_2-way'!$D337="","",A338^('Log_working_2-way'!$D337))</f>
        <v>2.2127965940954506</v>
      </c>
      <c r="K338" s="46">
        <f>IF('Log_working_2-way'!$D337="","",B338^('Log_working_2-way'!$D337))</f>
        <v>1.8245405741311078</v>
      </c>
      <c r="L338" s="53">
        <f t="shared" si="54"/>
        <v>0.4547803617571059</v>
      </c>
      <c r="M338" s="53">
        <f t="shared" si="55"/>
        <v>0.54521963824289399</v>
      </c>
      <c r="N338" s="54">
        <v>435</v>
      </c>
      <c r="O338" s="54">
        <f t="shared" si="56"/>
        <v>228.83886255924168</v>
      </c>
      <c r="P338" s="54">
        <f t="shared" si="57"/>
        <v>187.84090909090912</v>
      </c>
      <c r="Q338" s="54">
        <f t="shared" si="58"/>
        <v>247.15909090909093</v>
      </c>
      <c r="R338" s="54">
        <f t="shared" si="59"/>
        <v>206.1611374407583</v>
      </c>
      <c r="S338" s="55">
        <f t="shared" si="60"/>
        <v>-18.320228349849259</v>
      </c>
      <c r="T338" s="55">
        <f t="shared" si="60"/>
        <v>-18.320228349849174</v>
      </c>
      <c r="U338" t="s">
        <v>461</v>
      </c>
      <c r="V338" t="s">
        <v>297</v>
      </c>
      <c r="W338" t="s">
        <v>439</v>
      </c>
      <c r="X338" t="s">
        <v>514</v>
      </c>
      <c r="Y338" s="66"/>
    </row>
    <row r="339" spans="1:25" ht="15" x14ac:dyDescent="0.25">
      <c r="A339">
        <v>2.09</v>
      </c>
      <c r="B339">
        <v>1.78</v>
      </c>
      <c r="C339" s="43">
        <f t="shared" si="53"/>
        <v>4.0266652330519959E-2</v>
      </c>
      <c r="D339" s="44">
        <f>IF(OR($A339="",$B339=""),"",A339*'MPTO_working_2-way'!$G338)</f>
        <v>2.1741573033707864</v>
      </c>
      <c r="E339" s="46">
        <f>IF(OR($A339="",$B339=""),"",B339*'MPTO_working_2-way'!$G338)</f>
        <v>1.8516746411483256</v>
      </c>
      <c r="F339" s="44">
        <f>IF(OR($A339="",$B339=""),"",'MPTO_working_2-way'!D338)</f>
        <v>2.1818075186206087</v>
      </c>
      <c r="G339" s="46">
        <f>IF(OR($A339="",$B339=""),"",'MPTO_working_2-way'!E338)</f>
        <v>1.8461614808198106</v>
      </c>
      <c r="H339" s="44">
        <f>IF(OR($A339="",$B339=""),"",'OddsRatio_working_2-way'!M338)</f>
        <v>2.1821319289469754</v>
      </c>
      <c r="I339" s="44">
        <f>IF(OR($A339="",$B339=""),"",'OddsRatio_working_2-way'!N338)</f>
        <v>1.8459292702556338</v>
      </c>
      <c r="J339" s="44">
        <f>IF('Log_working_2-way'!$D338="","",A339^('Log_working_2-way'!$D338))</f>
        <v>2.1856576768529026</v>
      </c>
      <c r="K339" s="46">
        <f>IF('Log_working_2-way'!$D338="","",B339^('Log_working_2-way'!$D338))</f>
        <v>1.8434137605840082</v>
      </c>
      <c r="L339" s="53">
        <f t="shared" si="54"/>
        <v>0.4599483204134367</v>
      </c>
      <c r="M339" s="53">
        <f t="shared" si="55"/>
        <v>0.54005167958656319</v>
      </c>
      <c r="N339" s="54">
        <v>436</v>
      </c>
      <c r="O339" s="54">
        <f t="shared" si="56"/>
        <v>227.38755980861242</v>
      </c>
      <c r="P339" s="54">
        <f t="shared" si="57"/>
        <v>191.05617977528092</v>
      </c>
      <c r="Q339" s="54">
        <f t="shared" si="58"/>
        <v>244.9438202247191</v>
      </c>
      <c r="R339" s="54">
        <f t="shared" si="59"/>
        <v>208.61244019138758</v>
      </c>
      <c r="S339" s="55">
        <f t="shared" si="60"/>
        <v>-17.556260416106682</v>
      </c>
      <c r="T339" s="55">
        <f t="shared" si="60"/>
        <v>-17.556260416106653</v>
      </c>
      <c r="U339" t="s">
        <v>459</v>
      </c>
      <c r="V339" t="s">
        <v>307</v>
      </c>
      <c r="W339" t="s">
        <v>439</v>
      </c>
      <c r="X339" t="s">
        <v>514</v>
      </c>
      <c r="Y339" s="66"/>
    </row>
    <row r="340" spans="1:25" ht="15" x14ac:dyDescent="0.25">
      <c r="A340">
        <v>2.12</v>
      </c>
      <c r="B340">
        <v>1.75</v>
      </c>
      <c r="C340" s="43">
        <f t="shared" si="53"/>
        <v>4.3126684636118462E-2</v>
      </c>
      <c r="D340" s="44">
        <f>IF(OR($A340="",$B340=""),"",A340*'MPTO_working_2-way'!$G339)</f>
        <v>2.2114285714285713</v>
      </c>
      <c r="E340" s="46">
        <f>IF(OR($A340="",$B340=""),"",B340*'MPTO_working_2-way'!$G339)</f>
        <v>1.8254716981132073</v>
      </c>
      <c r="F340" s="44">
        <f>IF(OR($A340="",$B340=""),"",'MPTO_working_2-way'!D339)</f>
        <v>2.2215568862275448</v>
      </c>
      <c r="G340" s="46">
        <f>IF(OR($A340="",$B340=""),"",'MPTO_working_2-way'!E339)</f>
        <v>1.8186274509803919</v>
      </c>
      <c r="H340" s="44">
        <f>IF(OR($A340="",$B340=""),"",'OddsRatio_working_2-way'!M339)</f>
        <v>2.2220201853215569</v>
      </c>
      <c r="I340" s="44">
        <f>IF(OR($A340="",$B340=""),"",'OddsRatio_working_2-way'!N339)</f>
        <v>1.8183170883849711</v>
      </c>
      <c r="J340" s="44">
        <f>IF('Log_working_2-way'!$D339="","",A340^('Log_working_2-way'!$D339))</f>
        <v>2.2267095575120122</v>
      </c>
      <c r="K340" s="46">
        <f>IF('Log_working_2-way'!$D339="","",B340^('Log_working_2-way'!$D339))</f>
        <v>1.8151888879286393</v>
      </c>
      <c r="L340" s="53">
        <f t="shared" si="54"/>
        <v>0.45219638242894061</v>
      </c>
      <c r="M340" s="53">
        <f t="shared" si="55"/>
        <v>0.54780361757105955</v>
      </c>
      <c r="N340" s="54">
        <v>437</v>
      </c>
      <c r="O340" s="54">
        <f t="shared" si="56"/>
        <v>230.8679245283019</v>
      </c>
      <c r="P340" s="54">
        <f t="shared" si="57"/>
        <v>187.28571428571428</v>
      </c>
      <c r="Q340" s="54">
        <f t="shared" si="58"/>
        <v>249.71428571428569</v>
      </c>
      <c r="R340" s="54">
        <f t="shared" si="59"/>
        <v>206.1320754716981</v>
      </c>
      <c r="S340" s="55">
        <f t="shared" si="60"/>
        <v>-18.846361185983795</v>
      </c>
      <c r="T340" s="55">
        <f t="shared" si="60"/>
        <v>-18.846361185983824</v>
      </c>
      <c r="U340" t="s">
        <v>463</v>
      </c>
      <c r="V340" t="s">
        <v>299</v>
      </c>
      <c r="W340" t="s">
        <v>439</v>
      </c>
      <c r="X340" t="s">
        <v>514</v>
      </c>
      <c r="Y340" s="66"/>
    </row>
    <row r="341" spans="1:25" ht="15" x14ac:dyDescent="0.25">
      <c r="A341">
        <v>2.11</v>
      </c>
      <c r="B341">
        <v>1.75</v>
      </c>
      <c r="C341" s="43">
        <f t="shared" si="53"/>
        <v>4.5362220717670931E-2</v>
      </c>
      <c r="D341" s="44">
        <f>IF(OR($A341="",$B341=""),"",A341*'MPTO_working_2-way'!$G340)</f>
        <v>2.2057142857142855</v>
      </c>
      <c r="E341" s="46">
        <f>IF(OR($A341="",$B341=""),"",B341*'MPTO_working_2-way'!$G340)</f>
        <v>1.8293838862559242</v>
      </c>
      <c r="F341" s="44">
        <f>IF(OR($A341="",$B341=""),"",'MPTO_working_2-way'!D340)</f>
        <v>2.2160540135033755</v>
      </c>
      <c r="G341" s="46">
        <f>IF(OR($A341="",$B341=""),"",'MPTO_working_2-way'!E340)</f>
        <v>1.8223318938926589</v>
      </c>
      <c r="H341" s="44">
        <f>IF(OR($A341="",$B341=""),"",'OddsRatio_working_2-way'!M340)</f>
        <v>2.216552506059644</v>
      </c>
      <c r="I341" s="44">
        <f>IF(OR($A341="",$B341=""),"",'OddsRatio_working_2-way'!N340)</f>
        <v>1.8219949365267862</v>
      </c>
      <c r="J341" s="44">
        <f>IF('Log_working_2-way'!$D340="","",A341^('Log_working_2-way'!$D340))</f>
        <v>2.2213495885331906</v>
      </c>
      <c r="K341" s="46">
        <f>IF('Log_working_2-way'!$D340="","",B341^('Log_working_2-way'!$D340))</f>
        <v>1.8187663952959283</v>
      </c>
      <c r="L341" s="53">
        <f t="shared" si="54"/>
        <v>0.45336787564766845</v>
      </c>
      <c r="M341" s="53">
        <f t="shared" si="55"/>
        <v>0.54663212435233155</v>
      </c>
      <c r="N341" s="54">
        <v>438</v>
      </c>
      <c r="O341" s="54">
        <f t="shared" si="56"/>
        <v>230.41706161137438</v>
      </c>
      <c r="P341" s="54">
        <f t="shared" si="57"/>
        <v>187.71428571428569</v>
      </c>
      <c r="Q341" s="54">
        <f t="shared" si="58"/>
        <v>250.28571428571428</v>
      </c>
      <c r="R341" s="54">
        <f t="shared" si="59"/>
        <v>207.58293838862559</v>
      </c>
      <c r="S341" s="55">
        <f t="shared" si="60"/>
        <v>-19.868652674339899</v>
      </c>
      <c r="T341" s="55">
        <f t="shared" si="60"/>
        <v>-19.868652674339899</v>
      </c>
      <c r="U341" t="s">
        <v>456</v>
      </c>
      <c r="V341" t="s">
        <v>460</v>
      </c>
      <c r="W341" t="s">
        <v>439</v>
      </c>
      <c r="X341" t="s">
        <v>514</v>
      </c>
      <c r="Y341" s="66"/>
    </row>
    <row r="342" spans="1:25" ht="15" x14ac:dyDescent="0.25">
      <c r="A342">
        <v>2.0499999999999998</v>
      </c>
      <c r="B342">
        <v>1.81</v>
      </c>
      <c r="C342" s="43">
        <f t="shared" si="53"/>
        <v>4.0291065894084488E-2</v>
      </c>
      <c r="D342" s="44">
        <f>IF(OR($A342="",$B342=""),"",A342*'MPTO_working_2-way'!$G341)</f>
        <v>2.132596685082873</v>
      </c>
      <c r="E342" s="46">
        <f>IF(OR($A342="",$B342=""),"",B342*'MPTO_working_2-way'!$G341)</f>
        <v>1.882926829268293</v>
      </c>
      <c r="F342" s="44">
        <f>IF(OR($A342="",$B342=""),"",'MPTO_working_2-way'!D341)</f>
        <v>2.1383086010661287</v>
      </c>
      <c r="G342" s="46">
        <f>IF(OR($A342="",$B342=""),"",'MPTO_working_2-way'!E341)</f>
        <v>1.8784963928616634</v>
      </c>
      <c r="H342" s="44">
        <f>IF(OR($A342="",$B342=""),"",'OddsRatio_working_2-way'!M341)</f>
        <v>2.1385500851066221</v>
      </c>
      <c r="I342" s="44">
        <f>IF(OR($A342="",$B342=""),"",'OddsRatio_working_2-way'!N341)</f>
        <v>1.8783100656536802</v>
      </c>
      <c r="J342" s="44">
        <f>IF('Log_working_2-way'!$D341="","",A342^('Log_working_2-way'!$D341))</f>
        <v>2.1411780217081708</v>
      </c>
      <c r="K342" s="46">
        <f>IF('Log_working_2-way'!$D341="","",B342^('Log_working_2-way'!$D341))</f>
        <v>1.8762874687184776</v>
      </c>
      <c r="L342" s="53">
        <f t="shared" si="54"/>
        <v>0.4689119170984456</v>
      </c>
      <c r="M342" s="53">
        <f t="shared" si="55"/>
        <v>0.53108808290155429</v>
      </c>
      <c r="N342" s="54">
        <v>439</v>
      </c>
      <c r="O342" s="54">
        <f t="shared" si="56"/>
        <v>224.85365853658536</v>
      </c>
      <c r="P342" s="54">
        <f t="shared" si="57"/>
        <v>196.45856353591162</v>
      </c>
      <c r="Q342" s="54">
        <f t="shared" si="58"/>
        <v>242.54143646408841</v>
      </c>
      <c r="R342" s="54">
        <f t="shared" si="59"/>
        <v>214.14634146341464</v>
      </c>
      <c r="S342" s="55">
        <f t="shared" si="60"/>
        <v>-17.687777927503049</v>
      </c>
      <c r="T342" s="55">
        <f t="shared" si="60"/>
        <v>-17.687777927503021</v>
      </c>
      <c r="U342" t="s">
        <v>302</v>
      </c>
      <c r="V342" t="s">
        <v>462</v>
      </c>
      <c r="W342" t="s">
        <v>439</v>
      </c>
      <c r="X342" t="s">
        <v>514</v>
      </c>
      <c r="Y342" s="66"/>
    </row>
    <row r="343" spans="1:25" ht="15" x14ac:dyDescent="0.25">
      <c r="A343">
        <v>1.94</v>
      </c>
      <c r="B343">
        <v>1.91</v>
      </c>
      <c r="C343" s="43">
        <f t="shared" si="53"/>
        <v>3.9024126949857019E-2</v>
      </c>
      <c r="D343" s="44">
        <f>IF(OR($A343="",$B343=""),"",A343*'MPTO_working_2-way'!$G342)</f>
        <v>2.0157068062827226</v>
      </c>
      <c r="E343" s="46">
        <f>IF(OR($A343="",$B343=""),"",B343*'MPTO_working_2-way'!$G342)</f>
        <v>1.9845360824742269</v>
      </c>
      <c r="F343" s="44">
        <f>IF(OR($A343="",$B343=""),"",'MPTO_working_2-way'!D342)</f>
        <v>2.0163247537682976</v>
      </c>
      <c r="G343" s="46">
        <f>IF(OR($A343="",$B343=""),"",'MPTO_working_2-way'!E342)</f>
        <v>1.98393746319002</v>
      </c>
      <c r="H343" s="44">
        <f>IF(OR($A343="",$B343=""),"",'OddsRatio_working_2-way'!M342)</f>
        <v>2.0163498575623611</v>
      </c>
      <c r="I343" s="44">
        <f>IF(OR($A343="",$B343=""),"",'OddsRatio_working_2-way'!N342)</f>
        <v>1.9839131599805839</v>
      </c>
      <c r="J343" s="44">
        <f>IF('Log_working_2-way'!$D342="","",A343^('Log_working_2-way'!$D342))</f>
        <v>2.0166326309725022</v>
      </c>
      <c r="K343" s="46">
        <f>IF('Log_working_2-way'!$D342="","",B343^('Log_working_2-way'!$D342))</f>
        <v>1.9836394873960235</v>
      </c>
      <c r="L343" s="53">
        <f t="shared" si="54"/>
        <v>0.4961038961038961</v>
      </c>
      <c r="M343" s="53">
        <f t="shared" si="55"/>
        <v>0.50389610389610384</v>
      </c>
      <c r="N343" s="54">
        <v>440</v>
      </c>
      <c r="O343" s="54">
        <f t="shared" si="56"/>
        <v>213.19587628865983</v>
      </c>
      <c r="P343" s="54">
        <f t="shared" si="57"/>
        <v>209.63350785340313</v>
      </c>
      <c r="Q343" s="54">
        <f t="shared" si="58"/>
        <v>230.36649214659687</v>
      </c>
      <c r="R343" s="54">
        <f t="shared" si="59"/>
        <v>226.80412371134022</v>
      </c>
      <c r="S343" s="55">
        <f t="shared" si="60"/>
        <v>-17.170615857937037</v>
      </c>
      <c r="T343" s="55">
        <f t="shared" si="60"/>
        <v>-17.170615857937094</v>
      </c>
      <c r="U343" t="s">
        <v>457</v>
      </c>
      <c r="V343" t="s">
        <v>298</v>
      </c>
      <c r="W343" t="s">
        <v>439</v>
      </c>
      <c r="X343" t="s">
        <v>514</v>
      </c>
      <c r="Y343" s="66"/>
    </row>
    <row r="344" spans="1:25" ht="15" x14ac:dyDescent="0.25">
      <c r="A344">
        <v>2.19</v>
      </c>
      <c r="B344">
        <v>1.7</v>
      </c>
      <c r="C344" s="43">
        <f t="shared" si="53"/>
        <v>4.485629868385721E-2</v>
      </c>
      <c r="D344" s="44">
        <f>IF(OR($A344="",$B344=""),"",A344*'MPTO_working_2-way'!$G343)</f>
        <v>2.2882352941176474</v>
      </c>
      <c r="E344" s="46">
        <f>IF(OR($A344="",$B344=""),"",B344*'MPTO_working_2-way'!$G343)</f>
        <v>1.7762557077625571</v>
      </c>
      <c r="F344" s="44">
        <f>IF(OR($A344="",$B344=""),"",'MPTO_working_2-way'!D343)</f>
        <v>2.3031240334055059</v>
      </c>
      <c r="G344" s="46">
        <f>IF(OR($A344="",$B344=""),"",'MPTO_working_2-way'!E343)</f>
        <v>1.7673866603370521</v>
      </c>
      <c r="H344" s="44">
        <f>IF(OR($A344="",$B344=""),"",'OddsRatio_working_2-way'!M343)</f>
        <v>2.3038404810405297</v>
      </c>
      <c r="I344" s="44">
        <f>IF(OR($A344="",$B344=""),"",'OddsRatio_working_2-way'!N343)</f>
        <v>1.7669649888473706</v>
      </c>
      <c r="J344" s="44">
        <f>IF('Log_working_2-way'!$D343="","",A344^('Log_working_2-way'!$D343))</f>
        <v>2.3107731259333391</v>
      </c>
      <c r="K344" s="46">
        <f>IF('Log_working_2-way'!$D343="","",B344^('Log_working_2-way'!$D343))</f>
        <v>1.7629085310147883</v>
      </c>
      <c r="L344" s="53">
        <f t="shared" si="54"/>
        <v>0.43701799485861176</v>
      </c>
      <c r="M344" s="53">
        <f t="shared" si="55"/>
        <v>0.56298200514138819</v>
      </c>
      <c r="N344" s="54">
        <v>441</v>
      </c>
      <c r="O344" s="54">
        <f t="shared" si="56"/>
        <v>239.63013698630138</v>
      </c>
      <c r="P344" s="54">
        <f t="shared" si="57"/>
        <v>181.58823529411762</v>
      </c>
      <c r="Q344" s="54">
        <f t="shared" si="58"/>
        <v>259.41176470588238</v>
      </c>
      <c r="R344" s="54">
        <f t="shared" si="59"/>
        <v>201.36986301369865</v>
      </c>
      <c r="S344" s="55">
        <f t="shared" si="60"/>
        <v>-19.781627719580996</v>
      </c>
      <c r="T344" s="55">
        <f t="shared" si="60"/>
        <v>-19.781627719581024</v>
      </c>
      <c r="U344" t="s">
        <v>469</v>
      </c>
      <c r="V344" t="s">
        <v>296</v>
      </c>
      <c r="W344" t="s">
        <v>439</v>
      </c>
      <c r="X344" t="s">
        <v>514</v>
      </c>
      <c r="Y344" s="66"/>
    </row>
    <row r="345" spans="1:25" ht="15" x14ac:dyDescent="0.25">
      <c r="A345">
        <v>2.57</v>
      </c>
      <c r="B345">
        <v>1.53</v>
      </c>
      <c r="C345" s="43">
        <f t="shared" si="53"/>
        <v>4.2699829607588891E-2</v>
      </c>
      <c r="D345" s="44">
        <f>IF(OR($A345="",$B345=""),"",A345*'MPTO_working_2-way'!$G344)</f>
        <v>2.6797385620915031</v>
      </c>
      <c r="E345" s="46">
        <f>IF(OR($A345="",$B345=""),"",B345*'MPTO_working_2-way'!$G344)</f>
        <v>1.595330739299611</v>
      </c>
      <c r="F345" s="44">
        <f>IF(OR($A345="",$B345=""),"",'MPTO_working_2-way'!D344)</f>
        <v>2.7192005808927768</v>
      </c>
      <c r="G345" s="46">
        <f>IF(OR($A345="",$B345=""),"",'MPTO_working_2-way'!E344)</f>
        <v>1.5816656945757326</v>
      </c>
      <c r="H345" s="44">
        <f>IF(OR($A345="",$B345=""),"",'OddsRatio_working_2-way'!M344)</f>
        <v>2.7211229331292399</v>
      </c>
      <c r="I345" s="44">
        <f>IF(OR($A345="",$B345=""),"",'OddsRatio_working_2-way'!N344)</f>
        <v>1.5810160220117813</v>
      </c>
      <c r="J345" s="44">
        <f>IF('Log_working_2-way'!$D344="","",A345^('Log_working_2-way'!$D344))</f>
        <v>2.7398584941677284</v>
      </c>
      <c r="K345" s="46">
        <f>IF('Log_working_2-way'!$D344="","",B345^('Log_working_2-way'!$D344))</f>
        <v>1.5747593860945028</v>
      </c>
      <c r="L345" s="53">
        <f t="shared" si="54"/>
        <v>0.37317073170731713</v>
      </c>
      <c r="M345" s="53">
        <f t="shared" si="55"/>
        <v>0.62682926829268293</v>
      </c>
      <c r="N345" s="54">
        <v>442</v>
      </c>
      <c r="O345" s="54">
        <f t="shared" si="56"/>
        <v>270.01556420233459</v>
      </c>
      <c r="P345" s="54">
        <f t="shared" si="57"/>
        <v>153.11111111111111</v>
      </c>
      <c r="Q345" s="54">
        <f t="shared" si="58"/>
        <v>288.88888888888891</v>
      </c>
      <c r="R345" s="54">
        <f t="shared" si="59"/>
        <v>171.98443579766538</v>
      </c>
      <c r="S345" s="55">
        <f t="shared" si="60"/>
        <v>-18.873324686554326</v>
      </c>
      <c r="T345" s="55">
        <f t="shared" si="60"/>
        <v>-18.87332468655427</v>
      </c>
      <c r="U345" t="s">
        <v>305</v>
      </c>
      <c r="V345" t="s">
        <v>301</v>
      </c>
      <c r="W345" t="s">
        <v>439</v>
      </c>
      <c r="X345" t="s">
        <v>514</v>
      </c>
      <c r="Y345" s="66"/>
    </row>
    <row r="346" spans="1:25" ht="15" x14ac:dyDescent="0.25">
      <c r="A346">
        <v>2.36</v>
      </c>
      <c r="B346">
        <v>1.62</v>
      </c>
      <c r="C346" s="43">
        <f t="shared" si="53"/>
        <v>4.1012764176606042E-2</v>
      </c>
      <c r="D346" s="44">
        <f>IF(OR($A346="",$B346=""),"",A346*'MPTO_working_2-way'!$G345)</f>
        <v>2.4567901234567899</v>
      </c>
      <c r="E346" s="46">
        <f>IF(OR($A346="",$B346=""),"",B346*'MPTO_working_2-way'!$G345)</f>
        <v>1.6864406779661019</v>
      </c>
      <c r="F346" s="44">
        <f>IF(OR($A346="",$B346=""),"",'MPTO_working_2-way'!D345)</f>
        <v>2.4800207576543851</v>
      </c>
      <c r="G346" s="46">
        <f>IF(OR($A346="",$B346=""),"",'MPTO_working_2-way'!E345)</f>
        <v>1.6756661991584854</v>
      </c>
      <c r="H346" s="44">
        <f>IF(OR($A346="",$B346=""),"",'OddsRatio_working_2-way'!M345)</f>
        <v>2.4810632623547089</v>
      </c>
      <c r="I346" s="44">
        <f>IF(OR($A346="",$B346=""),"",'OddsRatio_working_2-way'!N345)</f>
        <v>1.6751906048970002</v>
      </c>
      <c r="J346" s="44">
        <f>IF('Log_working_2-way'!$D345="","",A346^('Log_working_2-way'!$D345))</f>
        <v>2.4919285072828607</v>
      </c>
      <c r="K346" s="46">
        <f>IF('Log_working_2-way'!$D345="","",B346^('Log_working_2-way'!$D345))</f>
        <v>1.6702734046022476</v>
      </c>
      <c r="L346" s="53">
        <f t="shared" si="54"/>
        <v>0.40703517587939703</v>
      </c>
      <c r="M346" s="53">
        <f t="shared" si="55"/>
        <v>0.59296482412060292</v>
      </c>
      <c r="N346" s="54">
        <v>443</v>
      </c>
      <c r="O346" s="54">
        <f t="shared" si="56"/>
        <v>255.28813559322037</v>
      </c>
      <c r="P346" s="54">
        <f t="shared" si="57"/>
        <v>169.54320987654324</v>
      </c>
      <c r="Q346" s="54">
        <f t="shared" si="58"/>
        <v>273.45679012345676</v>
      </c>
      <c r="R346" s="54">
        <f t="shared" si="59"/>
        <v>187.71186440677968</v>
      </c>
      <c r="S346" s="55">
        <f t="shared" si="60"/>
        <v>-18.168654530236381</v>
      </c>
      <c r="T346" s="55">
        <f t="shared" si="60"/>
        <v>-18.168654530236438</v>
      </c>
      <c r="U346" t="s">
        <v>300</v>
      </c>
      <c r="V346" t="s">
        <v>245</v>
      </c>
      <c r="W346" t="s">
        <v>439</v>
      </c>
      <c r="X346" t="s">
        <v>514</v>
      </c>
      <c r="Y346" s="66"/>
    </row>
    <row r="347" spans="1:25" ht="15" x14ac:dyDescent="0.25">
      <c r="A347">
        <v>1.51</v>
      </c>
      <c r="B347">
        <v>2.58</v>
      </c>
      <c r="C347" s="43">
        <f t="shared" si="53"/>
        <v>4.9848554853945348E-2</v>
      </c>
      <c r="D347" s="44">
        <f>IF(OR($A347="",$B347=""),"",A347*'MPTO_working_2-way'!$G346)</f>
        <v>1.5852713178294575</v>
      </c>
      <c r="E347" s="46">
        <f>IF(OR($A347="",$B347=""),"",B347*'MPTO_working_2-way'!$G346)</f>
        <v>2.7086092715231791</v>
      </c>
      <c r="F347" s="44">
        <f>IF(OR($A347="",$B347=""),"",'MPTO_working_2-way'!D346)</f>
        <v>1.5690523178541222</v>
      </c>
      <c r="G347" s="46">
        <f>IF(OR($A347="",$B347=""),"",'MPTO_working_2-way'!E346)</f>
        <v>2.7573076650859938</v>
      </c>
      <c r="H347" s="44">
        <f>IF(OR($A347="",$B347=""),"",'OddsRatio_working_2-way'!M346)</f>
        <v>1.5681415405746904</v>
      </c>
      <c r="I347" s="44">
        <f>IF(OR($A347="",$B347=""),"",'OddsRatio_working_2-way'!N346)</f>
        <v>2.7601247727608049</v>
      </c>
      <c r="J347" s="44">
        <f>IF('Log_working_2-way'!$D346="","",A347^('Log_working_2-way'!$D346))</f>
        <v>1.5606856045236128</v>
      </c>
      <c r="K347" s="46">
        <f>IF('Log_working_2-way'!$D346="","",B347^('Log_working_2-way'!$D346))</f>
        <v>2.7835307201199551</v>
      </c>
      <c r="L347" s="53">
        <f t="shared" si="54"/>
        <v>0.63080684596577008</v>
      </c>
      <c r="M347" s="53">
        <f t="shared" si="55"/>
        <v>0.36919315403422981</v>
      </c>
      <c r="N347" s="54">
        <v>444</v>
      </c>
      <c r="O347" s="54">
        <f t="shared" si="56"/>
        <v>149.96026490066231</v>
      </c>
      <c r="P347" s="54">
        <f t="shared" si="57"/>
        <v>271.90697674418601</v>
      </c>
      <c r="Q347" s="54">
        <f t="shared" si="58"/>
        <v>172.09302325581393</v>
      </c>
      <c r="R347" s="54">
        <f t="shared" si="59"/>
        <v>294.03973509933775</v>
      </c>
      <c r="S347" s="55">
        <f t="shared" si="60"/>
        <v>-22.132758355151623</v>
      </c>
      <c r="T347" s="55">
        <f t="shared" si="60"/>
        <v>-22.132758355151736</v>
      </c>
      <c r="U347" t="s">
        <v>318</v>
      </c>
      <c r="V347" t="s">
        <v>308</v>
      </c>
      <c r="W347" t="s">
        <v>445</v>
      </c>
      <c r="X347" t="s">
        <v>514</v>
      </c>
      <c r="Y347" s="66"/>
    </row>
    <row r="348" spans="1:25" ht="15" x14ac:dyDescent="0.25">
      <c r="A348">
        <v>1.99</v>
      </c>
      <c r="B348">
        <v>1.83</v>
      </c>
      <c r="C348" s="43">
        <f t="shared" si="53"/>
        <v>4.8960650245764237E-2</v>
      </c>
      <c r="D348" s="44">
        <f>IF(OR($A348="",$B348=""),"",A348*'MPTO_working_2-way'!$G347)</f>
        <v>2.0874316939890707</v>
      </c>
      <c r="E348" s="46">
        <f>IF(OR($A348="",$B348=""),"",B348*'MPTO_working_2-way'!$G347)</f>
        <v>1.9195979899497486</v>
      </c>
      <c r="F348" s="44">
        <f>IF(OR($A348="",$B348=""),"",'MPTO_working_2-way'!D347)</f>
        <v>2.0919091248528017</v>
      </c>
      <c r="G348" s="46">
        <f>IF(OR($A348="",$B348=""),"",'MPTO_working_2-way'!E347)</f>
        <v>1.9158271299681719</v>
      </c>
      <c r="H348" s="44">
        <f>IF(OR($A348="",$B348=""),"",'OddsRatio_working_2-way'!M347)</f>
        <v>2.092140597330467</v>
      </c>
      <c r="I348" s="44">
        <f>IF(OR($A348="",$B348=""),"",'OddsRatio_working_2-way'!N347)</f>
        <v>1.9156330260447352</v>
      </c>
      <c r="J348" s="44">
        <f>IF('Log_working_2-way'!$D347="","",A348^('Log_working_2-way'!$D347))</f>
        <v>2.0942137432454255</v>
      </c>
      <c r="K348" s="46">
        <f>IF('Log_working_2-way'!$D347="","",B348^('Log_working_2-way'!$D347))</f>
        <v>1.913898227080558</v>
      </c>
      <c r="L348" s="53">
        <f t="shared" si="54"/>
        <v>0.47905759162303674</v>
      </c>
      <c r="M348" s="53">
        <f t="shared" si="55"/>
        <v>0.52094240837696337</v>
      </c>
      <c r="N348" s="54">
        <v>445</v>
      </c>
      <c r="O348" s="54">
        <f t="shared" si="56"/>
        <v>221.38190954773864</v>
      </c>
      <c r="P348" s="54">
        <f t="shared" si="57"/>
        <v>201.83060109289616</v>
      </c>
      <c r="Q348" s="54">
        <f t="shared" si="58"/>
        <v>243.16939890710381</v>
      </c>
      <c r="R348" s="54">
        <f t="shared" si="59"/>
        <v>223.6180904522613</v>
      </c>
      <c r="S348" s="55">
        <f t="shared" si="60"/>
        <v>-21.787489359365168</v>
      </c>
      <c r="T348" s="55">
        <f t="shared" si="60"/>
        <v>-21.787489359365139</v>
      </c>
      <c r="U348" t="s">
        <v>501</v>
      </c>
      <c r="V348" t="s">
        <v>313</v>
      </c>
      <c r="W348" t="s">
        <v>445</v>
      </c>
      <c r="X348" t="s">
        <v>514</v>
      </c>
      <c r="Y348" s="66"/>
    </row>
    <row r="349" spans="1:25" ht="15" x14ac:dyDescent="0.25">
      <c r="A349">
        <v>1.99</v>
      </c>
      <c r="B349">
        <v>1.83</v>
      </c>
      <c r="C349" s="43">
        <f t="shared" si="53"/>
        <v>4.8960650245764237E-2</v>
      </c>
      <c r="D349" s="44">
        <f>IF(OR($A349="",$B349=""),"",A349*'MPTO_working_2-way'!$G348)</f>
        <v>2.0874316939890707</v>
      </c>
      <c r="E349" s="46">
        <f>IF(OR($A349="",$B349=""),"",B349*'MPTO_working_2-way'!$G348)</f>
        <v>1.9195979899497486</v>
      </c>
      <c r="F349" s="44">
        <f>IF(OR($A349="",$B349=""),"",'MPTO_working_2-way'!D348)</f>
        <v>2.0919091248528017</v>
      </c>
      <c r="G349" s="46">
        <f>IF(OR($A349="",$B349=""),"",'MPTO_working_2-way'!E348)</f>
        <v>1.9158271299681719</v>
      </c>
      <c r="H349" s="44">
        <f>IF(OR($A349="",$B349=""),"",'OddsRatio_working_2-way'!M348)</f>
        <v>2.092140597330467</v>
      </c>
      <c r="I349" s="44">
        <f>IF(OR($A349="",$B349=""),"",'OddsRatio_working_2-way'!N348)</f>
        <v>1.9156330260447352</v>
      </c>
      <c r="J349" s="44">
        <f>IF('Log_working_2-way'!$D348="","",A349^('Log_working_2-way'!$D348))</f>
        <v>2.0942137432454255</v>
      </c>
      <c r="K349" s="46">
        <f>IF('Log_working_2-way'!$D348="","",B349^('Log_working_2-way'!$D348))</f>
        <v>1.913898227080558</v>
      </c>
      <c r="L349" s="53">
        <f t="shared" si="54"/>
        <v>0.47905759162303674</v>
      </c>
      <c r="M349" s="53">
        <f t="shared" si="55"/>
        <v>0.52094240837696337</v>
      </c>
      <c r="N349" s="54">
        <v>446</v>
      </c>
      <c r="O349" s="54">
        <f t="shared" si="56"/>
        <v>221.8793969849246</v>
      </c>
      <c r="P349" s="54">
        <f t="shared" si="57"/>
        <v>202.2841530054645</v>
      </c>
      <c r="Q349" s="54">
        <f t="shared" si="58"/>
        <v>243.7158469945355</v>
      </c>
      <c r="R349" s="54">
        <f t="shared" si="59"/>
        <v>224.12060301507535</v>
      </c>
      <c r="S349" s="55">
        <f t="shared" si="60"/>
        <v>-21.8364500096109</v>
      </c>
      <c r="T349" s="55">
        <f t="shared" si="60"/>
        <v>-21.836450009610843</v>
      </c>
      <c r="U349" t="s">
        <v>311</v>
      </c>
      <c r="V349" t="s">
        <v>503</v>
      </c>
      <c r="W349" t="s">
        <v>445</v>
      </c>
      <c r="X349" t="s">
        <v>514</v>
      </c>
      <c r="Y349" s="66"/>
    </row>
    <row r="350" spans="1:25" ht="15" x14ac:dyDescent="0.25">
      <c r="A350">
        <v>1.77</v>
      </c>
      <c r="B350">
        <v>2.0499999999999998</v>
      </c>
      <c r="C350" s="43">
        <f t="shared" si="53"/>
        <v>5.2776629461209978E-2</v>
      </c>
      <c r="D350" s="44">
        <f>IF(OR($A350="",$B350=""),"",A350*'MPTO_working_2-way'!$G349)</f>
        <v>1.8634146341463418</v>
      </c>
      <c r="E350" s="46">
        <f>IF(OR($A350="",$B350=""),"",B350*'MPTO_working_2-way'!$G349)</f>
        <v>2.1581920903954801</v>
      </c>
      <c r="F350" s="44">
        <f>IF(OR($A350="",$B350=""),"",'MPTO_working_2-way'!D349)</f>
        <v>1.8567225278239736</v>
      </c>
      <c r="G350" s="46">
        <f>IF(OR($A350="",$B350=""),"",'MPTO_working_2-way'!E349)</f>
        <v>2.1672390622666868</v>
      </c>
      <c r="H350" s="44">
        <f>IF(OR($A350="",$B350=""),"",'OddsRatio_working_2-way'!M349)</f>
        <v>1.8563488385776756</v>
      </c>
      <c r="I350" s="44">
        <f>IF(OR($A350="",$B350=""),"",'OddsRatio_working_2-way'!N349)</f>
        <v>2.1677484162422846</v>
      </c>
      <c r="J350" s="44">
        <f>IF('Log_working_2-way'!$D349="","",A350^('Log_working_2-way'!$D349))</f>
        <v>1.8532659063659371</v>
      </c>
      <c r="K350" s="46">
        <f>IF('Log_working_2-way'!$D349="","",B350^('Log_working_2-way'!$D349))</f>
        <v>2.1719676041639038</v>
      </c>
      <c r="L350" s="53">
        <f t="shared" si="54"/>
        <v>0.53664921465968574</v>
      </c>
      <c r="M350" s="53">
        <f t="shared" si="55"/>
        <v>0.46335078534031415</v>
      </c>
      <c r="N350" s="54">
        <v>447</v>
      </c>
      <c r="O350" s="54">
        <f t="shared" si="56"/>
        <v>194.4576271186441</v>
      </c>
      <c r="P350" s="54">
        <f t="shared" si="57"/>
        <v>228.95121951219511</v>
      </c>
      <c r="Q350" s="54">
        <f t="shared" si="58"/>
        <v>218.04878048780489</v>
      </c>
      <c r="R350" s="54">
        <f t="shared" si="59"/>
        <v>252.54237288135593</v>
      </c>
      <c r="S350" s="55">
        <f t="shared" si="60"/>
        <v>-23.591153369160793</v>
      </c>
      <c r="T350" s="55">
        <f t="shared" si="60"/>
        <v>-23.591153369160821</v>
      </c>
      <c r="U350" t="s">
        <v>512</v>
      </c>
      <c r="V350" t="s">
        <v>470</v>
      </c>
      <c r="W350" t="s">
        <v>445</v>
      </c>
      <c r="X350" t="s">
        <v>514</v>
      </c>
      <c r="Y350" s="66"/>
    </row>
    <row r="351" spans="1:25" ht="15" x14ac:dyDescent="0.25">
      <c r="A351">
        <v>2.0099999999999998</v>
      </c>
      <c r="B351">
        <v>1.81</v>
      </c>
      <c r="C351" s="43">
        <f t="shared" si="53"/>
        <v>4.999862565624924E-2</v>
      </c>
      <c r="D351" s="44">
        <f>IF(OR($A351="",$B351=""),"",A351*'MPTO_working_2-way'!$G350)</f>
        <v>2.1104972375690609</v>
      </c>
      <c r="E351" s="46">
        <f>IF(OR($A351="",$B351=""),"",B351*'MPTO_working_2-way'!$G350)</f>
        <v>1.9004975124378112</v>
      </c>
      <c r="F351" s="44">
        <f>IF(OR($A351="",$B351=""),"",'MPTO_working_2-way'!D350)</f>
        <v>2.1163433291643639</v>
      </c>
      <c r="G351" s="46">
        <f>IF(OR($A351="",$B351=""),"",'MPTO_working_2-way'!E350)</f>
        <v>1.8957817670201405</v>
      </c>
      <c r="H351" s="44">
        <f>IF(OR($A351="",$B351=""),"",'OddsRatio_working_2-way'!M350)</f>
        <v>2.1166528467912094</v>
      </c>
      <c r="I351" s="44">
        <f>IF(OR($A351="",$B351=""),"",'OddsRatio_working_2-way'!N350)</f>
        <v>1.89553347118899</v>
      </c>
      <c r="J351" s="44">
        <f>IF('Log_working_2-way'!$D350="","",A351^('Log_working_2-way'!$D350))</f>
        <v>2.1193652902976643</v>
      </c>
      <c r="K351" s="46">
        <f>IF('Log_working_2-way'!$D350="","",B351^('Log_working_2-way'!$D350))</f>
        <v>1.893363416452811</v>
      </c>
      <c r="L351" s="53">
        <f t="shared" si="54"/>
        <v>0.47382198952879578</v>
      </c>
      <c r="M351" s="53">
        <f t="shared" si="55"/>
        <v>0.52617801047120416</v>
      </c>
      <c r="N351" s="54">
        <v>448</v>
      </c>
      <c r="O351" s="54">
        <f t="shared" si="56"/>
        <v>225.11442786069651</v>
      </c>
      <c r="P351" s="54">
        <f t="shared" si="57"/>
        <v>200.48618784530387</v>
      </c>
      <c r="Q351" s="54">
        <f t="shared" si="58"/>
        <v>247.51381215469615</v>
      </c>
      <c r="R351" s="54">
        <f t="shared" si="59"/>
        <v>222.88557213930352</v>
      </c>
      <c r="S351" s="55">
        <f t="shared" si="60"/>
        <v>-22.399384293999645</v>
      </c>
      <c r="T351" s="55">
        <f t="shared" si="60"/>
        <v>-22.399384293999645</v>
      </c>
      <c r="U351" t="s">
        <v>316</v>
      </c>
      <c r="V351" t="s">
        <v>310</v>
      </c>
      <c r="W351" t="s">
        <v>445</v>
      </c>
      <c r="X351" t="s">
        <v>514</v>
      </c>
      <c r="Y351" s="66"/>
    </row>
    <row r="352" spans="1:25" ht="15" x14ac:dyDescent="0.25">
      <c r="A352">
        <v>1.92</v>
      </c>
      <c r="B352">
        <v>1.9</v>
      </c>
      <c r="C352" s="43">
        <f t="shared" si="53"/>
        <v>4.7149122807017552E-2</v>
      </c>
      <c r="D352" s="44">
        <f>IF(OR($A352="",$B352=""),"",A352*'MPTO_working_2-way'!$G351)</f>
        <v>2.0105263157894737</v>
      </c>
      <c r="E352" s="46">
        <f>IF(OR($A352="",$B352=""),"",B352*'MPTO_working_2-way'!$G351)</f>
        <v>1.9895833333333333</v>
      </c>
      <c r="F352" s="44">
        <f>IF(OR($A352="",$B352=""),"",'MPTO_working_2-way'!D351)</f>
        <v>2.0110253583241455</v>
      </c>
      <c r="G352" s="46">
        <f>IF(OR($A352="",$B352=""),"",'MPTO_working_2-way'!E351)</f>
        <v>1.9890948745910577</v>
      </c>
      <c r="H352" s="44">
        <f>IF(OR($A352="",$B352=""),"",'OddsRatio_working_2-way'!M351)</f>
        <v>2.0110500592068727</v>
      </c>
      <c r="I352" s="44">
        <f>IF(OR($A352="",$B352=""),"",'OddsRatio_working_2-way'!N351)</f>
        <v>1.9890707100936806</v>
      </c>
      <c r="J352" s="44">
        <f>IF('Log_working_2-way'!$D351="","",A352^('Log_working_2-way'!$D351))</f>
        <v>2.0112800109902316</v>
      </c>
      <c r="K352" s="46">
        <f>IF('Log_working_2-way'!$D351="","",B352^('Log_working_2-way'!$D351))</f>
        <v>1.9888458084128613</v>
      </c>
      <c r="L352" s="53">
        <f t="shared" si="54"/>
        <v>0.49738219895287955</v>
      </c>
      <c r="M352" s="53">
        <f t="shared" si="55"/>
        <v>0.50261780104712039</v>
      </c>
      <c r="N352" s="54">
        <v>449</v>
      </c>
      <c r="O352" s="54">
        <f t="shared" si="56"/>
        <v>215.14583333333331</v>
      </c>
      <c r="P352" s="54">
        <f t="shared" si="57"/>
        <v>212.68421052631572</v>
      </c>
      <c r="Q352" s="54">
        <f t="shared" si="58"/>
        <v>236.31578947368419</v>
      </c>
      <c r="R352" s="54">
        <f t="shared" si="59"/>
        <v>233.85416666666669</v>
      </c>
      <c r="S352" s="55">
        <f t="shared" si="60"/>
        <v>-21.169956140350877</v>
      </c>
      <c r="T352" s="55">
        <f t="shared" si="60"/>
        <v>-21.169956140350962</v>
      </c>
      <c r="U352" t="s">
        <v>312</v>
      </c>
      <c r="V352" t="s">
        <v>315</v>
      </c>
      <c r="W352" t="s">
        <v>445</v>
      </c>
      <c r="X352" t="s">
        <v>514</v>
      </c>
      <c r="Y352" s="66"/>
    </row>
    <row r="353" spans="1:25" ht="15" x14ac:dyDescent="0.25">
      <c r="A353">
        <v>1.89</v>
      </c>
      <c r="B353">
        <v>1.93</v>
      </c>
      <c r="C353" s="43">
        <f t="shared" si="53"/>
        <v>4.7235244126436093E-2</v>
      </c>
      <c r="D353" s="44">
        <f>IF(OR($A353="",$B353=""),"",A353*'MPTO_working_2-way'!$G352)</f>
        <v>1.9792746113989641</v>
      </c>
      <c r="E353" s="46">
        <f>IF(OR($A353="",$B353=""),"",B353*'MPTO_working_2-way'!$G352)</f>
        <v>2.0211640211640214</v>
      </c>
      <c r="F353" s="44">
        <f>IF(OR($A353="",$B353=""),"",'MPTO_working_2-way'!D352)</f>
        <v>1.9783062613553166</v>
      </c>
      <c r="G353" s="46">
        <f>IF(OR($A353="",$B353=""),"",'MPTO_working_2-way'!E352)</f>
        <v>2.0221747928042801</v>
      </c>
      <c r="H353" s="44">
        <f>IF(OR($A353="",$B353=""),"",'OddsRatio_working_2-way'!M352)</f>
        <v>1.9782582722940953</v>
      </c>
      <c r="I353" s="44">
        <f>IF(OR($A353="",$B353=""),"",'OddsRatio_working_2-way'!N352)</f>
        <v>2.0222249362174249</v>
      </c>
      <c r="J353" s="44">
        <f>IF('Log_working_2-way'!$D352="","",A353^('Log_working_2-way'!$D352))</f>
        <v>1.9778125435355127</v>
      </c>
      <c r="K353" s="46">
        <f>IF('Log_working_2-way'!$D352="","",B353^('Log_working_2-way'!$D352))</f>
        <v>2.0226909100425914</v>
      </c>
      <c r="L353" s="53">
        <f t="shared" si="54"/>
        <v>0.50523560209424079</v>
      </c>
      <c r="M353" s="53">
        <f t="shared" si="55"/>
        <v>0.4947643979057591</v>
      </c>
      <c r="N353" s="54">
        <v>450</v>
      </c>
      <c r="O353" s="54">
        <f t="shared" si="56"/>
        <v>211.90476190476193</v>
      </c>
      <c r="P353" s="54">
        <f t="shared" si="57"/>
        <v>216.83937823834199</v>
      </c>
      <c r="Q353" s="54">
        <f t="shared" si="58"/>
        <v>233.16062176165806</v>
      </c>
      <c r="R353" s="54">
        <f t="shared" si="59"/>
        <v>238.09523809523813</v>
      </c>
      <c r="S353" s="55">
        <f t="shared" si="60"/>
        <v>-21.255859856896137</v>
      </c>
      <c r="T353" s="55">
        <f t="shared" si="60"/>
        <v>-21.255859856896137</v>
      </c>
      <c r="U353" t="s">
        <v>317</v>
      </c>
      <c r="V353" t="s">
        <v>500</v>
      </c>
      <c r="W353" t="s">
        <v>445</v>
      </c>
      <c r="X353" t="s">
        <v>514</v>
      </c>
      <c r="Y353" s="66"/>
    </row>
    <row r="354" spans="1:25" ht="15" x14ac:dyDescent="0.25">
      <c r="A354">
        <v>1.92</v>
      </c>
      <c r="B354">
        <v>1.9</v>
      </c>
      <c r="C354" s="43">
        <f t="shared" ref="C354:C417" si="61">IF(OR($A354="",$B354=""),"",(1/A354)+(1/B354)-1)</f>
        <v>4.7149122807017552E-2</v>
      </c>
      <c r="D354" s="44">
        <f>IF(OR($A354="",$B354=""),"",A354*'MPTO_working_2-way'!$G353)</f>
        <v>2.0105263157894737</v>
      </c>
      <c r="E354" s="46">
        <f>IF(OR($A354="",$B354=""),"",B354*'MPTO_working_2-way'!$G353)</f>
        <v>1.9895833333333333</v>
      </c>
      <c r="F354" s="44">
        <f>IF(OR($A354="",$B354=""),"",'MPTO_working_2-way'!D353)</f>
        <v>2.0110253583241455</v>
      </c>
      <c r="G354" s="46">
        <f>IF(OR($A354="",$B354=""),"",'MPTO_working_2-way'!E353)</f>
        <v>1.9890948745910577</v>
      </c>
      <c r="H354" s="44">
        <f>IF(OR($A354="",$B354=""),"",'OddsRatio_working_2-way'!M353)</f>
        <v>2.0110500592068727</v>
      </c>
      <c r="I354" s="44">
        <f>IF(OR($A354="",$B354=""),"",'OddsRatio_working_2-way'!N353)</f>
        <v>1.9890707100936806</v>
      </c>
      <c r="J354" s="44">
        <f>IF('Log_working_2-way'!$D353="","",A354^('Log_working_2-way'!$D353))</f>
        <v>2.0112800109902316</v>
      </c>
      <c r="K354" s="46">
        <f>IF('Log_working_2-way'!$D353="","",B354^('Log_working_2-way'!$D353))</f>
        <v>1.9888458084128613</v>
      </c>
      <c r="L354" s="53">
        <f t="shared" ref="L354:L369" si="62">(1/D354)</f>
        <v>0.49738219895287955</v>
      </c>
      <c r="M354" s="53">
        <f t="shared" ref="M354:M369" si="63">(1/E354)</f>
        <v>0.50261780104712039</v>
      </c>
      <c r="N354" s="54">
        <v>451</v>
      </c>
      <c r="O354" s="54">
        <f t="shared" ref="O354:O369" si="64">(1/A354)*((N354*A354)-N354)</f>
        <v>216.10416666666666</v>
      </c>
      <c r="P354" s="54">
        <f t="shared" ref="P354:P369" si="65">(1/B354)*((N354*B354)-N354)</f>
        <v>213.63157894736841</v>
      </c>
      <c r="Q354" s="54">
        <f t="shared" ref="Q354:Q369" si="66">(1/B354)*N354</f>
        <v>237.36842105263156</v>
      </c>
      <c r="R354" s="54">
        <f t="shared" ref="R354:R369" si="67">(1/A354)*N354</f>
        <v>234.89583333333334</v>
      </c>
      <c r="S354" s="55">
        <f t="shared" ref="S354:T417" si="68">O354-Q354</f>
        <v>-21.264254385964904</v>
      </c>
      <c r="T354" s="55">
        <f t="shared" si="68"/>
        <v>-21.264254385964932</v>
      </c>
      <c r="U354" t="s">
        <v>309</v>
      </c>
      <c r="V354" t="s">
        <v>513</v>
      </c>
      <c r="W354" t="s">
        <v>445</v>
      </c>
      <c r="X354" t="s">
        <v>514</v>
      </c>
      <c r="Y354" s="66"/>
    </row>
    <row r="355" spans="1:25" ht="15" x14ac:dyDescent="0.25">
      <c r="A355">
        <v>2.5299999999999998</v>
      </c>
      <c r="B355">
        <v>1.58</v>
      </c>
      <c r="C355" s="43">
        <f t="shared" si="61"/>
        <v>2.8168309401110703E-2</v>
      </c>
      <c r="D355" s="44">
        <f>IF(OR($A355="",$B355=""),"",A355*'MPTO_working_2-way'!$G354)</f>
        <v>2.6012658227848098</v>
      </c>
      <c r="E355" s="46">
        <f>IF(OR($A355="",$B355=""),"",B355*'MPTO_working_2-way'!$G354)</f>
        <v>1.6245059288537549</v>
      </c>
      <c r="F355" s="44">
        <f>IF(OR($A355="",$B355=""),"",'MPTO_working_2-way'!D354)</f>
        <v>2.6234823127912317</v>
      </c>
      <c r="G355" s="46">
        <f>IF(OR($A355="",$B355=""),"",'MPTO_working_2-way'!E354)</f>
        <v>1.6159598981283099</v>
      </c>
      <c r="H355" s="44">
        <f>IF(OR($A355="",$B355=""),"",'OddsRatio_working_2-way'!M354)</f>
        <v>2.6241708760111284</v>
      </c>
      <c r="I355" s="44">
        <f>IF(OR($A355="",$B355=""),"",'OddsRatio_working_2-way'!N354)</f>
        <v>1.6156987634551996</v>
      </c>
      <c r="J355" s="44">
        <f>IF('Log_working_2-way'!$D354="","",A355^('Log_working_2-way'!$D354))</f>
        <v>2.6344667221475415</v>
      </c>
      <c r="K355" s="46">
        <f>IF('Log_working_2-way'!$D354="","",B355^('Log_working_2-way'!$D354))</f>
        <v>1.6118203487716556</v>
      </c>
      <c r="L355" s="53">
        <f t="shared" si="62"/>
        <v>0.38442822384428227</v>
      </c>
      <c r="M355" s="53">
        <f t="shared" si="63"/>
        <v>0.61557177615571779</v>
      </c>
      <c r="N355" s="54">
        <v>452</v>
      </c>
      <c r="O355" s="54">
        <f t="shared" si="64"/>
        <v>273.34387351778656</v>
      </c>
      <c r="P355" s="54">
        <f t="shared" si="65"/>
        <v>165.92405063291142</v>
      </c>
      <c r="Q355" s="54">
        <f t="shared" si="66"/>
        <v>286.07594936708858</v>
      </c>
      <c r="R355" s="54">
        <f t="shared" si="67"/>
        <v>178.65612648221347</v>
      </c>
      <c r="S355" s="55">
        <f t="shared" si="68"/>
        <v>-12.732075849302021</v>
      </c>
      <c r="T355" s="55">
        <f t="shared" si="68"/>
        <v>-12.732075849302049</v>
      </c>
      <c r="U355" t="s">
        <v>397</v>
      </c>
      <c r="V355" t="s">
        <v>396</v>
      </c>
      <c r="W355" t="s">
        <v>440</v>
      </c>
      <c r="X355" t="s">
        <v>514</v>
      </c>
      <c r="Y355" s="66"/>
    </row>
    <row r="356" spans="1:25" ht="15" x14ac:dyDescent="0.25">
      <c r="A356">
        <v>1.96</v>
      </c>
      <c r="B356">
        <v>1.94</v>
      </c>
      <c r="C356" s="43">
        <f t="shared" si="61"/>
        <v>2.5667999158426325E-2</v>
      </c>
      <c r="D356" s="44">
        <f>IF(OR($A356="",$B356=""),"",A356*'MPTO_working_2-way'!$G355)</f>
        <v>2.0103092783505154</v>
      </c>
      <c r="E356" s="46">
        <f>IF(OR($A356="",$B356=""),"",B356*'MPTO_working_2-way'!$G355)</f>
        <v>1.989795918367347</v>
      </c>
      <c r="F356" s="44">
        <f>IF(OR($A356="",$B356=""),"",'MPTO_working_2-way'!D355)</f>
        <v>2.0105752961082914</v>
      </c>
      <c r="G356" s="46">
        <f>IF(OR($A356="",$B356=""),"",'MPTO_working_2-way'!E355)</f>
        <v>1.9895353704478862</v>
      </c>
      <c r="H356" s="44">
        <f>IF(OR($A356="",$B356=""),"",'OddsRatio_working_2-way'!M355)</f>
        <v>2.0105823052798226</v>
      </c>
      <c r="I356" s="44">
        <f>IF(OR($A356="",$B356=""),"",'OddsRatio_working_2-way'!N355)</f>
        <v>1.9895285072531594</v>
      </c>
      <c r="J356" s="44">
        <f>IF('Log_working_2-way'!$D355="","",A356^('Log_working_2-way'!$D355))</f>
        <v>2.0107026250536491</v>
      </c>
      <c r="K356" s="46">
        <f>IF('Log_working_2-way'!$D355="","",B356^('Log_working_2-way'!$D355))</f>
        <v>1.9894107081664238</v>
      </c>
      <c r="L356" s="53">
        <f t="shared" si="62"/>
        <v>0.49743589743589745</v>
      </c>
      <c r="M356" s="53">
        <f t="shared" si="63"/>
        <v>0.50256410256410255</v>
      </c>
      <c r="N356" s="54">
        <v>453</v>
      </c>
      <c r="O356" s="54">
        <f t="shared" si="64"/>
        <v>221.87755102040816</v>
      </c>
      <c r="P356" s="54">
        <f t="shared" si="65"/>
        <v>219.49484536082474</v>
      </c>
      <c r="Q356" s="54">
        <f t="shared" si="66"/>
        <v>233.50515463917529</v>
      </c>
      <c r="R356" s="54">
        <f t="shared" si="67"/>
        <v>231.12244897959184</v>
      </c>
      <c r="S356" s="55">
        <f t="shared" si="68"/>
        <v>-11.627603618767125</v>
      </c>
      <c r="T356" s="55">
        <f t="shared" si="68"/>
        <v>-11.627603618767097</v>
      </c>
      <c r="U356" t="s">
        <v>321</v>
      </c>
      <c r="V356" t="s">
        <v>399</v>
      </c>
      <c r="W356" t="s">
        <v>440</v>
      </c>
      <c r="X356" t="s">
        <v>514</v>
      </c>
      <c r="Y356" s="66"/>
    </row>
    <row r="357" spans="1:25" ht="15" x14ac:dyDescent="0.25">
      <c r="A357">
        <v>2.2200000000000002</v>
      </c>
      <c r="B357">
        <v>1.69</v>
      </c>
      <c r="C357" s="43">
        <f t="shared" si="61"/>
        <v>4.2166426781811372E-2</v>
      </c>
      <c r="D357" s="44">
        <f>IF(OR($A357="",$B357=""),"",A357*'MPTO_working_2-way'!$G356)</f>
        <v>2.3136094674556213</v>
      </c>
      <c r="E357" s="46">
        <f>IF(OR($A357="",$B357=""),"",B357*'MPTO_working_2-way'!$G356)</f>
        <v>1.7612612612612613</v>
      </c>
      <c r="F357" s="44">
        <f>IF(OR($A357="",$B357=""),"",'MPTO_working_2-way'!D356)</f>
        <v>2.3290086287168665</v>
      </c>
      <c r="G357" s="46">
        <f>IF(OR($A357="",$B357=""),"",'MPTO_working_2-way'!E356)</f>
        <v>1.7524405623803074</v>
      </c>
      <c r="H357" s="44">
        <f>IF(OR($A357="",$B357=""),"",'OddsRatio_working_2-way'!M356)</f>
        <v>2.3297052086943877</v>
      </c>
      <c r="I357" s="44">
        <f>IF(OR($A357="",$B357=""),"",'OddsRatio_working_2-way'!N356)</f>
        <v>1.7520463885238748</v>
      </c>
      <c r="J357" s="44">
        <f>IF('Log_working_2-way'!$D356="","",A357^('Log_working_2-way'!$D356))</f>
        <v>2.3368633562786214</v>
      </c>
      <c r="K357" s="46">
        <f>IF('Log_working_2-way'!$D356="","",B357^('Log_working_2-way'!$D356))</f>
        <v>1.7480196052222718</v>
      </c>
      <c r="L357" s="53">
        <f t="shared" si="62"/>
        <v>0.43222506393861893</v>
      </c>
      <c r="M357" s="53">
        <f t="shared" si="63"/>
        <v>0.56777493606138107</v>
      </c>
      <c r="N357" s="54">
        <v>454</v>
      </c>
      <c r="O357" s="54">
        <f t="shared" si="64"/>
        <v>249.4954954954955</v>
      </c>
      <c r="P357" s="54">
        <f t="shared" si="65"/>
        <v>185.36094674556213</v>
      </c>
      <c r="Q357" s="54">
        <f t="shared" si="66"/>
        <v>268.6390532544379</v>
      </c>
      <c r="R357" s="54">
        <f t="shared" si="67"/>
        <v>204.5045045045045</v>
      </c>
      <c r="S357" s="55">
        <f t="shared" si="68"/>
        <v>-19.143557758942393</v>
      </c>
      <c r="T357" s="55">
        <f t="shared" si="68"/>
        <v>-19.143557758942364</v>
      </c>
      <c r="U357" t="s">
        <v>326</v>
      </c>
      <c r="V357" t="s">
        <v>336</v>
      </c>
      <c r="W357" t="s">
        <v>446</v>
      </c>
      <c r="X357" t="s">
        <v>514</v>
      </c>
      <c r="Y357" s="66"/>
    </row>
    <row r="358" spans="1:25" ht="15" x14ac:dyDescent="0.25">
      <c r="A358">
        <v>2.46</v>
      </c>
      <c r="B358">
        <v>1.57</v>
      </c>
      <c r="C358" s="43">
        <f t="shared" si="61"/>
        <v>4.3446740199886147E-2</v>
      </c>
      <c r="D358" s="44">
        <f>IF(OR($A358="",$B358=""),"",A358*'MPTO_working_2-way'!$G357)</f>
        <v>2.5668789808917198</v>
      </c>
      <c r="E358" s="46">
        <f>IF(OR($A358="",$B358=""),"",B358*'MPTO_working_2-way'!$G357)</f>
        <v>1.6382113821138213</v>
      </c>
      <c r="F358" s="44">
        <f>IF(OR($A358="",$B358=""),"",'MPTO_working_2-way'!D357)</f>
        <v>2.5988829823026718</v>
      </c>
      <c r="G358" s="46">
        <f>IF(OR($A358="",$B358=""),"",'MPTO_working_2-way'!E357)</f>
        <v>1.6254366398720594</v>
      </c>
      <c r="H358" s="44">
        <f>IF(OR($A358="",$B358=""),"",'OddsRatio_working_2-way'!M357)</f>
        <v>2.6004385363930509</v>
      </c>
      <c r="I358" s="44">
        <f>IF(OR($A358="",$B358=""),"",'OddsRatio_working_2-way'!N357)</f>
        <v>1.6248287436603006</v>
      </c>
      <c r="J358" s="44">
        <f>IF('Log_working_2-way'!$D357="","",A358^('Log_working_2-way'!$D357))</f>
        <v>2.6155477368379438</v>
      </c>
      <c r="K358" s="46">
        <f>IF('Log_working_2-way'!$D357="","",B358^('Log_working_2-way'!$D357))</f>
        <v>1.6189851139629738</v>
      </c>
      <c r="L358" s="53">
        <f t="shared" si="62"/>
        <v>0.38957816377171217</v>
      </c>
      <c r="M358" s="53">
        <f t="shared" si="63"/>
        <v>0.61042183622828772</v>
      </c>
      <c r="N358" s="54">
        <v>455</v>
      </c>
      <c r="O358" s="54">
        <f t="shared" si="64"/>
        <v>270.04065040650403</v>
      </c>
      <c r="P358" s="54">
        <f t="shared" si="65"/>
        <v>165.19108280254778</v>
      </c>
      <c r="Q358" s="54">
        <f t="shared" si="66"/>
        <v>289.80891719745222</v>
      </c>
      <c r="R358" s="54">
        <f t="shared" si="67"/>
        <v>184.95934959349594</v>
      </c>
      <c r="S358" s="55">
        <f t="shared" si="68"/>
        <v>-19.768266790948189</v>
      </c>
      <c r="T358" s="55">
        <f t="shared" si="68"/>
        <v>-19.768266790948161</v>
      </c>
      <c r="U358" t="s">
        <v>327</v>
      </c>
      <c r="V358" t="s">
        <v>333</v>
      </c>
      <c r="W358" t="s">
        <v>446</v>
      </c>
      <c r="X358" t="s">
        <v>514</v>
      </c>
      <c r="Y358" s="66"/>
    </row>
    <row r="359" spans="1:25" ht="15" x14ac:dyDescent="0.25">
      <c r="A359">
        <v>2.34</v>
      </c>
      <c r="B359">
        <v>1.62</v>
      </c>
      <c r="C359" s="43">
        <f t="shared" si="61"/>
        <v>4.4634377967711192E-2</v>
      </c>
      <c r="D359" s="44">
        <f>IF(OR($A359="",$B359=""),"",A359*'MPTO_working_2-way'!$G358)</f>
        <v>2.4444444444444442</v>
      </c>
      <c r="E359" s="46">
        <f>IF(OR($A359="",$B359=""),"",B359*'MPTO_working_2-way'!$G358)</f>
        <v>1.6923076923076923</v>
      </c>
      <c r="F359" s="44">
        <f>IF(OR($A359="",$B359=""),"",'MPTO_working_2-way'!D358)</f>
        <v>2.4689331770222736</v>
      </c>
      <c r="G359" s="46">
        <f>IF(OR($A359="",$B359=""),"",'MPTO_working_2-way'!E358)</f>
        <v>1.6807661612130886</v>
      </c>
      <c r="H359" s="44">
        <f>IF(OR($A359="",$B359=""),"",'OddsRatio_working_2-way'!M358)</f>
        <v>2.4701327567878497</v>
      </c>
      <c r="I359" s="44">
        <f>IF(OR($A359="",$B359=""),"",'OddsRatio_working_2-way'!N358)</f>
        <v>1.6802106785137814</v>
      </c>
      <c r="J359" s="44">
        <f>IF('Log_working_2-way'!$D358="","",A359^('Log_working_2-way'!$D358))</f>
        <v>2.4816301059671568</v>
      </c>
      <c r="K359" s="46">
        <f>IF('Log_working_2-way'!$D358="","",B359^('Log_working_2-way'!$D358))</f>
        <v>1.6749322897610397</v>
      </c>
      <c r="L359" s="53">
        <f t="shared" si="62"/>
        <v>0.40909090909090912</v>
      </c>
      <c r="M359" s="53">
        <f t="shared" si="63"/>
        <v>0.59090909090909094</v>
      </c>
      <c r="N359" s="54">
        <v>456</v>
      </c>
      <c r="O359" s="54">
        <f t="shared" si="64"/>
        <v>261.12820512820514</v>
      </c>
      <c r="P359" s="54">
        <f t="shared" si="65"/>
        <v>174.51851851851853</v>
      </c>
      <c r="Q359" s="54">
        <f t="shared" si="66"/>
        <v>281.48148148148147</v>
      </c>
      <c r="R359" s="54">
        <f t="shared" si="67"/>
        <v>194.87179487179489</v>
      </c>
      <c r="S359" s="55">
        <f t="shared" si="68"/>
        <v>-20.353276353276328</v>
      </c>
      <c r="T359" s="55">
        <f t="shared" si="68"/>
        <v>-20.353276353276357</v>
      </c>
      <c r="U359" t="s">
        <v>342</v>
      </c>
      <c r="V359" t="s">
        <v>337</v>
      </c>
      <c r="W359" t="s">
        <v>446</v>
      </c>
      <c r="X359" t="s">
        <v>514</v>
      </c>
      <c r="Y359" s="66"/>
    </row>
    <row r="360" spans="1:25" ht="15" x14ac:dyDescent="0.25">
      <c r="A360">
        <v>2.2200000000000002</v>
      </c>
      <c r="B360">
        <v>1.69</v>
      </c>
      <c r="C360" s="43">
        <f t="shared" si="61"/>
        <v>4.2166426781811372E-2</v>
      </c>
      <c r="D360" s="44">
        <f>IF(OR($A360="",$B360=""),"",A360*'MPTO_working_2-way'!$G359)</f>
        <v>2.3136094674556213</v>
      </c>
      <c r="E360" s="46">
        <f>IF(OR($A360="",$B360=""),"",B360*'MPTO_working_2-way'!$G359)</f>
        <v>1.7612612612612613</v>
      </c>
      <c r="F360" s="44">
        <f>IF(OR($A360="",$B360=""),"",'MPTO_working_2-way'!D359)</f>
        <v>2.3290086287168665</v>
      </c>
      <c r="G360" s="46">
        <f>IF(OR($A360="",$B360=""),"",'MPTO_working_2-way'!E359)</f>
        <v>1.7524405623803074</v>
      </c>
      <c r="H360" s="44">
        <f>IF(OR($A360="",$B360=""),"",'OddsRatio_working_2-way'!M359)</f>
        <v>2.3297052086943877</v>
      </c>
      <c r="I360" s="44">
        <f>IF(OR($A360="",$B360=""),"",'OddsRatio_working_2-way'!N359)</f>
        <v>1.7520463885238748</v>
      </c>
      <c r="J360" s="44">
        <f>IF('Log_working_2-way'!$D359="","",A360^('Log_working_2-way'!$D359))</f>
        <v>2.3368633562786214</v>
      </c>
      <c r="K360" s="46">
        <f>IF('Log_working_2-way'!$D359="","",B360^('Log_working_2-way'!$D359))</f>
        <v>1.7480196052222718</v>
      </c>
      <c r="L360" s="53">
        <f t="shared" si="62"/>
        <v>0.43222506393861893</v>
      </c>
      <c r="M360" s="53">
        <f t="shared" si="63"/>
        <v>0.56777493606138107</v>
      </c>
      <c r="N360" s="54">
        <v>457</v>
      </c>
      <c r="O360" s="54">
        <f t="shared" si="64"/>
        <v>251.14414414414415</v>
      </c>
      <c r="P360" s="54">
        <f t="shared" si="65"/>
        <v>186.585798816568</v>
      </c>
      <c r="Q360" s="54">
        <f t="shared" si="66"/>
        <v>270.41420118343194</v>
      </c>
      <c r="R360" s="54">
        <f t="shared" si="67"/>
        <v>205.85585585585582</v>
      </c>
      <c r="S360" s="55">
        <f t="shared" si="68"/>
        <v>-19.270057039287792</v>
      </c>
      <c r="T360" s="55">
        <f t="shared" si="68"/>
        <v>-19.270057039287821</v>
      </c>
      <c r="U360" t="s">
        <v>328</v>
      </c>
      <c r="V360" t="s">
        <v>334</v>
      </c>
      <c r="W360" t="s">
        <v>446</v>
      </c>
      <c r="X360" t="s">
        <v>514</v>
      </c>
      <c r="Y360" s="66"/>
    </row>
    <row r="361" spans="1:25" ht="15" x14ac:dyDescent="0.25">
      <c r="A361">
        <v>2.2599999999999998</v>
      </c>
      <c r="B361">
        <v>1.66</v>
      </c>
      <c r="C361" s="43">
        <f t="shared" si="61"/>
        <v>4.4887514660411743E-2</v>
      </c>
      <c r="D361" s="44">
        <f>IF(OR($A361="",$B361=""),"",A361*'MPTO_working_2-way'!$G360)</f>
        <v>2.3614457831325302</v>
      </c>
      <c r="E361" s="46">
        <f>IF(OR($A361="",$B361=""),"",B361*'MPTO_working_2-way'!$G360)</f>
        <v>1.7345132743362834</v>
      </c>
      <c r="F361" s="44">
        <f>IF(OR($A361="",$B361=""),"",'MPTO_working_2-way'!D360)</f>
        <v>2.3807589795659352</v>
      </c>
      <c r="G361" s="46">
        <f>IF(OR($A361="",$B361=""),"",'MPTO_working_2-way'!E360)</f>
        <v>1.7242393602353159</v>
      </c>
      <c r="H361" s="44">
        <f>IF(OR($A361="",$B361=""),"",'OddsRatio_working_2-way'!M360)</f>
        <v>2.3816985594155153</v>
      </c>
      <c r="I361" s="44">
        <f>IF(OR($A361="",$B361=""),"",'OddsRatio_working_2-way'!N360)</f>
        <v>1.7237468644557461</v>
      </c>
      <c r="J361" s="44">
        <f>IF('Log_working_2-way'!$D360="","",A361^('Log_working_2-way'!$D360))</f>
        <v>2.3907268876280061</v>
      </c>
      <c r="K361" s="46">
        <f>IF('Log_working_2-way'!$D360="","",B361^('Log_working_2-way'!$D360))</f>
        <v>1.7190484407078408</v>
      </c>
      <c r="L361" s="53">
        <f t="shared" si="62"/>
        <v>0.42346938775510201</v>
      </c>
      <c r="M361" s="53">
        <f t="shared" si="63"/>
        <v>0.57653061224489788</v>
      </c>
      <c r="N361" s="54">
        <v>458</v>
      </c>
      <c r="O361" s="54">
        <f t="shared" si="64"/>
        <v>255.34513274336283</v>
      </c>
      <c r="P361" s="54">
        <f t="shared" si="65"/>
        <v>182.09638554216866</v>
      </c>
      <c r="Q361" s="54">
        <f t="shared" si="66"/>
        <v>275.90361445783134</v>
      </c>
      <c r="R361" s="54">
        <f t="shared" si="67"/>
        <v>202.65486725663717</v>
      </c>
      <c r="S361" s="55">
        <f t="shared" si="68"/>
        <v>-20.558481714468513</v>
      </c>
      <c r="T361" s="55">
        <f t="shared" si="68"/>
        <v>-20.558481714468513</v>
      </c>
      <c r="U361" t="s">
        <v>339</v>
      </c>
      <c r="V361" t="s">
        <v>341</v>
      </c>
      <c r="W361" t="s">
        <v>446</v>
      </c>
      <c r="X361" t="s">
        <v>514</v>
      </c>
      <c r="Y361" s="66"/>
    </row>
    <row r="362" spans="1:25" ht="15" x14ac:dyDescent="0.25">
      <c r="A362">
        <v>2.15</v>
      </c>
      <c r="B362">
        <v>1.73</v>
      </c>
      <c r="C362" s="43">
        <f t="shared" si="61"/>
        <v>4.3150961150692391E-2</v>
      </c>
      <c r="D362" s="44">
        <f>IF(OR($A362="",$B362=""),"",A362*'MPTO_working_2-way'!$G361)</f>
        <v>2.2427745664739884</v>
      </c>
      <c r="E362" s="46">
        <f>IF(OR($A362="",$B362=""),"",B362*'MPTO_working_2-way'!$G361)</f>
        <v>1.8046511627906978</v>
      </c>
      <c r="F362" s="44">
        <f>IF(OR($A362="",$B362=""),"",'MPTO_working_2-way'!D361)</f>
        <v>2.2545840278830127</v>
      </c>
      <c r="G362" s="46">
        <f>IF(OR($A362="",$B362=""),"",'MPTO_working_2-way'!E361)</f>
        <v>1.7970769416596208</v>
      </c>
      <c r="H362" s="44">
        <f>IF(OR($A362="",$B362=""),"",'OddsRatio_working_2-way'!M361)</f>
        <v>2.2551264740070716</v>
      </c>
      <c r="I362" s="44">
        <f>IF(OR($A362="",$B362=""),"",'OddsRatio_working_2-way'!N361)</f>
        <v>1.7967324574131842</v>
      </c>
      <c r="J362" s="44">
        <f>IF('Log_working_2-way'!$D361="","",A362^('Log_working_2-way'!$D361))</f>
        <v>2.2606025771636125</v>
      </c>
      <c r="K362" s="46">
        <f>IF('Log_working_2-way'!$D361="","",B362^('Log_working_2-way'!$D361))</f>
        <v>1.7932714228219797</v>
      </c>
      <c r="L362" s="53">
        <f t="shared" si="62"/>
        <v>0.44587628865979384</v>
      </c>
      <c r="M362" s="53">
        <f t="shared" si="63"/>
        <v>0.5541237113402061</v>
      </c>
      <c r="N362" s="54">
        <v>459</v>
      </c>
      <c r="O362" s="54">
        <f t="shared" si="64"/>
        <v>245.51162790697668</v>
      </c>
      <c r="P362" s="54">
        <f t="shared" si="65"/>
        <v>193.68208092485546</v>
      </c>
      <c r="Q362" s="54">
        <f t="shared" si="66"/>
        <v>265.31791907514452</v>
      </c>
      <c r="R362" s="54">
        <f t="shared" si="67"/>
        <v>213.48837209302326</v>
      </c>
      <c r="S362" s="55">
        <f t="shared" si="68"/>
        <v>-19.806291168167832</v>
      </c>
      <c r="T362" s="55">
        <f t="shared" si="68"/>
        <v>-19.806291168167803</v>
      </c>
      <c r="U362" t="s">
        <v>340</v>
      </c>
      <c r="V362" t="s">
        <v>330</v>
      </c>
      <c r="W362" t="s">
        <v>446</v>
      </c>
      <c r="X362" t="s">
        <v>514</v>
      </c>
      <c r="Y362" s="66"/>
    </row>
    <row r="363" spans="1:25" ht="15" x14ac:dyDescent="0.25">
      <c r="A363">
        <v>1.76</v>
      </c>
      <c r="B363">
        <v>2.1</v>
      </c>
      <c r="C363" s="43">
        <f t="shared" si="61"/>
        <v>4.4372294372294396E-2</v>
      </c>
      <c r="D363" s="44">
        <f>IF(OR($A363="",$B363=""),"",A363*'MPTO_working_2-way'!$G362)</f>
        <v>1.8380952380952382</v>
      </c>
      <c r="E363" s="46">
        <f>IF(OR($A363="",$B363=""),"",B363*'MPTO_working_2-way'!$G362)</f>
        <v>2.1931818181818183</v>
      </c>
      <c r="F363" s="44">
        <f>IF(OR($A363="",$B363=""),"",'MPTO_working_2-way'!D362)</f>
        <v>1.8315163528245788</v>
      </c>
      <c r="G363" s="46">
        <f>IF(OR($A363="",$B363=""),"",'MPTO_working_2-way'!E362)</f>
        <v>2.2026221692491061</v>
      </c>
      <c r="H363" s="44">
        <f>IF(OR($A363="",$B363=""),"",'OddsRatio_working_2-way'!M362)</f>
        <v>1.8312094145936331</v>
      </c>
      <c r="I363" s="44">
        <f>IF(OR($A363="",$B363=""),"",'OddsRatio_working_2-way'!N362)</f>
        <v>2.2030662579644695</v>
      </c>
      <c r="J363" s="44">
        <f>IF('Log_working_2-way'!$D362="","",A363^('Log_working_2-way'!$D362))</f>
        <v>1.8281992138966479</v>
      </c>
      <c r="K363" s="46">
        <f>IF('Log_working_2-way'!$D362="","",B363^('Log_working_2-way'!$D362))</f>
        <v>2.2074389630178586</v>
      </c>
      <c r="L363" s="53">
        <f t="shared" si="62"/>
        <v>0.54404145077720201</v>
      </c>
      <c r="M363" s="53">
        <f t="shared" si="63"/>
        <v>0.45595854922279788</v>
      </c>
      <c r="N363" s="54">
        <v>460</v>
      </c>
      <c r="O363" s="54">
        <f t="shared" si="64"/>
        <v>198.63636363636365</v>
      </c>
      <c r="P363" s="54">
        <f t="shared" si="65"/>
        <v>240.95238095238093</v>
      </c>
      <c r="Q363" s="54">
        <f t="shared" si="66"/>
        <v>219.04761904761904</v>
      </c>
      <c r="R363" s="54">
        <f t="shared" si="67"/>
        <v>261.36363636363637</v>
      </c>
      <c r="S363" s="55">
        <f t="shared" si="68"/>
        <v>-20.411255411255382</v>
      </c>
      <c r="T363" s="55">
        <f t="shared" si="68"/>
        <v>-20.411255411255439</v>
      </c>
      <c r="U363" t="s">
        <v>323</v>
      </c>
      <c r="V363" t="s">
        <v>331</v>
      </c>
      <c r="W363" t="s">
        <v>446</v>
      </c>
      <c r="X363" t="s">
        <v>514</v>
      </c>
      <c r="Y363" s="66"/>
    </row>
    <row r="364" spans="1:25" ht="15" x14ac:dyDescent="0.25">
      <c r="A364">
        <v>1.93</v>
      </c>
      <c r="B364">
        <v>1.93</v>
      </c>
      <c r="C364" s="43">
        <f t="shared" si="61"/>
        <v>3.62694300518136E-2</v>
      </c>
      <c r="D364" s="44">
        <f>IF(OR($A364="",$B364=""),"",A364*'MPTO_working_2-way'!$G363)</f>
        <v>2</v>
      </c>
      <c r="E364" s="46">
        <f>IF(OR($A364="",$B364=""),"",B364*'MPTO_working_2-way'!$G363)</f>
        <v>2</v>
      </c>
      <c r="F364" s="44">
        <f>IF(OR($A364="",$B364=""),"",'MPTO_working_2-way'!D363)</f>
        <v>2.0000000000000004</v>
      </c>
      <c r="G364" s="46">
        <f>IF(OR($A364="",$B364=""),"",'MPTO_working_2-way'!E363)</f>
        <v>2.0000000000000004</v>
      </c>
      <c r="H364" s="44">
        <f>IF(OR($A364="",$B364=""),"",'OddsRatio_working_2-way'!M363)</f>
        <v>2</v>
      </c>
      <c r="I364" s="44">
        <f>IF(OR($A364="",$B364=""),"",'OddsRatio_working_2-way'!N363)</f>
        <v>2</v>
      </c>
      <c r="J364" s="44">
        <f>IF('Log_working_2-way'!$D363="","",A364^('Log_working_2-way'!$D363))</f>
        <v>1.9999999999999618</v>
      </c>
      <c r="K364" s="46">
        <f>IF('Log_working_2-way'!$D363="","",B364^('Log_working_2-way'!$D363))</f>
        <v>1.9999999999999618</v>
      </c>
      <c r="L364" s="53">
        <f t="shared" si="62"/>
        <v>0.5</v>
      </c>
      <c r="M364" s="53">
        <f t="shared" si="63"/>
        <v>0.5</v>
      </c>
      <c r="N364" s="54">
        <v>461</v>
      </c>
      <c r="O364" s="54">
        <f t="shared" si="64"/>
        <v>222.13989637305704</v>
      </c>
      <c r="P364" s="54">
        <f t="shared" si="65"/>
        <v>222.13989637305704</v>
      </c>
      <c r="Q364" s="54">
        <f t="shared" si="66"/>
        <v>238.86010362694304</v>
      </c>
      <c r="R364" s="54">
        <f t="shared" si="67"/>
        <v>238.86010362694304</v>
      </c>
      <c r="S364" s="55">
        <f t="shared" si="68"/>
        <v>-16.720207253886002</v>
      </c>
      <c r="T364" s="55">
        <f t="shared" si="68"/>
        <v>-16.720207253886002</v>
      </c>
      <c r="U364" t="s">
        <v>325</v>
      </c>
      <c r="V364" t="s">
        <v>335</v>
      </c>
      <c r="W364" t="s">
        <v>446</v>
      </c>
      <c r="X364" t="s">
        <v>514</v>
      </c>
      <c r="Y364" s="66"/>
    </row>
    <row r="365" spans="1:25" ht="15" x14ac:dyDescent="0.25">
      <c r="A365">
        <v>1.92</v>
      </c>
      <c r="B365">
        <v>1.98</v>
      </c>
      <c r="C365" s="43">
        <f t="shared" si="61"/>
        <v>2.5883838383838453E-2</v>
      </c>
      <c r="D365" s="44">
        <f>IF(OR($A365="",$B365=""),"",A365*'MPTO_working_2-way'!$G364)</f>
        <v>1.9696969696969697</v>
      </c>
      <c r="E365" s="46">
        <f>IF(OR($A365="",$B365=""),"",B365*'MPTO_working_2-way'!$G364)</f>
        <v>2.03125</v>
      </c>
      <c r="F365" s="44">
        <f>IF(OR($A365="",$B365=""),"",'MPTO_working_2-way'!D364)</f>
        <v>1.968924798011187</v>
      </c>
      <c r="G365" s="46">
        <f>IF(OR($A365="",$B365=""),"",'MPTO_working_2-way'!E364)</f>
        <v>2.0320718409236691</v>
      </c>
      <c r="H365" s="44">
        <f>IF(OR($A365="",$B365=""),"",'OddsRatio_working_2-way'!M364)</f>
        <v>1.9689042833036094</v>
      </c>
      <c r="I365" s="44">
        <f>IF(OR($A365="",$B365=""),"",'OddsRatio_working_2-way'!N364)</f>
        <v>2.0320936930842795</v>
      </c>
      <c r="J365" s="44">
        <f>IF('Log_working_2-way'!$D364="","",A365^('Log_working_2-way'!$D364))</f>
        <v>1.9685552294594053</v>
      </c>
      <c r="K365" s="46">
        <f>IF('Log_working_2-way'!$D364="","",B365^('Log_working_2-way'!$D364))</f>
        <v>2.0324656453077439</v>
      </c>
      <c r="L365" s="53">
        <f t="shared" si="62"/>
        <v>0.50769230769230766</v>
      </c>
      <c r="M365" s="53">
        <f t="shared" si="63"/>
        <v>0.49230769230769234</v>
      </c>
      <c r="N365" s="54">
        <v>462</v>
      </c>
      <c r="O365" s="54">
        <f t="shared" si="64"/>
        <v>221.375</v>
      </c>
      <c r="P365" s="54">
        <f t="shared" si="65"/>
        <v>228.66666666666669</v>
      </c>
      <c r="Q365" s="54">
        <f t="shared" si="66"/>
        <v>233.33333333333334</v>
      </c>
      <c r="R365" s="54">
        <f t="shared" si="67"/>
        <v>240.62500000000003</v>
      </c>
      <c r="S365" s="55">
        <f t="shared" si="68"/>
        <v>-11.958333333333343</v>
      </c>
      <c r="T365" s="55">
        <f t="shared" si="68"/>
        <v>-11.958333333333343</v>
      </c>
      <c r="U365" t="s">
        <v>101</v>
      </c>
      <c r="V365" t="s">
        <v>142</v>
      </c>
      <c r="W365" t="s">
        <v>441</v>
      </c>
      <c r="X365" t="s">
        <v>514</v>
      </c>
      <c r="Y365" s="66"/>
    </row>
    <row r="366" spans="1:25" ht="15" x14ac:dyDescent="0.25">
      <c r="A366">
        <v>2.17</v>
      </c>
      <c r="B366">
        <v>1.76</v>
      </c>
      <c r="C366" s="43">
        <f t="shared" si="61"/>
        <v>2.9011311269375728E-2</v>
      </c>
      <c r="D366" s="44">
        <f>IF(OR($A366="",$B366=""),"",A366*'MPTO_working_2-way'!$G365)</f>
        <v>2.2329545454545454</v>
      </c>
      <c r="E366" s="46">
        <f>IF(OR($A366="",$B366=""),"",B366*'MPTO_working_2-way'!$G365)</f>
        <v>1.8110599078341012</v>
      </c>
      <c r="F366" s="44">
        <f>IF(OR($A366="",$B366=""),"",'MPTO_working_2-way'!D365)</f>
        <v>2.2405256365129644</v>
      </c>
      <c r="G366" s="46">
        <f>IF(OR($A366="",$B366=""),"",'MPTO_working_2-way'!E365)</f>
        <v>1.8061099025820484</v>
      </c>
      <c r="H366" s="44">
        <f>IF(OR($A366="",$B366=""),"",'OddsRatio_working_2-way'!M365)</f>
        <v>2.2407552878027661</v>
      </c>
      <c r="I366" s="44">
        <f>IF(OR($A366="",$B366=""),"",'OddsRatio_working_2-way'!N365)</f>
        <v>1.8059606997693183</v>
      </c>
      <c r="J366" s="44">
        <f>IF('Log_working_2-way'!$D365="","",A366^('Log_working_2-way'!$D365))</f>
        <v>2.2442129030289037</v>
      </c>
      <c r="K366" s="46">
        <f>IF('Log_working_2-way'!$D365="","",B366^('Log_working_2-way'!$D365))</f>
        <v>1.8037209689479914</v>
      </c>
      <c r="L366" s="53">
        <f t="shared" si="62"/>
        <v>0.44783715012722647</v>
      </c>
      <c r="M366" s="53">
        <f t="shared" si="63"/>
        <v>0.55216284987277364</v>
      </c>
      <c r="N366" s="54">
        <v>463</v>
      </c>
      <c r="O366" s="54">
        <f t="shared" si="64"/>
        <v>249.63594470046078</v>
      </c>
      <c r="P366" s="54">
        <f t="shared" si="65"/>
        <v>199.93181818181819</v>
      </c>
      <c r="Q366" s="54">
        <f t="shared" si="66"/>
        <v>263.06818181818187</v>
      </c>
      <c r="R366" s="54">
        <f t="shared" si="67"/>
        <v>213.36405529953916</v>
      </c>
      <c r="S366" s="55">
        <f t="shared" si="68"/>
        <v>-13.432237117721087</v>
      </c>
      <c r="T366" s="55">
        <f t="shared" si="68"/>
        <v>-13.432237117720973</v>
      </c>
      <c r="U366" t="s">
        <v>347</v>
      </c>
      <c r="V366" t="s">
        <v>94</v>
      </c>
      <c r="W366" t="s">
        <v>441</v>
      </c>
      <c r="X366" t="s">
        <v>514</v>
      </c>
      <c r="Y366" s="66"/>
    </row>
    <row r="367" spans="1:25" ht="15" x14ac:dyDescent="0.25">
      <c r="A367">
        <v>2.6</v>
      </c>
      <c r="B367">
        <v>1.55</v>
      </c>
      <c r="C367" s="43">
        <f t="shared" si="61"/>
        <v>2.9776674937965097E-2</v>
      </c>
      <c r="D367" s="44">
        <f>IF(OR($A367="",$B367=""),"",A367*'MPTO_working_2-way'!$G366)</f>
        <v>2.6774193548387095</v>
      </c>
      <c r="E367" s="46">
        <f>IF(OR($A367="",$B367=""),"",B367*'MPTO_working_2-way'!$G366)</f>
        <v>1.596153846153846</v>
      </c>
      <c r="F367" s="44">
        <f>IF(OR($A367="",$B367=""),"",'MPTO_working_2-way'!D366)</f>
        <v>2.7046979865771807</v>
      </c>
      <c r="G367" s="46">
        <f>IF(OR($A367="",$B367=""),"",'MPTO_working_2-way'!E366)</f>
        <v>1.5866141732283463</v>
      </c>
      <c r="H367" s="44">
        <f>IF(OR($A367="",$B367=""),"",'OddsRatio_working_2-way'!M366)</f>
        <v>2.7056057308448831</v>
      </c>
      <c r="I367" s="44">
        <f>IF(OR($A367="",$B367=""),"",'OddsRatio_working_2-way'!N366)</f>
        <v>1.5863019699779282</v>
      </c>
      <c r="J367" s="44">
        <f>IF('Log_working_2-way'!$D366="","",A367^('Log_working_2-way'!$D366))</f>
        <v>2.7183212498277745</v>
      </c>
      <c r="K367" s="46">
        <f>IF('Log_working_2-way'!$D366="","",B367^('Log_working_2-way'!$D366))</f>
        <v>1.5819633552807311</v>
      </c>
      <c r="L367" s="53">
        <f t="shared" si="62"/>
        <v>0.37349397590361449</v>
      </c>
      <c r="M367" s="53">
        <f t="shared" si="63"/>
        <v>0.62650602409638556</v>
      </c>
      <c r="N367" s="54">
        <v>464</v>
      </c>
      <c r="O367" s="54">
        <f t="shared" si="64"/>
        <v>285.53846153846155</v>
      </c>
      <c r="P367" s="54">
        <f t="shared" si="65"/>
        <v>164.64516129032262</v>
      </c>
      <c r="Q367" s="54">
        <f t="shared" si="66"/>
        <v>299.35483870967744</v>
      </c>
      <c r="R367" s="54">
        <f t="shared" si="67"/>
        <v>178.46153846153845</v>
      </c>
      <c r="S367" s="55">
        <f t="shared" si="68"/>
        <v>-13.81637717121589</v>
      </c>
      <c r="T367" s="55">
        <f t="shared" si="68"/>
        <v>-13.816377171215834</v>
      </c>
      <c r="U367" t="s">
        <v>96</v>
      </c>
      <c r="V367" t="s">
        <v>141</v>
      </c>
      <c r="W367" t="s">
        <v>441</v>
      </c>
      <c r="X367" t="s">
        <v>514</v>
      </c>
      <c r="Y367" s="66"/>
    </row>
    <row r="368" spans="1:25" ht="15" x14ac:dyDescent="0.25">
      <c r="A368">
        <v>2.27</v>
      </c>
      <c r="B368">
        <v>1.68</v>
      </c>
      <c r="C368" s="43">
        <f t="shared" si="61"/>
        <v>3.5766729599328695E-2</v>
      </c>
      <c r="D368" s="44">
        <f>IF(OR($A368="",$B368=""),"",A368*'MPTO_working_2-way'!$G367)</f>
        <v>2.3511904761904763</v>
      </c>
      <c r="E368" s="46">
        <f>IF(OR($A368="",$B368=""),"",B368*'MPTO_working_2-way'!$G367)</f>
        <v>1.7400881057268722</v>
      </c>
      <c r="F368" s="44">
        <f>IF(OR($A368="",$B368=""),"",'MPTO_working_2-way'!D367)</f>
        <v>2.3660503784588656</v>
      </c>
      <c r="G368" s="46">
        <f>IF(OR($A368="",$B368=""),"",'MPTO_working_2-way'!E367)</f>
        <v>1.7320374239258789</v>
      </c>
      <c r="H368" s="44">
        <f>IF(OR($A368="",$B368=""),"",'OddsRatio_working_2-way'!M367)</f>
        <v>2.3666188418222287</v>
      </c>
      <c r="I368" s="44">
        <f>IF(OR($A368="",$B368=""),"",'OddsRatio_working_2-way'!N367)</f>
        <v>1.7317329231804059</v>
      </c>
      <c r="J368" s="44">
        <f>IF('Log_working_2-way'!$D367="","",A368^('Log_working_2-way'!$D367))</f>
        <v>2.37348902776783</v>
      </c>
      <c r="K368" s="46">
        <f>IF('Log_working_2-way'!$D367="","",B368^('Log_working_2-way'!$D367))</f>
        <v>1.72807279838637</v>
      </c>
      <c r="L368" s="53">
        <f t="shared" si="62"/>
        <v>0.42531645569620252</v>
      </c>
      <c r="M368" s="53">
        <f t="shared" si="63"/>
        <v>0.57468354430379742</v>
      </c>
      <c r="N368" s="54">
        <v>465</v>
      </c>
      <c r="O368" s="54">
        <f t="shared" si="64"/>
        <v>260.15418502202641</v>
      </c>
      <c r="P368" s="54">
        <f t="shared" si="65"/>
        <v>188.21428571428567</v>
      </c>
      <c r="Q368" s="54">
        <f t="shared" si="66"/>
        <v>276.78571428571428</v>
      </c>
      <c r="R368" s="54">
        <f t="shared" si="67"/>
        <v>204.84581497797356</v>
      </c>
      <c r="S368" s="55">
        <f t="shared" si="68"/>
        <v>-16.631529263687867</v>
      </c>
      <c r="T368" s="55">
        <f t="shared" si="68"/>
        <v>-16.631529263687895</v>
      </c>
      <c r="U368" t="s">
        <v>348</v>
      </c>
      <c r="V368" t="s">
        <v>250</v>
      </c>
      <c r="W368" t="s">
        <v>434</v>
      </c>
      <c r="X368" t="s">
        <v>514</v>
      </c>
      <c r="Y368" s="66"/>
    </row>
    <row r="369" spans="1:25" s="28" customFormat="1" ht="15" x14ac:dyDescent="0.25">
      <c r="A369" s="23">
        <v>2.0299999999999998</v>
      </c>
      <c r="B369" s="23">
        <v>1.86</v>
      </c>
      <c r="C369" s="24">
        <f t="shared" si="61"/>
        <v>3.0245246040574214E-2</v>
      </c>
      <c r="D369" s="25">
        <f>IF(OR($A369="",$B369=""),"",A369*'MPTO_working_2-way'!$G368)</f>
        <v>2.0913978494623655</v>
      </c>
      <c r="E369" s="27">
        <f>IF(OR($A369="",$B369=""),"",B369*'MPTO_working_2-way'!$G368)</f>
        <v>1.9162561576354682</v>
      </c>
      <c r="F369" s="25">
        <f>IF(OR($A369="",$B369=""),"",'MPTO_working_2-way'!D368)</f>
        <v>2.0942925287037548</v>
      </c>
      <c r="G369" s="27">
        <f>IF(OR($A369="",$B369=""),"",'MPTO_working_2-way'!E368)</f>
        <v>1.9138324294186226</v>
      </c>
      <c r="H369" s="25">
        <f>IF(OR($A369="",$B369=""),"",'OddsRatio_working_2-way'!M368)</f>
        <v>2.0943831224048783</v>
      </c>
      <c r="I369" s="25">
        <f>IF(OR($A369="",$B369=""),"",'OddsRatio_working_2-way'!N368)</f>
        <v>1.9137567818137824</v>
      </c>
      <c r="J369" s="25">
        <f>IF('Log_working_2-way'!$D368="","",A369^('Log_working_2-way'!$D368))</f>
        <v>2.0957003958101184</v>
      </c>
      <c r="K369" s="27">
        <f>IF('Log_working_2-way'!$D368="","",B369^('Log_working_2-way'!$D368))</f>
        <v>1.9126582447390832</v>
      </c>
      <c r="L369" s="76">
        <f t="shared" si="62"/>
        <v>0.47814910025706941</v>
      </c>
      <c r="M369" s="76">
        <f t="shared" si="63"/>
        <v>0.52185089974293053</v>
      </c>
      <c r="N369" s="77">
        <v>466</v>
      </c>
      <c r="O369" s="77">
        <f t="shared" si="64"/>
        <v>236.44334975369458</v>
      </c>
      <c r="P369" s="77">
        <f t="shared" si="65"/>
        <v>215.46236559139783</v>
      </c>
      <c r="Q369" s="77">
        <f t="shared" si="66"/>
        <v>250.53763440860214</v>
      </c>
      <c r="R369" s="77">
        <f t="shared" si="67"/>
        <v>229.55665024630545</v>
      </c>
      <c r="S369" s="78">
        <f t="shared" si="68"/>
        <v>-14.094284654907568</v>
      </c>
      <c r="T369" s="78">
        <f t="shared" si="68"/>
        <v>-14.094284654907625</v>
      </c>
      <c r="U369" s="23" t="s">
        <v>419</v>
      </c>
      <c r="V369" s="23" t="s">
        <v>355</v>
      </c>
      <c r="W369" s="23" t="s">
        <v>434</v>
      </c>
      <c r="X369" s="23" t="s">
        <v>514</v>
      </c>
      <c r="Y369" s="75"/>
    </row>
    <row r="370" spans="1:25" ht="15" x14ac:dyDescent="0.25">
      <c r="A370">
        <v>1.87</v>
      </c>
      <c r="B370">
        <v>2.0099999999999998</v>
      </c>
      <c r="C370" s="43">
        <f t="shared" si="61"/>
        <v>3.22717960997152E-2</v>
      </c>
      <c r="D370" s="44">
        <f>IF(OR($A370="",$B370=""),"",A370*'MPTO_working_2-way'!$G369)</f>
        <v>1.9303482587064675</v>
      </c>
      <c r="E370" s="46">
        <f>IF(OR($A370="",$B370=""),"",B370*'MPTO_working_2-way'!$G369)</f>
        <v>2.0748663101604272</v>
      </c>
      <c r="F370" s="44">
        <f>IF(OR($A370="",$B370=""),"",'MPTO_working_2-way'!D369)</f>
        <v>1.9281811886013285</v>
      </c>
      <c r="G370" s="46">
        <f>IF(OR($A370="",$B370=""),"",'MPTO_working_2-way'!E369)</f>
        <v>2.0773758532069522</v>
      </c>
      <c r="H370" s="44">
        <f>IF(OR($A370="",$B370=""),"",'OddsRatio_working_2-way'!M369)</f>
        <v>1.9281089045009006</v>
      </c>
      <c r="I370" s="44">
        <f>IF(OR($A370="",$B370=""),"",'OddsRatio_working_2-way'!N369)</f>
        <v>2.0774597626964471</v>
      </c>
      <c r="J370" s="44">
        <f>IF('Log_working_2-way'!$D369="","",A370^('Log_working_2-way'!$D369))</f>
        <v>1.9271248994258339</v>
      </c>
      <c r="K370" s="46">
        <f>IF('Log_working_2-way'!$D369="","",B370^('Log_working_2-way'!$D369))</f>
        <v>2.0786033258509891</v>
      </c>
      <c r="L370" s="53">
        <f t="shared" ref="L370:L433" si="69">(1/D370)</f>
        <v>0.51804123711340211</v>
      </c>
      <c r="M370" s="53">
        <f t="shared" ref="M370:M433" si="70">(1/E370)</f>
        <v>0.48195876288659806</v>
      </c>
      <c r="N370" s="54">
        <v>467</v>
      </c>
      <c r="O370" s="54">
        <f t="shared" ref="O370:O433" si="71">(1/A370)*((N370*A370)-N370)</f>
        <v>217.2673796791444</v>
      </c>
      <c r="P370" s="54">
        <f t="shared" ref="P370:P433" si="72">(1/B370)*((N370*B370)-N370)</f>
        <v>234.66169154228851</v>
      </c>
      <c r="Q370" s="54">
        <f t="shared" ref="Q370:Q433" si="73">(1/B370)*N370</f>
        <v>232.33830845771146</v>
      </c>
      <c r="R370" s="54">
        <f t="shared" ref="R370:R433" si="74">(1/A370)*N370</f>
        <v>249.73262032085557</v>
      </c>
      <c r="S370" s="55">
        <f t="shared" ref="S370:T433" si="75">O370-Q370</f>
        <v>-15.070928778567065</v>
      </c>
      <c r="T370" s="55">
        <f t="shared" si="68"/>
        <v>-15.070928778567065</v>
      </c>
      <c r="U370" t="s">
        <v>253</v>
      </c>
      <c r="V370" t="s">
        <v>381</v>
      </c>
      <c r="W370" t="s">
        <v>438</v>
      </c>
      <c r="X370" t="s">
        <v>536</v>
      </c>
      <c r="Y370" s="66"/>
    </row>
    <row r="371" spans="1:25" ht="15" x14ac:dyDescent="0.25">
      <c r="A371">
        <v>1.73</v>
      </c>
      <c r="B371">
        <v>2.2200000000000002</v>
      </c>
      <c r="C371" s="43">
        <f t="shared" si="61"/>
        <v>2.8485132531375301E-2</v>
      </c>
      <c r="D371" s="44">
        <f>IF(OR($A371="",$B371=""),"",A371*'MPTO_working_2-way'!$G370)</f>
        <v>1.7792792792792793</v>
      </c>
      <c r="E371" s="46">
        <f>IF(OR($A371="",$B371=""),"",B371*'MPTO_working_2-way'!$G370)</f>
        <v>2.2832369942196533</v>
      </c>
      <c r="F371" s="44">
        <f>IF(OR($A371="",$B371=""),"",'MPTO_working_2-way'!D370)</f>
        <v>1.7737034129219971</v>
      </c>
      <c r="G371" s="46">
        <f>IF(OR($A371="",$B371=""),"",'MPTO_working_2-way'!E370)</f>
        <v>2.2924849280725841</v>
      </c>
      <c r="H371" s="44">
        <f>IF(OR($A371="",$B371=""),"",'OddsRatio_working_2-way'!M370)</f>
        <v>1.7735377532723946</v>
      </c>
      <c r="I371" s="44">
        <f>IF(OR($A371="",$B371=""),"",'OddsRatio_working_2-way'!N370)</f>
        <v>2.2927617246470167</v>
      </c>
      <c r="J371" s="44">
        <f>IF('Log_working_2-way'!$D370="","",A371^('Log_working_2-way'!$D370))</f>
        <v>1.771015496161394</v>
      </c>
      <c r="K371" s="46">
        <f>IF('Log_working_2-way'!$D370="","",B371^('Log_working_2-way'!$D370))</f>
        <v>2.2969907932831721</v>
      </c>
      <c r="L371" s="53">
        <f t="shared" si="69"/>
        <v>0.5620253164556962</v>
      </c>
      <c r="M371" s="53">
        <f t="shared" si="70"/>
        <v>0.43797468354430374</v>
      </c>
      <c r="N371" s="54">
        <v>468</v>
      </c>
      <c r="O371" s="54">
        <f t="shared" si="71"/>
        <v>197.47976878612718</v>
      </c>
      <c r="P371" s="54">
        <f t="shared" si="72"/>
        <v>257.18918918918916</v>
      </c>
      <c r="Q371" s="54">
        <f t="shared" si="73"/>
        <v>210.81081081081078</v>
      </c>
      <c r="R371" s="54">
        <f t="shared" si="74"/>
        <v>270.52023121387288</v>
      </c>
      <c r="S371" s="55">
        <f t="shared" si="75"/>
        <v>-13.331042024683597</v>
      </c>
      <c r="T371" s="55">
        <f t="shared" si="68"/>
        <v>-13.331042024683711</v>
      </c>
      <c r="U371" t="s">
        <v>389</v>
      </c>
      <c r="V371" t="s">
        <v>269</v>
      </c>
      <c r="W371" t="s">
        <v>230</v>
      </c>
      <c r="X371" t="s">
        <v>536</v>
      </c>
      <c r="Y371" s="66"/>
    </row>
    <row r="372" spans="1:25" ht="15" x14ac:dyDescent="0.25">
      <c r="A372">
        <v>1.74</v>
      </c>
      <c r="B372">
        <v>2.17</v>
      </c>
      <c r="C372" s="43">
        <f t="shared" si="61"/>
        <v>3.5542136765718491E-2</v>
      </c>
      <c r="D372" s="44">
        <f>IF(OR($A372="",$B372=""),"",A372*'MPTO_working_2-way'!$G371)</f>
        <v>1.8018433179723501</v>
      </c>
      <c r="E372" s="46">
        <f>IF(OR($A372="",$B372=""),"",B372*'MPTO_working_2-way'!$G371)</f>
        <v>2.2471264367816088</v>
      </c>
      <c r="F372" s="44">
        <f>IF(OR($A372="",$B372=""),"",'MPTO_working_2-way'!D371)</f>
        <v>1.7955204717295163</v>
      </c>
      <c r="G372" s="46">
        <f>IF(OR($A372="",$B372=""),"",'MPTO_working_2-way'!E371)</f>
        <v>2.2570386753541753</v>
      </c>
      <c r="H372" s="44">
        <f>IF(OR($A372="",$B372=""),"",'OddsRatio_working_2-way'!M371)</f>
        <v>1.7952852522702987</v>
      </c>
      <c r="I372" s="44">
        <f>IF(OR($A372="",$B372=""),"",'OddsRatio_working_2-way'!N371)</f>
        <v>2.2574104664273644</v>
      </c>
      <c r="J372" s="44">
        <f>IF('Log_working_2-way'!$D371="","",A372^('Log_working_2-way'!$D371))</f>
        <v>1.7924113803680148</v>
      </c>
      <c r="K372" s="46">
        <f>IF('Log_working_2-way'!$D371="","",B372^('Log_working_2-way'!$D371))</f>
        <v>2.2619707702020815</v>
      </c>
      <c r="L372" s="53">
        <f t="shared" si="69"/>
        <v>0.55498721227621484</v>
      </c>
      <c r="M372" s="53">
        <f t="shared" si="70"/>
        <v>0.44501278772378522</v>
      </c>
      <c r="N372" s="54">
        <v>469</v>
      </c>
      <c r="O372" s="54">
        <f t="shared" si="71"/>
        <v>199.45977011494247</v>
      </c>
      <c r="P372" s="54">
        <f t="shared" si="72"/>
        <v>252.87096774193549</v>
      </c>
      <c r="Q372" s="54">
        <f t="shared" si="73"/>
        <v>216.12903225806451</v>
      </c>
      <c r="R372" s="54">
        <f t="shared" si="74"/>
        <v>269.54022988505744</v>
      </c>
      <c r="S372" s="55">
        <f t="shared" si="75"/>
        <v>-16.66926214312204</v>
      </c>
      <c r="T372" s="55">
        <f t="shared" si="68"/>
        <v>-16.669262143121955</v>
      </c>
      <c r="U372" t="s">
        <v>272</v>
      </c>
      <c r="V372" t="s">
        <v>226</v>
      </c>
      <c r="W372" t="s">
        <v>231</v>
      </c>
      <c r="X372" t="s">
        <v>536</v>
      </c>
      <c r="Y372" s="66"/>
    </row>
    <row r="373" spans="1:25" ht="15" x14ac:dyDescent="0.25">
      <c r="A373">
        <v>2.09</v>
      </c>
      <c r="B373">
        <v>1.82</v>
      </c>
      <c r="C373" s="43">
        <f t="shared" si="61"/>
        <v>2.7919448972080652E-2</v>
      </c>
      <c r="D373" s="44">
        <f>IF(OR($A373="",$B373=""),"",A373*'MPTO_working_2-way'!$G372)</f>
        <v>2.1483516483516483</v>
      </c>
      <c r="E373" s="46">
        <f>IF(OR($A373="",$B373=""),"",B373*'MPTO_working_2-way'!$G372)</f>
        <v>1.8708133971291869</v>
      </c>
      <c r="F373" s="44">
        <f>IF(OR($A373="",$B373=""),"",'MPTO_working_2-way'!D372)</f>
        <v>2.152810006225593</v>
      </c>
      <c r="G373" s="46">
        <f>IF(OR($A373="",$B373=""),"",'MPTO_working_2-way'!E372)</f>
        <v>1.8674456281604401</v>
      </c>
      <c r="H373" s="44">
        <f>IF(OR($A373="",$B373=""),"",'OddsRatio_working_2-way'!M372)</f>
        <v>2.1529389804681456</v>
      </c>
      <c r="I373" s="44">
        <f>IF(OR($A373="",$B373=""),"",'OddsRatio_working_2-way'!N372)</f>
        <v>1.8673485908108987</v>
      </c>
      <c r="J373" s="44">
        <f>IF('Log_working_2-way'!$D372="","",A373^('Log_working_2-way'!$D372))</f>
        <v>2.1549669469306498</v>
      </c>
      <c r="K373" s="46">
        <f>IF('Log_working_2-way'!$D372="","",B373^('Log_working_2-way'!$D372))</f>
        <v>1.8658256434588982</v>
      </c>
      <c r="L373" s="53">
        <f t="shared" si="69"/>
        <v>0.46547314578005117</v>
      </c>
      <c r="M373" s="53">
        <f t="shared" si="70"/>
        <v>0.53452685421994872</v>
      </c>
      <c r="N373" s="54">
        <v>470</v>
      </c>
      <c r="O373" s="54">
        <f t="shared" si="71"/>
        <v>245.11961722488039</v>
      </c>
      <c r="P373" s="54">
        <f t="shared" si="72"/>
        <v>211.75824175824172</v>
      </c>
      <c r="Q373" s="54">
        <f t="shared" si="73"/>
        <v>258.24175824175819</v>
      </c>
      <c r="R373" s="54">
        <f t="shared" si="74"/>
        <v>224.88038277511964</v>
      </c>
      <c r="S373" s="55">
        <f t="shared" si="75"/>
        <v>-13.122141016877805</v>
      </c>
      <c r="T373" s="55">
        <f t="shared" si="68"/>
        <v>-13.122141016877919</v>
      </c>
      <c r="U373" t="s">
        <v>41</v>
      </c>
      <c r="V373" t="s">
        <v>138</v>
      </c>
      <c r="W373" t="s">
        <v>443</v>
      </c>
      <c r="X373" t="s">
        <v>536</v>
      </c>
      <c r="Y373" s="66"/>
    </row>
    <row r="374" spans="1:25" ht="15" x14ac:dyDescent="0.25">
      <c r="A374">
        <v>2.11</v>
      </c>
      <c r="B374">
        <v>1.81</v>
      </c>
      <c r="C374" s="43">
        <f t="shared" si="61"/>
        <v>2.6419837134403323E-2</v>
      </c>
      <c r="D374" s="44">
        <f>IF(OR($A374="",$B374=""),"",A374*'MPTO_working_2-way'!$G373)</f>
        <v>2.165745856353591</v>
      </c>
      <c r="E374" s="46">
        <f>IF(OR($A374="",$B374=""),"",B374*'MPTO_working_2-way'!$G373)</f>
        <v>1.85781990521327</v>
      </c>
      <c r="F374" s="44">
        <f>IF(OR($A374="",$B374=""),"",'MPTO_working_2-way'!D373)</f>
        <v>2.1704981387286519</v>
      </c>
      <c r="G374" s="46">
        <f>IF(OR($A374="",$B374=""),"",'MPTO_working_2-way'!E373)</f>
        <v>1.8543371124760262</v>
      </c>
      <c r="H374" s="44">
        <f>IF(OR($A374="",$B374=""),"",'OddsRatio_working_2-way'!M373)</f>
        <v>2.1706281947614148</v>
      </c>
      <c r="I374" s="44">
        <f>IF(OR($A374="",$B374=""),"",'OddsRatio_working_2-way'!N373)</f>
        <v>1.8542421961772491</v>
      </c>
      <c r="J374" s="44">
        <f>IF('Log_working_2-way'!$D373="","",A374^('Log_working_2-way'!$D373))</f>
        <v>2.1727879037705513</v>
      </c>
      <c r="K374" s="46">
        <f>IF('Log_working_2-way'!$D373="","",B374^('Log_working_2-way'!$D373))</f>
        <v>1.85266909454383</v>
      </c>
      <c r="L374" s="53">
        <f t="shared" si="69"/>
        <v>0.46173469387755106</v>
      </c>
      <c r="M374" s="53">
        <f t="shared" si="70"/>
        <v>0.53826530612244905</v>
      </c>
      <c r="N374" s="54">
        <v>471</v>
      </c>
      <c r="O374" s="54">
        <f t="shared" si="71"/>
        <v>247.77725118483411</v>
      </c>
      <c r="P374" s="54">
        <f t="shared" si="72"/>
        <v>210.77900552486187</v>
      </c>
      <c r="Q374" s="54">
        <f t="shared" si="73"/>
        <v>260.22099447513813</v>
      </c>
      <c r="R374" s="54">
        <f t="shared" si="74"/>
        <v>223.22274881516589</v>
      </c>
      <c r="S374" s="55">
        <f t="shared" si="75"/>
        <v>-12.443743290304013</v>
      </c>
      <c r="T374" s="55">
        <f t="shared" si="68"/>
        <v>-12.443743290304013</v>
      </c>
      <c r="U374" t="s">
        <v>396</v>
      </c>
      <c r="V374" t="s">
        <v>408</v>
      </c>
      <c r="W374" t="s">
        <v>440</v>
      </c>
      <c r="X374" t="s">
        <v>536</v>
      </c>
      <c r="Y374" s="66"/>
    </row>
    <row r="375" spans="1:25" ht="15" x14ac:dyDescent="0.25">
      <c r="A375">
        <v>2.5299999999999998</v>
      </c>
      <c r="B375">
        <v>1.55</v>
      </c>
      <c r="C375" s="43">
        <f t="shared" si="61"/>
        <v>4.0418207318628108E-2</v>
      </c>
      <c r="D375" s="44">
        <f>IF(OR($A375="",$B375=""),"",A375*'MPTO_working_2-way'!$G374)</f>
        <v>2.6322580645161291</v>
      </c>
      <c r="E375" s="46">
        <f>IF(OR($A375="",$B375=""),"",B375*'MPTO_working_2-way'!$G374)</f>
        <v>1.6126482213438735</v>
      </c>
      <c r="F375" s="44">
        <f>IF(OR($A375="",$B375=""),"",'MPTO_working_2-way'!D374)</f>
        <v>2.6663267040625529</v>
      </c>
      <c r="G375" s="46">
        <f>IF(OR($A375="",$B375=""),"",'MPTO_working_2-way'!E374)</f>
        <v>1.6001224115066817</v>
      </c>
      <c r="H375" s="44">
        <f>IF(OR($A375="",$B375=""),"",'OddsRatio_working_2-way'!M374)</f>
        <v>2.6678783474277079</v>
      </c>
      <c r="I375" s="44">
        <f>IF(OR($A375="",$B375=""),"",'OddsRatio_working_2-way'!N374)</f>
        <v>1.5995641118204185</v>
      </c>
      <c r="J375" s="44">
        <f>IF('Log_working_2-way'!$D374="","",A375^('Log_working_2-way'!$D374))</f>
        <v>2.6839566506152583</v>
      </c>
      <c r="K375" s="46">
        <f>IF('Log_working_2-way'!$D374="","",B375^('Log_working_2-way'!$D374))</f>
        <v>1.593839514594479</v>
      </c>
      <c r="L375" s="53">
        <f t="shared" si="69"/>
        <v>0.37990196078431371</v>
      </c>
      <c r="M375" s="53">
        <f t="shared" si="70"/>
        <v>0.62009803921568629</v>
      </c>
      <c r="N375" s="54">
        <v>472</v>
      </c>
      <c r="O375" s="54">
        <f t="shared" si="71"/>
        <v>285.43873517786557</v>
      </c>
      <c r="P375" s="54">
        <f t="shared" si="72"/>
        <v>167.48387096774195</v>
      </c>
      <c r="Q375" s="54">
        <f t="shared" si="73"/>
        <v>304.51612903225805</v>
      </c>
      <c r="R375" s="54">
        <f t="shared" si="74"/>
        <v>186.5612648221344</v>
      </c>
      <c r="S375" s="55">
        <f t="shared" si="75"/>
        <v>-19.077393854392483</v>
      </c>
      <c r="T375" s="55">
        <f t="shared" si="68"/>
        <v>-19.077393854392454</v>
      </c>
      <c r="U375" t="s">
        <v>331</v>
      </c>
      <c r="V375" t="s">
        <v>327</v>
      </c>
      <c r="W375" t="s">
        <v>446</v>
      </c>
      <c r="X375" t="s">
        <v>536</v>
      </c>
      <c r="Y375" s="66"/>
    </row>
    <row r="376" spans="1:25" ht="15" x14ac:dyDescent="0.25">
      <c r="A376">
        <v>2.36</v>
      </c>
      <c r="B376">
        <v>1.65</v>
      </c>
      <c r="C376" s="43">
        <f t="shared" si="61"/>
        <v>2.9789419619928204E-2</v>
      </c>
      <c r="D376" s="44">
        <f>IF(OR($A376="",$B376=""),"",A376*'MPTO_working_2-way'!$G375)</f>
        <v>2.4303030303030306</v>
      </c>
      <c r="E376" s="46">
        <f>IF(OR($A376="",$B376=""),"",B376*'MPTO_working_2-way'!$G375)</f>
        <v>1.6991525423728815</v>
      </c>
      <c r="F376" s="44">
        <f>IF(OR($A376="",$B376=""),"",'MPTO_working_2-way'!D375)</f>
        <v>2.4459798994974875</v>
      </c>
      <c r="G376" s="46">
        <f>IF(OR($A376="",$B376=""),"",'MPTO_working_2-way'!E375)</f>
        <v>1.691572545612511</v>
      </c>
      <c r="H376" s="44">
        <f>IF(OR($A376="",$B376=""),"",'OddsRatio_working_2-way'!M375)</f>
        <v>2.4464811413591585</v>
      </c>
      <c r="I376" s="44">
        <f>IF(OR($A376="",$B376=""),"",'OddsRatio_working_2-way'!N375)</f>
        <v>1.6913328984437157</v>
      </c>
      <c r="J376" s="44">
        <f>IF('Log_working_2-way'!$D375="","",A376^('Log_working_2-way'!$D375))</f>
        <v>2.4537046927110477</v>
      </c>
      <c r="K376" s="46">
        <f>IF('Log_working_2-way'!$D375="","",B376^('Log_working_2-way'!$D375))</f>
        <v>1.6878976211702592</v>
      </c>
      <c r="L376" s="53">
        <f t="shared" si="69"/>
        <v>0.41147132169576056</v>
      </c>
      <c r="M376" s="53">
        <f t="shared" si="70"/>
        <v>0.58852867830423938</v>
      </c>
      <c r="N376" s="54">
        <v>473</v>
      </c>
      <c r="O376" s="54">
        <f t="shared" si="71"/>
        <v>272.57627118644069</v>
      </c>
      <c r="P376" s="54">
        <f t="shared" si="72"/>
        <v>186.33333333333329</v>
      </c>
      <c r="Q376" s="54">
        <f t="shared" si="73"/>
        <v>286.66666666666669</v>
      </c>
      <c r="R376" s="54">
        <f t="shared" si="74"/>
        <v>200.42372881355934</v>
      </c>
      <c r="S376" s="55">
        <f t="shared" si="75"/>
        <v>-14.090395480225993</v>
      </c>
      <c r="T376" s="55">
        <f t="shared" si="68"/>
        <v>-14.09039548022605</v>
      </c>
      <c r="U376" t="s">
        <v>103</v>
      </c>
      <c r="V376" t="s">
        <v>96</v>
      </c>
      <c r="W376" t="s">
        <v>441</v>
      </c>
      <c r="X376" t="s">
        <v>536</v>
      </c>
      <c r="Y376" s="66"/>
    </row>
    <row r="377" spans="1:25" ht="15" x14ac:dyDescent="0.25">
      <c r="A377">
        <v>2.19</v>
      </c>
      <c r="B377">
        <v>1.73</v>
      </c>
      <c r="C377" s="43">
        <f t="shared" si="61"/>
        <v>3.4655686647135031E-2</v>
      </c>
      <c r="D377" s="44">
        <f>IF(OR($A377="",$B377=""),"",A377*'MPTO_working_2-way'!$G376)</f>
        <v>2.2658959537572256</v>
      </c>
      <c r="E377" s="46">
        <f>IF(OR($A377="",$B377=""),"",B377*'MPTO_working_2-way'!$G376)</f>
        <v>1.7899543378995435</v>
      </c>
      <c r="F377" s="44">
        <f>IF(OR($A377="",$B377=""),"",'MPTO_working_2-way'!D376)</f>
        <v>2.2763841740018629</v>
      </c>
      <c r="G377" s="46">
        <f>IF(OR($A377="",$B377=""),"",'MPTO_working_2-way'!E376)</f>
        <v>1.7834631769717797</v>
      </c>
      <c r="H377" s="44">
        <f>IF(OR($A377="",$B377=""),"",'OddsRatio_working_2-way'!M376)</f>
        <v>2.2767681803292916</v>
      </c>
      <c r="I377" s="44">
        <f>IF(OR($A377="",$B377=""),"",'OddsRatio_working_2-way'!N376)</f>
        <v>1.7832275391935992</v>
      </c>
      <c r="J377" s="44">
        <f>IF('Log_working_2-way'!$D376="","",A377^('Log_working_2-way'!$D376))</f>
        <v>2.2815927958159761</v>
      </c>
      <c r="K377" s="46">
        <f>IF('Log_working_2-way'!$D376="","",B377^('Log_working_2-way'!$D376))</f>
        <v>1.7802790428165938</v>
      </c>
      <c r="L377" s="53">
        <f t="shared" si="69"/>
        <v>0.44132653061224486</v>
      </c>
      <c r="M377" s="53">
        <f t="shared" si="70"/>
        <v>0.55867346938775508</v>
      </c>
      <c r="N377" s="54">
        <v>474</v>
      </c>
      <c r="O377" s="54">
        <f t="shared" si="71"/>
        <v>257.56164383561645</v>
      </c>
      <c r="P377" s="54">
        <f t="shared" si="72"/>
        <v>200.01156069364163</v>
      </c>
      <c r="Q377" s="54">
        <f t="shared" si="73"/>
        <v>273.98843930635843</v>
      </c>
      <c r="R377" s="54">
        <f t="shared" si="74"/>
        <v>216.43835616438358</v>
      </c>
      <c r="S377" s="55">
        <f t="shared" si="75"/>
        <v>-16.426795470741979</v>
      </c>
      <c r="T377" s="55">
        <f t="shared" si="68"/>
        <v>-16.426795470741951</v>
      </c>
      <c r="U377" t="s">
        <v>348</v>
      </c>
      <c r="V377" t="s">
        <v>419</v>
      </c>
      <c r="W377" t="s">
        <v>434</v>
      </c>
      <c r="X377" t="s">
        <v>536</v>
      </c>
      <c r="Y377" s="66"/>
    </row>
    <row r="378" spans="1:25" ht="15" x14ac:dyDescent="0.25">
      <c r="A378">
        <v>1.78</v>
      </c>
      <c r="B378">
        <v>2.13</v>
      </c>
      <c r="C378" s="43">
        <f t="shared" si="61"/>
        <v>3.128132088410629E-2</v>
      </c>
      <c r="D378" s="44">
        <f>IF(OR($A378="",$B378=""),"",A378*'MPTO_working_2-way'!$G377)</f>
        <v>1.8356807511737092</v>
      </c>
      <c r="E378" s="46">
        <f>IF(OR($A378="",$B378=""),"",B378*'MPTO_working_2-way'!$G377)</f>
        <v>2.1966292134831464</v>
      </c>
      <c r="F378" s="44">
        <f>IF(OR($A378="",$B378=""),"",'MPTO_working_2-way'!D377)</f>
        <v>1.8309750325976726</v>
      </c>
      <c r="G378" s="46">
        <f>IF(OR($A378="",$B378=""),"",'MPTO_working_2-way'!E377)</f>
        <v>2.2034055907479515</v>
      </c>
      <c r="H378" s="44">
        <f>IF(OR($A378="",$B378=""),"",'OddsRatio_working_2-way'!M377)</f>
        <v>1.8308221751528204</v>
      </c>
      <c r="I378" s="44">
        <f>IF(OR($A378="",$B378=""),"",'OddsRatio_working_2-way'!N377)</f>
        <v>2.2036269973367788</v>
      </c>
      <c r="J378" s="44">
        <f>IF('Log_working_2-way'!$D377="","",A378^('Log_working_2-way'!$D377))</f>
        <v>1.8286894264917752</v>
      </c>
      <c r="K378" s="46">
        <f>IF('Log_working_2-way'!$D377="","",B378^('Log_working_2-way'!$D377))</f>
        <v>2.2067247005110642</v>
      </c>
      <c r="L378" s="53">
        <f t="shared" si="69"/>
        <v>0.54475703324808178</v>
      </c>
      <c r="M378" s="53">
        <f t="shared" si="70"/>
        <v>0.45524296675191805</v>
      </c>
      <c r="N378" s="54">
        <v>475</v>
      </c>
      <c r="O378" s="54">
        <f t="shared" si="71"/>
        <v>208.14606741573036</v>
      </c>
      <c r="P378" s="54">
        <f t="shared" si="72"/>
        <v>251.99530516431926</v>
      </c>
      <c r="Q378" s="54">
        <f t="shared" si="73"/>
        <v>223.00469483568077</v>
      </c>
      <c r="R378" s="54">
        <f t="shared" si="74"/>
        <v>266.85393258426967</v>
      </c>
      <c r="S378" s="55">
        <f t="shared" si="75"/>
        <v>-14.858627419950409</v>
      </c>
      <c r="T378" s="55">
        <f t="shared" si="68"/>
        <v>-14.858627419950409</v>
      </c>
      <c r="U378" t="s">
        <v>421</v>
      </c>
      <c r="V378" t="s">
        <v>420</v>
      </c>
      <c r="W378" t="s">
        <v>448</v>
      </c>
      <c r="X378" t="s">
        <v>536</v>
      </c>
      <c r="Y378" s="66"/>
    </row>
    <row r="379" spans="1:25" ht="15" x14ac:dyDescent="0.25">
      <c r="A379">
        <v>2.2799999999999998</v>
      </c>
      <c r="B379">
        <v>1.68</v>
      </c>
      <c r="C379" s="43">
        <f t="shared" si="61"/>
        <v>3.383458646616555E-2</v>
      </c>
      <c r="D379" s="44">
        <f>IF(OR($A379="",$B379=""),"",A379*'MPTO_working_2-way'!$G378)</f>
        <v>2.3571428571428572</v>
      </c>
      <c r="E379" s="46">
        <f>IF(OR($A379="",$B379=""),"",B379*'MPTO_working_2-way'!$G378)</f>
        <v>1.736842105263158</v>
      </c>
      <c r="F379" s="44">
        <f>IF(OR($A379="",$B379=""),"",'MPTO_working_2-way'!D378)</f>
        <v>2.3714710252600297</v>
      </c>
      <c r="G379" s="46">
        <f>IF(OR($A379="",$B379=""),"",'MPTO_working_2-way'!E378)</f>
        <v>1.7291440953412784</v>
      </c>
      <c r="H379" s="44">
        <f>IF(OR($A379="",$B379=""),"",'OddsRatio_working_2-way'!M378)</f>
        <v>2.3719886811400706</v>
      </c>
      <c r="I379" s="44">
        <f>IF(OR($A379="",$B379=""),"",'OddsRatio_working_2-way'!N378)</f>
        <v>1.728868986855663</v>
      </c>
      <c r="J379" s="44">
        <f>IF('Log_working_2-way'!$D378="","",A379^('Log_working_2-way'!$D378))</f>
        <v>2.3786002597874161</v>
      </c>
      <c r="K379" s="46">
        <f>IF('Log_working_2-way'!$D378="","",B379^('Log_working_2-way'!$D378))</f>
        <v>1.7253734306956654</v>
      </c>
      <c r="L379" s="53">
        <f t="shared" si="69"/>
        <v>0.42424242424242425</v>
      </c>
      <c r="M379" s="53">
        <f t="shared" si="70"/>
        <v>0.57575757575757569</v>
      </c>
      <c r="N379" s="54">
        <v>476</v>
      </c>
      <c r="O379" s="54">
        <f t="shared" si="71"/>
        <v>267.22807017543863</v>
      </c>
      <c r="P379" s="54">
        <f t="shared" si="72"/>
        <v>192.66666666666663</v>
      </c>
      <c r="Q379" s="54">
        <f t="shared" si="73"/>
        <v>283.33333333333331</v>
      </c>
      <c r="R379" s="54">
        <f t="shared" si="74"/>
        <v>208.77192982456143</v>
      </c>
      <c r="S379" s="55">
        <f t="shared" si="75"/>
        <v>-16.105263157894683</v>
      </c>
      <c r="T379" s="55">
        <f t="shared" si="68"/>
        <v>-16.105263157894797</v>
      </c>
      <c r="U379" t="s">
        <v>171</v>
      </c>
      <c r="V379" t="s">
        <v>364</v>
      </c>
      <c r="W379" t="s">
        <v>435</v>
      </c>
      <c r="X379" t="s">
        <v>536</v>
      </c>
      <c r="Y379" s="66"/>
    </row>
    <row r="380" spans="1:25" ht="15" x14ac:dyDescent="0.25">
      <c r="A380">
        <v>1.79</v>
      </c>
      <c r="B380">
        <v>2.08</v>
      </c>
      <c r="C380" s="43">
        <f t="shared" si="61"/>
        <v>3.9428448646325664E-2</v>
      </c>
      <c r="D380" s="44">
        <f>IF(OR($A380="",$B380=""),"",A380*'MPTO_working_2-way'!$G379)</f>
        <v>1.8605769230769229</v>
      </c>
      <c r="E380" s="46">
        <f>IF(OR($A380="",$B380=""),"",B380*'MPTO_working_2-way'!$G379)</f>
        <v>2.1620111731843576</v>
      </c>
      <c r="F380" s="44">
        <f>IF(OR($A380="",$B380=""),"",'MPTO_working_2-way'!D379)</f>
        <v>1.8554769261437256</v>
      </c>
      <c r="G380" s="46">
        <f>IF(OR($A380="",$B380=""),"",'MPTO_working_2-way'!E379)</f>
        <v>2.1689385995572641</v>
      </c>
      <c r="H380" s="44">
        <f>IF(OR($A380="",$B380=""),"",'OddsRatio_working_2-way'!M379)</f>
        <v>1.8552669065744805</v>
      </c>
      <c r="I380" s="44">
        <f>IF(OR($A380="",$B380=""),"",'OddsRatio_working_2-way'!N379)</f>
        <v>2.1692256444309357</v>
      </c>
      <c r="J380" s="44">
        <f>IF('Log_working_2-way'!$D379="","",A380^('Log_working_2-way'!$D379))</f>
        <v>1.8529410467292624</v>
      </c>
      <c r="K380" s="46">
        <f>IF('Log_working_2-way'!$D379="","",B380^('Log_working_2-way'!$D379))</f>
        <v>2.1724139714397546</v>
      </c>
      <c r="L380" s="53">
        <f t="shared" si="69"/>
        <v>0.53746770025839796</v>
      </c>
      <c r="M380" s="53">
        <f t="shared" si="70"/>
        <v>0.46253229974160204</v>
      </c>
      <c r="N380" s="54">
        <v>477</v>
      </c>
      <c r="O380" s="54">
        <f t="shared" si="71"/>
        <v>210.51955307262571</v>
      </c>
      <c r="P380" s="54">
        <f t="shared" si="72"/>
        <v>247.67307692307693</v>
      </c>
      <c r="Q380" s="54">
        <f t="shared" si="73"/>
        <v>229.32692307692307</v>
      </c>
      <c r="R380" s="54">
        <f t="shared" si="74"/>
        <v>266.48044692737426</v>
      </c>
      <c r="S380" s="55">
        <f t="shared" si="75"/>
        <v>-18.807370004297354</v>
      </c>
      <c r="T380" s="55">
        <f t="shared" si="68"/>
        <v>-18.807370004297326</v>
      </c>
      <c r="U380" t="s">
        <v>372</v>
      </c>
      <c r="V380" t="s">
        <v>473</v>
      </c>
      <c r="W380" t="s">
        <v>450</v>
      </c>
      <c r="X380" t="s">
        <v>536</v>
      </c>
      <c r="Y380" s="66"/>
    </row>
    <row r="381" spans="1:25" ht="15" x14ac:dyDescent="0.25">
      <c r="A381">
        <v>1.79</v>
      </c>
      <c r="B381">
        <v>2.12</v>
      </c>
      <c r="C381" s="43">
        <f t="shared" si="61"/>
        <v>3.0357331084642114E-2</v>
      </c>
      <c r="D381" s="44">
        <f>IF(OR($A381="",$B381=""),"",A381*'MPTO_working_2-way'!$G380)</f>
        <v>1.8443396226415094</v>
      </c>
      <c r="E381" s="46">
        <f>IF(OR($A381="",$B381=""),"",B381*'MPTO_working_2-way'!$G380)</f>
        <v>2.1843575418994412</v>
      </c>
      <c r="F381" s="44">
        <f>IF(OR($A381="",$B381=""),"",'MPTO_working_2-way'!D380)</f>
        <v>1.8399922420480992</v>
      </c>
      <c r="G381" s="46">
        <f>IF(OR($A381="",$B381=""),"",'MPTO_working_2-way'!E380)</f>
        <v>2.1904871854075272</v>
      </c>
      <c r="H381" s="44">
        <f>IF(OR($A381="",$B381=""),"",'OddsRatio_working_2-way'!M380)</f>
        <v>1.8398554297360612</v>
      </c>
      <c r="I381" s="44">
        <f>IF(OR($A381="",$B381=""),"",'OddsRatio_working_2-way'!N380)</f>
        <v>2.1906811155751749</v>
      </c>
      <c r="J381" s="44">
        <f>IF('Log_working_2-way'!$D380="","",A381^('Log_working_2-way'!$D380))</f>
        <v>1.8378863083703576</v>
      </c>
      <c r="K381" s="46">
        <f>IF('Log_working_2-way'!$D380="","",B381^('Log_working_2-way'!$D380))</f>
        <v>2.1934793420182777</v>
      </c>
      <c r="L381" s="53">
        <f t="shared" si="69"/>
        <v>0.5421994884910486</v>
      </c>
      <c r="M381" s="53">
        <f t="shared" si="70"/>
        <v>0.45780051150895146</v>
      </c>
      <c r="N381" s="54">
        <v>478</v>
      </c>
      <c r="O381" s="54">
        <f t="shared" si="71"/>
        <v>210.9608938547486</v>
      </c>
      <c r="P381" s="54">
        <f t="shared" si="72"/>
        <v>252.52830188679243</v>
      </c>
      <c r="Q381" s="54">
        <f t="shared" si="73"/>
        <v>225.47169811320754</v>
      </c>
      <c r="R381" s="54">
        <f t="shared" si="74"/>
        <v>267.03910614525137</v>
      </c>
      <c r="S381" s="55">
        <f t="shared" si="75"/>
        <v>-14.510804258458933</v>
      </c>
      <c r="T381" s="55">
        <f t="shared" si="68"/>
        <v>-14.510804258458933</v>
      </c>
      <c r="U381" t="s">
        <v>110</v>
      </c>
      <c r="V381" t="s">
        <v>153</v>
      </c>
      <c r="W381" t="s">
        <v>436</v>
      </c>
      <c r="X381" t="s">
        <v>536</v>
      </c>
      <c r="Y381" s="66"/>
    </row>
    <row r="382" spans="1:25" ht="15" x14ac:dyDescent="0.25">
      <c r="A382">
        <v>2.63</v>
      </c>
      <c r="B382">
        <v>1.53</v>
      </c>
      <c r="C382" s="43">
        <f t="shared" si="61"/>
        <v>3.3822908123959383E-2</v>
      </c>
      <c r="D382" s="44">
        <f>IF(OR($A382="",$B382=""),"",A382*'MPTO_working_2-way'!$G381)</f>
        <v>2.7189542483660132</v>
      </c>
      <c r="E382" s="46">
        <f>IF(OR($A382="",$B382=""),"",B382*'MPTO_working_2-way'!$G381)</f>
        <v>1.581749049429658</v>
      </c>
      <c r="F382" s="44">
        <f>IF(OR($A382="",$B382=""),"",'MPTO_working_2-way'!D381)</f>
        <v>2.7524197133964914</v>
      </c>
      <c r="G382" s="46">
        <f>IF(OR($A382="",$B382=""),"",'MPTO_working_2-way'!E381)</f>
        <v>1.5706395519038232</v>
      </c>
      <c r="H382" s="44">
        <f>IF(OR($A382="",$B382=""),"",'OddsRatio_working_2-way'!M381)</f>
        <v>2.753702283203511</v>
      </c>
      <c r="I382" s="44">
        <f>IF(OR($A382="",$B382=""),"",'OddsRatio_working_2-way'!N381)</f>
        <v>1.5702222147839637</v>
      </c>
      <c r="J382" s="44">
        <f>IF('Log_working_2-way'!$D381="","",A382^('Log_working_2-way'!$D381))</f>
        <v>2.7694242367043183</v>
      </c>
      <c r="K382" s="46">
        <f>IF('Log_working_2-way'!$D381="","",B382^('Log_working_2-way'!$D381))</f>
        <v>1.5651555908731223</v>
      </c>
      <c r="L382" s="53">
        <f t="shared" si="69"/>
        <v>0.36778846153846151</v>
      </c>
      <c r="M382" s="53">
        <f t="shared" si="70"/>
        <v>0.63221153846153844</v>
      </c>
      <c r="N382" s="54">
        <v>479</v>
      </c>
      <c r="O382" s="54">
        <f t="shared" si="71"/>
        <v>296.87072243346012</v>
      </c>
      <c r="P382" s="54">
        <f t="shared" si="72"/>
        <v>165.92810457516342</v>
      </c>
      <c r="Q382" s="54">
        <f t="shared" si="73"/>
        <v>313.07189542483661</v>
      </c>
      <c r="R382" s="54">
        <f t="shared" si="74"/>
        <v>182.12927756653994</v>
      </c>
      <c r="S382" s="55">
        <f t="shared" si="75"/>
        <v>-16.201172991376495</v>
      </c>
      <c r="T382" s="55">
        <f t="shared" si="68"/>
        <v>-16.201172991376524</v>
      </c>
      <c r="U382" t="s">
        <v>119</v>
      </c>
      <c r="V382" t="s">
        <v>160</v>
      </c>
      <c r="W382" t="s">
        <v>437</v>
      </c>
      <c r="X382" t="s">
        <v>536</v>
      </c>
      <c r="Y382" s="66"/>
    </row>
    <row r="383" spans="1:25" ht="15" x14ac:dyDescent="0.25">
      <c r="A383">
        <v>1.86</v>
      </c>
      <c r="B383">
        <v>2.04</v>
      </c>
      <c r="C383" s="43">
        <f t="shared" si="61"/>
        <v>2.7830487033523088E-2</v>
      </c>
      <c r="D383" s="44">
        <f>IF(OR($A383="",$B383=""),"",A383*'MPTO_working_2-way'!$G382)</f>
        <v>1.911764705882353</v>
      </c>
      <c r="E383" s="46">
        <f>IF(OR($A383="",$B383=""),"",B383*'MPTO_working_2-way'!$G382)</f>
        <v>2.096774193548387</v>
      </c>
      <c r="F383" s="44">
        <f>IF(OR($A383="",$B383=""),"",'MPTO_working_2-way'!D382)</f>
        <v>1.9094202898550725</v>
      </c>
      <c r="G383" s="46">
        <f>IF(OR($A383="",$B383=""),"",'MPTO_working_2-way'!E382)</f>
        <v>2.0996015936254984</v>
      </c>
      <c r="H383" s="44">
        <f>IF(OR($A383="",$B383=""),"",'OddsRatio_working_2-way'!M382)</f>
        <v>1.9093531090412992</v>
      </c>
      <c r="I383" s="44">
        <f>IF(OR($A383="",$B383=""),"",'OddsRatio_working_2-way'!N382)</f>
        <v>2.0996828295383159</v>
      </c>
      <c r="J383" s="44">
        <f>IF('Log_working_2-way'!$D382="","",A383^('Log_working_2-way'!$D382))</f>
        <v>1.9082925809304243</v>
      </c>
      <c r="K383" s="46">
        <f>IF('Log_working_2-way'!$D382="","",B383^('Log_working_2-way'!$D382))</f>
        <v>2.1009668261031296</v>
      </c>
      <c r="L383" s="53">
        <f t="shared" si="69"/>
        <v>0.52307692307692311</v>
      </c>
      <c r="M383" s="53">
        <f t="shared" si="70"/>
        <v>0.47692307692307695</v>
      </c>
      <c r="N383" s="54">
        <v>480</v>
      </c>
      <c r="O383" s="54">
        <f t="shared" si="71"/>
        <v>221.93548387096777</v>
      </c>
      <c r="P383" s="54">
        <f t="shared" si="72"/>
        <v>244.70588235294119</v>
      </c>
      <c r="Q383" s="54">
        <f t="shared" si="73"/>
        <v>235.29411764705881</v>
      </c>
      <c r="R383" s="54">
        <f t="shared" si="74"/>
        <v>258.06451612903226</v>
      </c>
      <c r="S383" s="55">
        <f t="shared" si="75"/>
        <v>-13.35863377609104</v>
      </c>
      <c r="T383" s="55">
        <f t="shared" si="68"/>
        <v>-13.358633776091068</v>
      </c>
      <c r="U383" t="s">
        <v>251</v>
      </c>
      <c r="V383" t="s">
        <v>165</v>
      </c>
      <c r="W383" t="s">
        <v>442</v>
      </c>
      <c r="X383" t="s">
        <v>536</v>
      </c>
      <c r="Y383" s="66"/>
    </row>
    <row r="384" spans="1:25" ht="15" x14ac:dyDescent="0.25">
      <c r="A384">
        <v>1.69</v>
      </c>
      <c r="B384">
        <v>2.2599999999999998</v>
      </c>
      <c r="C384" s="43">
        <f t="shared" si="61"/>
        <v>3.4193852437555794E-2</v>
      </c>
      <c r="D384" s="44">
        <f>IF(OR($A384="",$B384=""),"",A384*'MPTO_working_2-way'!$G383)</f>
        <v>1.7477876106194692</v>
      </c>
      <c r="E384" s="46">
        <f>IF(OR($A384="",$B384=""),"",B384*'MPTO_working_2-way'!$G383)</f>
        <v>2.3372781065088759</v>
      </c>
      <c r="F384" s="44">
        <f>IF(OR($A384="",$B384=""),"",'MPTO_working_2-way'!D383)</f>
        <v>1.740283410033262</v>
      </c>
      <c r="G384" s="46">
        <f>IF(OR($A384="",$B384=""),"",'MPTO_working_2-way'!E383)</f>
        <v>2.3508340001231001</v>
      </c>
      <c r="H384" s="44">
        <f>IF(OR($A384="",$B384=""),"",'OddsRatio_working_2-way'!M383)</f>
        <v>1.7400128699009547</v>
      </c>
      <c r="I384" s="44">
        <f>IF(OR($A384="",$B384=""),"",'OddsRatio_working_2-way'!N383)</f>
        <v>2.351327849384353</v>
      </c>
      <c r="J384" s="44">
        <f>IF('Log_working_2-way'!$D383="","",A384^('Log_working_2-way'!$D383))</f>
        <v>1.7366048392090647</v>
      </c>
      <c r="K384" s="46">
        <f>IF('Log_working_2-way'!$D383="","",B384^('Log_working_2-way'!$D383))</f>
        <v>2.3575800032398484</v>
      </c>
      <c r="L384" s="53">
        <f t="shared" si="69"/>
        <v>0.57215189873417716</v>
      </c>
      <c r="M384" s="53">
        <f t="shared" si="70"/>
        <v>0.42784810126582273</v>
      </c>
      <c r="N384" s="54">
        <v>481</v>
      </c>
      <c r="O384" s="54">
        <f t="shared" si="71"/>
        <v>196.38461538461539</v>
      </c>
      <c r="P384" s="54">
        <f t="shared" si="72"/>
        <v>268.16814159292034</v>
      </c>
      <c r="Q384" s="54">
        <f t="shared" si="73"/>
        <v>212.83185840707966</v>
      </c>
      <c r="R384" s="54">
        <f t="shared" si="74"/>
        <v>284.61538461538464</v>
      </c>
      <c r="S384" s="55">
        <f t="shared" si="75"/>
        <v>-16.447243022464278</v>
      </c>
      <c r="T384" s="55">
        <f t="shared" si="68"/>
        <v>-16.447243022464306</v>
      </c>
      <c r="U384" t="s">
        <v>129</v>
      </c>
      <c r="V384" t="s">
        <v>164</v>
      </c>
      <c r="W384" t="s">
        <v>442</v>
      </c>
      <c r="X384" t="s">
        <v>536</v>
      </c>
      <c r="Y384" s="66"/>
    </row>
    <row r="385" spans="1:25" ht="15" x14ac:dyDescent="0.25">
      <c r="A385">
        <v>1.85</v>
      </c>
      <c r="B385">
        <v>1.95</v>
      </c>
      <c r="C385" s="43">
        <f t="shared" si="61"/>
        <v>5.3361053361053346E-2</v>
      </c>
      <c r="D385" s="44">
        <f>IF(OR($A385="",$B385=""),"",A385*'MPTO_working_2-way'!$G384)</f>
        <v>1.9487179487179487</v>
      </c>
      <c r="E385" s="46">
        <f>IF(OR($A385="",$B385=""),"",B385*'MPTO_working_2-way'!$G384)</f>
        <v>2.0540540540540539</v>
      </c>
      <c r="F385" s="44">
        <f>IF(OR($A385="",$B385=""),"",'MPTO_working_2-way'!D384)</f>
        <v>1.9460552933243427</v>
      </c>
      <c r="G385" s="46">
        <f>IF(OR($A385="",$B385=""),"",'MPTO_working_2-way'!E384)</f>
        <v>2.0570206699928724</v>
      </c>
      <c r="H385" s="44">
        <f>IF(OR($A385="",$B385=""),"",'OddsRatio_working_2-way'!M384)</f>
        <v>1.9459053029269173</v>
      </c>
      <c r="I385" s="44">
        <f>IF(OR($A385="",$B385=""),"",'OddsRatio_working_2-way'!N384)</f>
        <v>2.0571882797418479</v>
      </c>
      <c r="J385" s="44">
        <f>IF('Log_working_2-way'!$D384="","",A385^('Log_working_2-way'!$D384))</f>
        <v>1.9446747037095775</v>
      </c>
      <c r="K385" s="46">
        <f>IF('Log_working_2-way'!$D384="","",B385^('Log_working_2-way'!$D384))</f>
        <v>2.0585654469962997</v>
      </c>
      <c r="L385" s="53">
        <f t="shared" si="69"/>
        <v>0.51315789473684215</v>
      </c>
      <c r="M385" s="53">
        <f t="shared" si="70"/>
        <v>0.48684210526315791</v>
      </c>
      <c r="N385" s="54">
        <v>482</v>
      </c>
      <c r="O385" s="54">
        <f t="shared" si="71"/>
        <v>221.45945945945945</v>
      </c>
      <c r="P385" s="54">
        <f t="shared" si="72"/>
        <v>234.82051282051285</v>
      </c>
      <c r="Q385" s="54">
        <f t="shared" si="73"/>
        <v>247.17948717948721</v>
      </c>
      <c r="R385" s="54">
        <f t="shared" si="74"/>
        <v>260.54054054054052</v>
      </c>
      <c r="S385" s="55">
        <f t="shared" si="75"/>
        <v>-25.720027720027758</v>
      </c>
      <c r="T385" s="55">
        <f t="shared" si="68"/>
        <v>-25.720027720027673</v>
      </c>
      <c r="U385" t="s">
        <v>239</v>
      </c>
      <c r="V385" t="s">
        <v>386</v>
      </c>
      <c r="W385" t="s">
        <v>438</v>
      </c>
      <c r="X385" t="s">
        <v>537</v>
      </c>
      <c r="Y385" s="66"/>
    </row>
    <row r="386" spans="1:25" ht="15" x14ac:dyDescent="0.25">
      <c r="A386">
        <v>2.09</v>
      </c>
      <c r="B386">
        <v>1.77</v>
      </c>
      <c r="C386" s="43">
        <f t="shared" si="61"/>
        <v>4.3440650933960434E-2</v>
      </c>
      <c r="D386" s="44">
        <f>IF(OR($A386="",$B386=""),"",A386*'MPTO_working_2-way'!$G385)</f>
        <v>2.1807909604519771</v>
      </c>
      <c r="E386" s="46">
        <f>IF(OR($A386="",$B386=""),"",B386*'MPTO_working_2-way'!$G385)</f>
        <v>1.8468899521531099</v>
      </c>
      <c r="F386" s="44">
        <f>IF(OR($A386="",$B386=""),"",'MPTO_working_2-way'!D385)</f>
        <v>2.1893883348622492</v>
      </c>
      <c r="G386" s="46">
        <f>IF(OR($A386="",$B386=""),"",'MPTO_working_2-way'!E385)</f>
        <v>1.8407682929863407</v>
      </c>
      <c r="H386" s="44">
        <f>IF(OR($A386="",$B386=""),"",'OddsRatio_working_2-way'!M385)</f>
        <v>2.189783348170756</v>
      </c>
      <c r="I386" s="44">
        <f>IF(OR($A386="",$B386=""),"",'OddsRatio_working_2-way'!N385)</f>
        <v>1.8404891542123691</v>
      </c>
      <c r="J386" s="44">
        <f>IF('Log_working_2-way'!$D385="","",A386^('Log_working_2-way'!$D385))</f>
        <v>2.1937595056671091</v>
      </c>
      <c r="K386" s="46">
        <f>IF('Log_working_2-way'!$D385="","",B386^('Log_working_2-way'!$D385))</f>
        <v>1.8376896646706193</v>
      </c>
      <c r="L386" s="53">
        <f t="shared" si="69"/>
        <v>0.45854922279792754</v>
      </c>
      <c r="M386" s="53">
        <f t="shared" si="70"/>
        <v>0.54145077720207258</v>
      </c>
      <c r="N386" s="54">
        <v>483</v>
      </c>
      <c r="O386" s="54">
        <f t="shared" si="71"/>
        <v>251.89952153110048</v>
      </c>
      <c r="P386" s="54">
        <f t="shared" si="72"/>
        <v>210.11864406779659</v>
      </c>
      <c r="Q386" s="54">
        <f t="shared" si="73"/>
        <v>272.88135593220341</v>
      </c>
      <c r="R386" s="54">
        <f t="shared" si="74"/>
        <v>231.10047846889955</v>
      </c>
      <c r="S386" s="55">
        <f t="shared" si="75"/>
        <v>-20.98183440110293</v>
      </c>
      <c r="T386" s="55">
        <f t="shared" si="68"/>
        <v>-20.981834401102958</v>
      </c>
      <c r="U386" t="s">
        <v>255</v>
      </c>
      <c r="V386" t="s">
        <v>383</v>
      </c>
      <c r="W386" t="s">
        <v>438</v>
      </c>
      <c r="X386" t="s">
        <v>537</v>
      </c>
      <c r="Y386" s="66"/>
    </row>
    <row r="387" spans="1:25" ht="15" x14ac:dyDescent="0.25">
      <c r="A387">
        <v>1.64</v>
      </c>
      <c r="B387">
        <v>2.2999999999999998</v>
      </c>
      <c r="C387" s="43">
        <f t="shared" si="61"/>
        <v>4.4538706256627814E-2</v>
      </c>
      <c r="D387" s="44">
        <f>IF(OR($A387="",$B387=""),"",A387*'MPTO_working_2-way'!$G386)</f>
        <v>1.7130434782608694</v>
      </c>
      <c r="E387" s="46">
        <f>IF(OR($A387="",$B387=""),"",B387*'MPTO_working_2-way'!$G386)</f>
        <v>2.4024390243902438</v>
      </c>
      <c r="F387" s="44">
        <f>IF(OR($A387="",$B387=""),"",'MPTO_working_2-way'!D386)</f>
        <v>1.7021660649819494</v>
      </c>
      <c r="G387" s="46">
        <f>IF(OR($A387="",$B387=""),"",'MPTO_working_2-way'!E386)</f>
        <v>2.4241645244215939</v>
      </c>
      <c r="H387" s="44">
        <f>IF(OR($A387="",$B387=""),"",'OddsRatio_working_2-way'!M386)</f>
        <v>1.7016464154456235</v>
      </c>
      <c r="I387" s="44">
        <f>IF(OR($A387="",$B387=""),"",'OddsRatio_working_2-way'!N386)</f>
        <v>2.4252192813739226</v>
      </c>
      <c r="J387" s="44">
        <f>IF('Log_working_2-way'!$D386="","",A387^('Log_working_2-way'!$D386))</f>
        <v>1.6966728038555408</v>
      </c>
      <c r="K387" s="46">
        <f>IF('Log_working_2-way'!$D386="","",B387^('Log_working_2-way'!$D386))</f>
        <v>2.4353940536578338</v>
      </c>
      <c r="L387" s="53">
        <f t="shared" si="69"/>
        <v>0.58375634517766506</v>
      </c>
      <c r="M387" s="53">
        <f t="shared" si="70"/>
        <v>0.41624365482233505</v>
      </c>
      <c r="N387" s="54">
        <v>484</v>
      </c>
      <c r="O387" s="54">
        <f t="shared" si="71"/>
        <v>188.8780487804878</v>
      </c>
      <c r="P387" s="54">
        <f t="shared" si="72"/>
        <v>273.56521739130432</v>
      </c>
      <c r="Q387" s="54">
        <f t="shared" si="73"/>
        <v>210.43478260869568</v>
      </c>
      <c r="R387" s="54">
        <f t="shared" si="74"/>
        <v>295.1219512195122</v>
      </c>
      <c r="S387" s="55">
        <f t="shared" si="75"/>
        <v>-21.556733828207882</v>
      </c>
      <c r="T387" s="55">
        <f t="shared" si="68"/>
        <v>-21.556733828207882</v>
      </c>
      <c r="U387" t="s">
        <v>257</v>
      </c>
      <c r="V387" t="s">
        <v>259</v>
      </c>
      <c r="W387" t="s">
        <v>438</v>
      </c>
      <c r="X387" t="s">
        <v>537</v>
      </c>
      <c r="Y387" s="66"/>
    </row>
    <row r="388" spans="1:25" ht="15" x14ac:dyDescent="0.25">
      <c r="A388">
        <v>2.04</v>
      </c>
      <c r="B388">
        <v>1.83</v>
      </c>
      <c r="C388" s="43">
        <f t="shared" si="61"/>
        <v>3.6644165863066513E-2</v>
      </c>
      <c r="D388" s="44">
        <f>IF(OR($A388="",$B388=""),"",A388*'MPTO_working_2-way'!$G387)</f>
        <v>2.1147540983606556</v>
      </c>
      <c r="E388" s="46">
        <f>IF(OR($A388="",$B388=""),"",B388*'MPTO_working_2-way'!$G387)</f>
        <v>1.8970588235294117</v>
      </c>
      <c r="F388" s="44">
        <f>IF(OR($A388="",$B388=""),"",'MPTO_working_2-way'!D387)</f>
        <v>2.119209809264305</v>
      </c>
      <c r="G388" s="46">
        <f>IF(OR($A388="",$B388=""),"",'MPTO_working_2-way'!E387)</f>
        <v>1.8934875228241022</v>
      </c>
      <c r="H388" s="44">
        <f>IF(OR($A388="",$B388=""),"",'OddsRatio_working_2-way'!M387)</f>
        <v>2.1193802071650061</v>
      </c>
      <c r="I388" s="44">
        <f>IF(OR($A388="",$B388=""),"",'OddsRatio_working_2-way'!N387)</f>
        <v>1.8933515114874566</v>
      </c>
      <c r="J388" s="44">
        <f>IF('Log_working_2-way'!$D387="","",A388^('Log_working_2-way'!$D387))</f>
        <v>2.1214216172135263</v>
      </c>
      <c r="K388" s="46">
        <f>IF('Log_working_2-way'!$D387="","",B388^('Log_working_2-way'!$D387))</f>
        <v>1.8917252749993179</v>
      </c>
      <c r="L388" s="53">
        <f t="shared" si="69"/>
        <v>0.47286821705426357</v>
      </c>
      <c r="M388" s="53">
        <f t="shared" si="70"/>
        <v>0.52713178294573648</v>
      </c>
      <c r="N388" s="54">
        <v>485</v>
      </c>
      <c r="O388" s="54">
        <f t="shared" si="71"/>
        <v>247.25490196078428</v>
      </c>
      <c r="P388" s="54">
        <f t="shared" si="72"/>
        <v>219.97267759562843</v>
      </c>
      <c r="Q388" s="54">
        <f t="shared" si="73"/>
        <v>265.02732240437155</v>
      </c>
      <c r="R388" s="54">
        <f t="shared" si="74"/>
        <v>237.74509803921566</v>
      </c>
      <c r="S388" s="55">
        <f t="shared" si="75"/>
        <v>-17.772420443587265</v>
      </c>
      <c r="T388" s="55">
        <f t="shared" si="68"/>
        <v>-17.772420443587237</v>
      </c>
      <c r="U388" t="s">
        <v>254</v>
      </c>
      <c r="V388" t="s">
        <v>258</v>
      </c>
      <c r="W388" t="s">
        <v>438</v>
      </c>
      <c r="X388" t="s">
        <v>537</v>
      </c>
      <c r="Y388" s="66"/>
    </row>
    <row r="389" spans="1:25" ht="15" x14ac:dyDescent="0.25">
      <c r="A389">
        <v>1.24</v>
      </c>
      <c r="B389">
        <v>4.28</v>
      </c>
      <c r="C389" s="43">
        <f t="shared" si="61"/>
        <v>4.0096472716310005E-2</v>
      </c>
      <c r="D389" s="44">
        <f>IF(OR($A389="",$B389=""),"",A389*'MPTO_working_2-way'!$G388)</f>
        <v>1.2897196261682244</v>
      </c>
      <c r="E389" s="46">
        <f>IF(OR($A389="",$B389=""),"",B389*'MPTO_working_2-way'!$G388)</f>
        <v>4.4516129032258069</v>
      </c>
      <c r="F389" s="44">
        <f>IF(OR($A389="",$B389=""),"",'MPTO_working_2-way'!D388)</f>
        <v>1.2716120375694844</v>
      </c>
      <c r="G389" s="46">
        <f>IF(OR($A389="",$B389=""),"",'MPTO_working_2-way'!E388)</f>
        <v>4.6817219477769951</v>
      </c>
      <c r="H389" s="44">
        <f>IF(OR($A389="",$B389=""),"",'OddsRatio_working_2-way'!M388)</f>
        <v>1.2705008904002297</v>
      </c>
      <c r="I389" s="44">
        <f>IF(OR($A389="",$B389=""),"",'OddsRatio_working_2-way'!N388)</f>
        <v>4.6968455021364734</v>
      </c>
      <c r="J389" s="44">
        <f>IF('Log_working_2-way'!$D388="","",A389^('Log_working_2-way'!$D388))</f>
        <v>1.2619150358909301</v>
      </c>
      <c r="K389" s="46">
        <f>IF('Log_working_2-way'!$D388="","",B389^('Log_working_2-way'!$D388))</f>
        <v>4.8180320444548226</v>
      </c>
      <c r="L389" s="53">
        <f t="shared" si="69"/>
        <v>0.7753623188405796</v>
      </c>
      <c r="M389" s="53">
        <f t="shared" si="70"/>
        <v>0.22463768115942026</v>
      </c>
      <c r="N389" s="54">
        <v>486</v>
      </c>
      <c r="O389" s="54">
        <f t="shared" si="71"/>
        <v>94.064516129032256</v>
      </c>
      <c r="P389" s="54">
        <f t="shared" si="72"/>
        <v>372.44859813084111</v>
      </c>
      <c r="Q389" s="54">
        <f t="shared" si="73"/>
        <v>113.55140186915888</v>
      </c>
      <c r="R389" s="54">
        <f t="shared" si="74"/>
        <v>391.93548387096774</v>
      </c>
      <c r="S389" s="55">
        <f t="shared" si="75"/>
        <v>-19.486885740126624</v>
      </c>
      <c r="T389" s="55">
        <f t="shared" si="68"/>
        <v>-19.486885740126638</v>
      </c>
      <c r="U389" t="s">
        <v>225</v>
      </c>
      <c r="V389" t="s">
        <v>240</v>
      </c>
      <c r="W389" t="s">
        <v>230</v>
      </c>
      <c r="X389" t="s">
        <v>537</v>
      </c>
      <c r="Y389" s="66"/>
    </row>
    <row r="390" spans="1:25" ht="15" x14ac:dyDescent="0.25">
      <c r="A390">
        <v>1.85</v>
      </c>
      <c r="B390">
        <v>2.06</v>
      </c>
      <c r="C390" s="43">
        <f t="shared" si="61"/>
        <v>2.5977433744424072E-2</v>
      </c>
      <c r="D390" s="44">
        <f>IF(OR($A390="",$B390=""),"",A390*'MPTO_working_2-way'!$G389)</f>
        <v>1.8980582524271847</v>
      </c>
      <c r="E390" s="46">
        <f>IF(OR($A390="",$B390=""),"",B390*'MPTO_working_2-way'!$G389)</f>
        <v>2.1135135135135137</v>
      </c>
      <c r="F390" s="44">
        <f>IF(OR($A390="",$B390=""),"",'MPTO_working_2-way'!D389)</f>
        <v>1.8955483710519774</v>
      </c>
      <c r="G390" s="46">
        <f>IF(OR($A390="",$B390=""),"",'MPTO_working_2-way'!E389)</f>
        <v>2.1166342682588173</v>
      </c>
      <c r="H390" s="44">
        <f>IF(OR($A390="",$B390=""),"",'OddsRatio_working_2-way'!M389)</f>
        <v>1.8954813188742858</v>
      </c>
      <c r="I390" s="44">
        <f>IF(OR($A390="",$B390=""),"",'OddsRatio_working_2-way'!N389)</f>
        <v>2.1167178800079327</v>
      </c>
      <c r="J390" s="44">
        <f>IF('Log_working_2-way'!$D389="","",A390^('Log_working_2-way'!$D389))</f>
        <v>1.8943477245799318</v>
      </c>
      <c r="K390" s="46">
        <f>IF('Log_working_2-way'!$D389="","",B390^('Log_working_2-way'!$D389))</f>
        <v>2.1181333306010104</v>
      </c>
      <c r="L390" s="53">
        <f t="shared" si="69"/>
        <v>0.52685421994884907</v>
      </c>
      <c r="M390" s="53">
        <f t="shared" si="70"/>
        <v>0.47314578005115088</v>
      </c>
      <c r="N390" s="54">
        <v>487</v>
      </c>
      <c r="O390" s="54">
        <f t="shared" si="71"/>
        <v>223.75675675675674</v>
      </c>
      <c r="P390" s="54">
        <f t="shared" si="72"/>
        <v>250.59223300970876</v>
      </c>
      <c r="Q390" s="54">
        <f t="shared" si="73"/>
        <v>236.40776699029126</v>
      </c>
      <c r="R390" s="54">
        <f t="shared" si="74"/>
        <v>263.24324324324323</v>
      </c>
      <c r="S390" s="55">
        <f t="shared" si="75"/>
        <v>-12.651010233534521</v>
      </c>
      <c r="T390" s="55">
        <f t="shared" si="68"/>
        <v>-12.651010233534464</v>
      </c>
      <c r="U390" t="s">
        <v>263</v>
      </c>
      <c r="V390" t="s">
        <v>265</v>
      </c>
      <c r="W390" t="s">
        <v>230</v>
      </c>
      <c r="X390" t="s">
        <v>537</v>
      </c>
      <c r="Y390" s="66"/>
    </row>
    <row r="391" spans="1:25" ht="15" x14ac:dyDescent="0.25">
      <c r="A391">
        <v>1.59</v>
      </c>
      <c r="B391">
        <v>2.4900000000000002</v>
      </c>
      <c r="C391" s="43">
        <f t="shared" si="61"/>
        <v>3.0537243312874107E-2</v>
      </c>
      <c r="D391" s="44">
        <f>IF(OR($A391="",$B391=""),"",A391*'MPTO_working_2-way'!$G390)</f>
        <v>1.6385542168674698</v>
      </c>
      <c r="E391" s="46">
        <f>IF(OR($A391="",$B391=""),"",B391*'MPTO_working_2-way'!$G390)</f>
        <v>2.5660377358490569</v>
      </c>
      <c r="F391" s="44">
        <f>IF(OR($A391="",$B391=""),"",'MPTO_working_2-way'!D390)</f>
        <v>1.6295610298203371</v>
      </c>
      <c r="G391" s="46">
        <f>IF(OR($A391="",$B391=""),"",'MPTO_working_2-way'!E390)</f>
        <v>2.5884083553986468</v>
      </c>
      <c r="H391" s="44">
        <f>IF(OR($A391="",$B391=""),"",'OddsRatio_working_2-way'!M390)</f>
        <v>1.6292639782813063</v>
      </c>
      <c r="I391" s="44">
        <f>IF(OR($A391="",$B391=""),"",'OddsRatio_working_2-way'!N390)</f>
        <v>2.5891581824392307</v>
      </c>
      <c r="J391" s="44">
        <f>IF('Log_working_2-way'!$D390="","",A391^('Log_working_2-way'!$D390))</f>
        <v>1.6251795627741585</v>
      </c>
      <c r="K391" s="46">
        <f>IF('Log_working_2-way'!$D390="","",B391^('Log_working_2-way'!$D390))</f>
        <v>2.5995404513266163</v>
      </c>
      <c r="L391" s="53">
        <f t="shared" si="69"/>
        <v>0.61029411764705888</v>
      </c>
      <c r="M391" s="53">
        <f t="shared" si="70"/>
        <v>0.38970588235294112</v>
      </c>
      <c r="N391" s="54">
        <v>488</v>
      </c>
      <c r="O391" s="54">
        <f t="shared" si="71"/>
        <v>181.08176100628936</v>
      </c>
      <c r="P391" s="54">
        <f t="shared" si="72"/>
        <v>292.01606425702812</v>
      </c>
      <c r="Q391" s="54">
        <f t="shared" si="73"/>
        <v>195.98393574297185</v>
      </c>
      <c r="R391" s="54">
        <f t="shared" si="74"/>
        <v>306.9182389937107</v>
      </c>
      <c r="S391" s="55">
        <f t="shared" si="75"/>
        <v>-14.902174736682497</v>
      </c>
      <c r="T391" s="55">
        <f t="shared" si="68"/>
        <v>-14.902174736682582</v>
      </c>
      <c r="U391" t="s">
        <v>388</v>
      </c>
      <c r="V391" t="s">
        <v>261</v>
      </c>
      <c r="W391" t="s">
        <v>230</v>
      </c>
      <c r="X391" t="s">
        <v>537</v>
      </c>
      <c r="Y391" s="66"/>
    </row>
    <row r="392" spans="1:25" ht="15" x14ac:dyDescent="0.25">
      <c r="A392">
        <v>1.98</v>
      </c>
      <c r="B392">
        <v>1.93</v>
      </c>
      <c r="C392" s="43">
        <f t="shared" si="61"/>
        <v>2.3185220076411994E-2</v>
      </c>
      <c r="D392" s="44">
        <f>IF(OR($A392="",$B392=""),"",A392*'MPTO_working_2-way'!$G391)</f>
        <v>2.0259067357512959</v>
      </c>
      <c r="E392" s="46">
        <f>IF(OR($A392="",$B392=""),"",B392*'MPTO_working_2-way'!$G391)</f>
        <v>1.9747474747474751</v>
      </c>
      <c r="F392" s="44">
        <f>IF(OR($A392="",$B392=""),"",'MPTO_working_2-way'!D391)</f>
        <v>2.0265153523890338</v>
      </c>
      <c r="G392" s="46">
        <f>IF(OR($A392="",$B392=""),"",'MPTO_working_2-way'!E391)</f>
        <v>1.974169551066798</v>
      </c>
      <c r="H392" s="44">
        <f>IF(OR($A392="",$B392=""),"",'OddsRatio_working_2-way'!M391)</f>
        <v>2.0265298051494733</v>
      </c>
      <c r="I392" s="44">
        <f>IF(OR($A392="",$B392=""),"",'OddsRatio_working_2-way'!N391)</f>
        <v>1.9741558354989901</v>
      </c>
      <c r="J392" s="44">
        <f>IF('Log_working_2-way'!$D391="","",A392^('Log_working_2-way'!$D391))</f>
        <v>2.0268045830085555</v>
      </c>
      <c r="K392" s="46">
        <f>IF('Log_working_2-way'!$D391="","",B392^('Log_working_2-way'!$D391))</f>
        <v>1.9738951466986834</v>
      </c>
      <c r="L392" s="53">
        <f t="shared" si="69"/>
        <v>0.49360613810741677</v>
      </c>
      <c r="M392" s="53">
        <f t="shared" si="70"/>
        <v>0.50639386189258306</v>
      </c>
      <c r="N392" s="54">
        <v>489</v>
      </c>
      <c r="O392" s="54">
        <f t="shared" si="71"/>
        <v>242.03030303030306</v>
      </c>
      <c r="P392" s="54">
        <f t="shared" si="72"/>
        <v>235.63212435233163</v>
      </c>
      <c r="Q392" s="54">
        <f t="shared" si="73"/>
        <v>253.36787564766843</v>
      </c>
      <c r="R392" s="54">
        <f t="shared" si="74"/>
        <v>246.969696969697</v>
      </c>
      <c r="S392" s="55">
        <f t="shared" si="75"/>
        <v>-11.337572617365367</v>
      </c>
      <c r="T392" s="55">
        <f t="shared" si="68"/>
        <v>-11.337572617365367</v>
      </c>
      <c r="U392" t="s">
        <v>267</v>
      </c>
      <c r="V392" t="s">
        <v>390</v>
      </c>
      <c r="W392" t="s">
        <v>230</v>
      </c>
      <c r="X392" t="s">
        <v>537</v>
      </c>
      <c r="Y392" s="66"/>
    </row>
    <row r="393" spans="1:25" ht="15" x14ac:dyDescent="0.25">
      <c r="A393">
        <v>1.61</v>
      </c>
      <c r="B393">
        <v>2.4500000000000002</v>
      </c>
      <c r="C393" s="43">
        <f t="shared" si="61"/>
        <v>2.9281277728482547E-2</v>
      </c>
      <c r="D393" s="44">
        <f>IF(OR($A393="",$B393=""),"",A393*'MPTO_working_2-way'!$G392)</f>
        <v>1.657142857142857</v>
      </c>
      <c r="E393" s="46">
        <f>IF(OR($A393="",$B393=""),"",B393*'MPTO_working_2-way'!$G392)</f>
        <v>2.5217391304347823</v>
      </c>
      <c r="F393" s="44">
        <f>IF(OR($A393="",$B393=""),"",'MPTO_working_2-way'!D392)</f>
        <v>1.6488661302121432</v>
      </c>
      <c r="G393" s="46">
        <f>IF(OR($A393="",$B393=""),"",'MPTO_working_2-way'!E392)</f>
        <v>2.5411499436302138</v>
      </c>
      <c r="H393" s="44">
        <f>IF(OR($A393="",$B393=""),"",'OddsRatio_working_2-way'!M392)</f>
        <v>1.648605932113185</v>
      </c>
      <c r="I393" s="44">
        <f>IF(OR($A393="",$B393=""),"",'OddsRatio_working_2-way'!N392)</f>
        <v>2.5417681992854404</v>
      </c>
      <c r="J393" s="44">
        <f>IF('Log_working_2-way'!$D392="","",A393^('Log_working_2-way'!$D392))</f>
        <v>1.6448518993839698</v>
      </c>
      <c r="K393" s="46">
        <f>IF('Log_working_2-way'!$D392="","",B393^('Log_working_2-way'!$D392))</f>
        <v>2.5507436683605564</v>
      </c>
      <c r="L393" s="53">
        <f t="shared" si="69"/>
        <v>0.60344827586206906</v>
      </c>
      <c r="M393" s="53">
        <f t="shared" si="70"/>
        <v>0.39655172413793111</v>
      </c>
      <c r="N393" s="54">
        <v>490</v>
      </c>
      <c r="O393" s="54">
        <f t="shared" si="71"/>
        <v>185.65217391304353</v>
      </c>
      <c r="P393" s="54">
        <f t="shared" si="72"/>
        <v>289.99999999999994</v>
      </c>
      <c r="Q393" s="54">
        <f t="shared" si="73"/>
        <v>199.99999999999997</v>
      </c>
      <c r="R393" s="54">
        <f t="shared" si="74"/>
        <v>304.3478260869565</v>
      </c>
      <c r="S393" s="55">
        <f t="shared" si="75"/>
        <v>-14.347826086956445</v>
      </c>
      <c r="T393" s="55">
        <f t="shared" si="68"/>
        <v>-14.347826086956559</v>
      </c>
      <c r="U393" t="s">
        <v>268</v>
      </c>
      <c r="V393" t="s">
        <v>266</v>
      </c>
      <c r="W393" t="s">
        <v>230</v>
      </c>
      <c r="X393" t="s">
        <v>537</v>
      </c>
      <c r="Y393" s="66"/>
    </row>
    <row r="394" spans="1:25" ht="15" x14ac:dyDescent="0.25">
      <c r="A394">
        <v>1.95</v>
      </c>
      <c r="B394">
        <v>1.93</v>
      </c>
      <c r="C394" s="43">
        <f t="shared" si="61"/>
        <v>3.0955227846419575E-2</v>
      </c>
      <c r="D394" s="44">
        <f>IF(OR($A394="",$B394=""),"",A394*'MPTO_working_2-way'!$G393)</f>
        <v>2.0103626943005182</v>
      </c>
      <c r="E394" s="46">
        <f>IF(OR($A394="",$B394=""),"",B394*'MPTO_working_2-way'!$G393)</f>
        <v>1.9897435897435898</v>
      </c>
      <c r="F394" s="44">
        <f>IF(OR($A394="",$B394=""),"",'MPTO_working_2-way'!D393)</f>
        <v>2.0106851876586083</v>
      </c>
      <c r="G394" s="46">
        <f>IF(OR($A394="",$B394=""),"",'MPTO_working_2-way'!E393)</f>
        <v>1.9894277785119598</v>
      </c>
      <c r="H394" s="44">
        <f>IF(OR($A394="",$B394=""),"",'OddsRatio_working_2-way'!M393)</f>
        <v>2.0106954914038573</v>
      </c>
      <c r="I394" s="44">
        <f>IF(OR($A394="",$B394=""),"",'OddsRatio_working_2-way'!N393)</f>
        <v>1.9894176915848294</v>
      </c>
      <c r="J394" s="44">
        <f>IF('Log_working_2-way'!$D393="","",A394^('Log_working_2-way'!$D393))</f>
        <v>2.0108420160403986</v>
      </c>
      <c r="K394" s="46">
        <f>IF('Log_working_2-way'!$D393="","",B394^('Log_working_2-way'!$D393))</f>
        <v>1.9892742724695103</v>
      </c>
      <c r="L394" s="53">
        <f t="shared" si="69"/>
        <v>0.49742268041237114</v>
      </c>
      <c r="M394" s="53">
        <f t="shared" si="70"/>
        <v>0.50257731958762886</v>
      </c>
      <c r="N394" s="54">
        <v>491</v>
      </c>
      <c r="O394" s="54">
        <f t="shared" si="71"/>
        <v>239.2051282051282</v>
      </c>
      <c r="P394" s="54">
        <f t="shared" si="72"/>
        <v>236.59585492227981</v>
      </c>
      <c r="Q394" s="54">
        <f t="shared" si="73"/>
        <v>254.40414507772024</v>
      </c>
      <c r="R394" s="54">
        <f t="shared" si="74"/>
        <v>251.79487179487182</v>
      </c>
      <c r="S394" s="55">
        <f t="shared" si="75"/>
        <v>-15.19901687259204</v>
      </c>
      <c r="T394" s="55">
        <f t="shared" si="68"/>
        <v>-15.199016872592011</v>
      </c>
      <c r="U394" t="s">
        <v>274</v>
      </c>
      <c r="V394" t="s">
        <v>276</v>
      </c>
      <c r="W394" t="s">
        <v>231</v>
      </c>
      <c r="X394" t="s">
        <v>537</v>
      </c>
      <c r="Y394" s="66"/>
    </row>
    <row r="395" spans="1:25" ht="15" x14ac:dyDescent="0.25">
      <c r="A395">
        <v>1.95</v>
      </c>
      <c r="B395">
        <v>1.93</v>
      </c>
      <c r="C395" s="43">
        <f t="shared" si="61"/>
        <v>3.0955227846419575E-2</v>
      </c>
      <c r="D395" s="44">
        <f>IF(OR($A395="",$B395=""),"",A395*'MPTO_working_2-way'!$G394)</f>
        <v>2.0103626943005182</v>
      </c>
      <c r="E395" s="46">
        <f>IF(OR($A395="",$B395=""),"",B395*'MPTO_working_2-way'!$G394)</f>
        <v>1.9897435897435898</v>
      </c>
      <c r="F395" s="44">
        <f>IF(OR($A395="",$B395=""),"",'MPTO_working_2-way'!D394)</f>
        <v>2.0106851876586083</v>
      </c>
      <c r="G395" s="46">
        <f>IF(OR($A395="",$B395=""),"",'MPTO_working_2-way'!E394)</f>
        <v>1.9894277785119598</v>
      </c>
      <c r="H395" s="44">
        <f>IF(OR($A395="",$B395=""),"",'OddsRatio_working_2-way'!M394)</f>
        <v>2.0106954914038573</v>
      </c>
      <c r="I395" s="44">
        <f>IF(OR($A395="",$B395=""),"",'OddsRatio_working_2-way'!N394)</f>
        <v>1.9894176915848294</v>
      </c>
      <c r="J395" s="44">
        <f>IF('Log_working_2-way'!$D394="","",A395^('Log_working_2-way'!$D394))</f>
        <v>2.0108420160403986</v>
      </c>
      <c r="K395" s="46">
        <f>IF('Log_working_2-way'!$D394="","",B395^('Log_working_2-way'!$D394))</f>
        <v>1.9892742724695103</v>
      </c>
      <c r="L395" s="53">
        <f t="shared" si="69"/>
        <v>0.49742268041237114</v>
      </c>
      <c r="M395" s="53">
        <f t="shared" si="70"/>
        <v>0.50257731958762886</v>
      </c>
      <c r="N395" s="54">
        <v>492</v>
      </c>
      <c r="O395" s="54">
        <f t="shared" si="71"/>
        <v>239.69230769230771</v>
      </c>
      <c r="P395" s="54">
        <f t="shared" si="72"/>
        <v>237.07772020725389</v>
      </c>
      <c r="Q395" s="54">
        <f t="shared" si="73"/>
        <v>254.92227979274614</v>
      </c>
      <c r="R395" s="54">
        <f t="shared" si="74"/>
        <v>252.30769230769235</v>
      </c>
      <c r="S395" s="55">
        <f t="shared" si="75"/>
        <v>-15.229972100438431</v>
      </c>
      <c r="T395" s="55">
        <f t="shared" si="68"/>
        <v>-15.229972100438459</v>
      </c>
      <c r="U395" t="s">
        <v>242</v>
      </c>
      <c r="V395" t="s">
        <v>228</v>
      </c>
      <c r="W395" t="s">
        <v>231</v>
      </c>
      <c r="X395" t="s">
        <v>537</v>
      </c>
      <c r="Y395" s="66"/>
    </row>
    <row r="396" spans="1:25" s="50" customFormat="1" ht="15" x14ac:dyDescent="0.25">
      <c r="A396">
        <v>1.78</v>
      </c>
      <c r="B396">
        <v>2.12</v>
      </c>
      <c r="C396" s="43">
        <f t="shared" si="61"/>
        <v>3.3495866016535869E-2</v>
      </c>
      <c r="D396" s="44">
        <f>IF(OR($A396="",$B396=""),"",A396*'MPTO_working_2-way'!$G395)</f>
        <v>1.8396226415094339</v>
      </c>
      <c r="E396" s="46">
        <f>IF(OR($A396="",$B396=""),"",B396*'MPTO_working_2-way'!$G395)</f>
        <v>2.191011235955056</v>
      </c>
      <c r="F396" s="44">
        <f>IF(OR($A396="",$B396=""),"",'MPTO_working_2-way'!D395)</f>
        <v>1.8346946713341112</v>
      </c>
      <c r="G396" s="46">
        <f>IF(OR($A396="",$B396=""),"",'MPTO_working_2-way'!E395)</f>
        <v>2.1980428704566637</v>
      </c>
      <c r="H396" s="44">
        <f>IF(OR($A396="",$B396=""),"",'OddsRatio_working_2-way'!M395)</f>
        <v>1.83452296039628</v>
      </c>
      <c r="I396" s="44">
        <f>IF(OR($A396="",$B396=""),"",'OddsRatio_working_2-way'!N395)</f>
        <v>2.1982893790305562</v>
      </c>
      <c r="J396" s="44">
        <f>IF('Log_working_2-way'!$D395="","",A396^('Log_working_2-way'!$D395))</f>
        <v>1.8322858584832242</v>
      </c>
      <c r="K396" s="46">
        <f>IF('Log_working_2-way'!$D395="","",B396^('Log_working_2-way'!$D395))</f>
        <v>2.2015102621380289</v>
      </c>
      <c r="L396" s="53">
        <f t="shared" si="69"/>
        <v>0.54358974358974366</v>
      </c>
      <c r="M396" s="53">
        <f t="shared" si="70"/>
        <v>0.45641025641025645</v>
      </c>
      <c r="N396" s="54">
        <v>493</v>
      </c>
      <c r="O396" s="54">
        <f t="shared" si="71"/>
        <v>216.03370786516854</v>
      </c>
      <c r="P396" s="54">
        <f t="shared" si="72"/>
        <v>260.45283018867923</v>
      </c>
      <c r="Q396" s="54">
        <f t="shared" si="73"/>
        <v>232.54716981132074</v>
      </c>
      <c r="R396" s="54">
        <f t="shared" si="74"/>
        <v>276.96629213483146</v>
      </c>
      <c r="S396" s="55">
        <f t="shared" si="75"/>
        <v>-16.513461946152205</v>
      </c>
      <c r="T396" s="55">
        <f t="shared" si="68"/>
        <v>-16.513461946152233</v>
      </c>
      <c r="U396" t="s">
        <v>271</v>
      </c>
      <c r="V396" t="s">
        <v>229</v>
      </c>
      <c r="W396" t="s">
        <v>231</v>
      </c>
      <c r="X396" t="s">
        <v>537</v>
      </c>
      <c r="Y396" s="66"/>
    </row>
    <row r="397" spans="1:25" ht="15" x14ac:dyDescent="0.25">
      <c r="A397">
        <v>2.35</v>
      </c>
      <c r="B397">
        <v>1.66</v>
      </c>
      <c r="C397" s="43">
        <f t="shared" si="61"/>
        <v>2.7941553447834E-2</v>
      </c>
      <c r="D397" s="44">
        <f>IF(OR($A397="",$B397=""),"",A397*'MPTO_working_2-way'!$G396)</f>
        <v>2.4156626506024099</v>
      </c>
      <c r="E397" s="46">
        <f>IF(OR($A397="",$B397=""),"",B397*'MPTO_working_2-way'!$G396)</f>
        <v>1.7063829787234044</v>
      </c>
      <c r="F397" s="44">
        <f>IF(OR($A397="",$B397=""),"",'MPTO_working_2-way'!D396)</f>
        <v>2.4297726564933044</v>
      </c>
      <c r="G397" s="46">
        <f>IF(OR($A397="",$B397=""),"",'MPTO_working_2-way'!E396)</f>
        <v>1.6994118928338053</v>
      </c>
      <c r="H397" s="44">
        <f>IF(OR($A397="",$B397=""),"",'OddsRatio_working_2-way'!M396)</f>
        <v>2.4301938838683887</v>
      </c>
      <c r="I397" s="44">
        <f>IF(OR($A397="",$B397=""),"",'OddsRatio_working_2-way'!N396)</f>
        <v>1.6992058987801013</v>
      </c>
      <c r="J397" s="44">
        <f>IF('Log_working_2-way'!$D396="","",A397^('Log_working_2-way'!$D396))</f>
        <v>2.4366771636172895</v>
      </c>
      <c r="K397" s="46">
        <f>IF('Log_working_2-way'!$D396="","",B397^('Log_working_2-way'!$D396))</f>
        <v>1.6960505987873902</v>
      </c>
      <c r="L397" s="53">
        <f t="shared" si="69"/>
        <v>0.41396508728179549</v>
      </c>
      <c r="M397" s="53">
        <f t="shared" si="70"/>
        <v>0.5860349127182044</v>
      </c>
      <c r="N397" s="54">
        <v>494</v>
      </c>
      <c r="O397" s="54">
        <f t="shared" si="71"/>
        <v>283.78723404255322</v>
      </c>
      <c r="P397" s="54">
        <f t="shared" si="72"/>
        <v>196.40963855421685</v>
      </c>
      <c r="Q397" s="54">
        <f t="shared" si="73"/>
        <v>297.59036144578317</v>
      </c>
      <c r="R397" s="54">
        <f t="shared" si="74"/>
        <v>210.21276595744681</v>
      </c>
      <c r="S397" s="55">
        <f t="shared" si="75"/>
        <v>-13.803127403229951</v>
      </c>
      <c r="T397" s="55">
        <f t="shared" si="68"/>
        <v>-13.803127403229951</v>
      </c>
      <c r="U397" t="s">
        <v>74</v>
      </c>
      <c r="V397" t="s">
        <v>69</v>
      </c>
      <c r="W397" t="s">
        <v>443</v>
      </c>
      <c r="X397" t="s">
        <v>537</v>
      </c>
      <c r="Y397" s="66"/>
    </row>
    <row r="398" spans="1:25" ht="15" x14ac:dyDescent="0.25">
      <c r="A398">
        <v>2.2599999999999998</v>
      </c>
      <c r="B398">
        <v>1.69</v>
      </c>
      <c r="C398" s="43">
        <f t="shared" si="61"/>
        <v>3.4193852437555794E-2</v>
      </c>
      <c r="D398" s="44">
        <f>IF(OR($A398="",$B398=""),"",A398*'MPTO_working_2-way'!$G397)</f>
        <v>2.3372781065088759</v>
      </c>
      <c r="E398" s="46">
        <f>IF(OR($A398="",$B398=""),"",B398*'MPTO_working_2-way'!$G397)</f>
        <v>1.7477876106194692</v>
      </c>
      <c r="F398" s="44">
        <f>IF(OR($A398="",$B398=""),"",'MPTO_working_2-way'!D397)</f>
        <v>2.3508340001231001</v>
      </c>
      <c r="G398" s="46">
        <f>IF(OR($A398="",$B398=""),"",'MPTO_working_2-way'!E397)</f>
        <v>1.740283410033262</v>
      </c>
      <c r="H398" s="44">
        <f>IF(OR($A398="",$B398=""),"",'OddsRatio_working_2-way'!M397)</f>
        <v>2.351327849384353</v>
      </c>
      <c r="I398" s="44">
        <f>IF(OR($A398="",$B398=""),"",'OddsRatio_working_2-way'!N397)</f>
        <v>1.7400128699009547</v>
      </c>
      <c r="J398" s="44">
        <f>IF('Log_working_2-way'!$D397="","",A398^('Log_working_2-way'!$D397))</f>
        <v>2.3575800032398484</v>
      </c>
      <c r="K398" s="46">
        <f>IF('Log_working_2-way'!$D397="","",B398^('Log_working_2-way'!$D397))</f>
        <v>1.7366048392090647</v>
      </c>
      <c r="L398" s="53">
        <f t="shared" si="69"/>
        <v>0.42784810126582273</v>
      </c>
      <c r="M398" s="53">
        <f t="shared" si="70"/>
        <v>0.57215189873417716</v>
      </c>
      <c r="N398" s="54">
        <v>495</v>
      </c>
      <c r="O398" s="54">
        <f t="shared" si="71"/>
        <v>275.97345132743357</v>
      </c>
      <c r="P398" s="54">
        <f t="shared" si="72"/>
        <v>202.10059171597632</v>
      </c>
      <c r="Q398" s="54">
        <f t="shared" si="73"/>
        <v>292.89940828402371</v>
      </c>
      <c r="R398" s="54">
        <f t="shared" si="74"/>
        <v>219.02654867256638</v>
      </c>
      <c r="S398" s="55">
        <f t="shared" si="75"/>
        <v>-16.925956956590142</v>
      </c>
      <c r="T398" s="55">
        <f t="shared" si="68"/>
        <v>-16.925956956590056</v>
      </c>
      <c r="U398" t="s">
        <v>42</v>
      </c>
      <c r="V398" t="s">
        <v>278</v>
      </c>
      <c r="W398" t="s">
        <v>433</v>
      </c>
      <c r="X398" t="s">
        <v>537</v>
      </c>
      <c r="Y398" s="66"/>
    </row>
    <row r="399" spans="1:25" ht="15" x14ac:dyDescent="0.25">
      <c r="A399">
        <v>2.2999999999999998</v>
      </c>
      <c r="B399">
        <v>1.67</v>
      </c>
      <c r="C399" s="43">
        <f t="shared" si="61"/>
        <v>3.3585003905233002E-2</v>
      </c>
      <c r="D399" s="44">
        <f>IF(OR($A399="",$B399=""),"",A399*'MPTO_working_2-way'!$G398)</f>
        <v>2.3772455089820359</v>
      </c>
      <c r="E399" s="46">
        <f>IF(OR($A399="",$B399=""),"",B399*'MPTO_working_2-way'!$G398)</f>
        <v>1.7260869565217389</v>
      </c>
      <c r="F399" s="44">
        <f>IF(OR($A399="",$B399=""),"",'MPTO_working_2-way'!D398)</f>
        <v>2.3924011211460603</v>
      </c>
      <c r="G399" s="46">
        <f>IF(OR($A399="",$B399=""),"",'MPTO_working_2-way'!E398)</f>
        <v>1.7181838514873629</v>
      </c>
      <c r="H399" s="44">
        <f>IF(OR($A399="",$B399=""),"",'OddsRatio_working_2-way'!M398)</f>
        <v>2.3929459815307572</v>
      </c>
      <c r="I399" s="44">
        <f>IF(OR($A399="",$B399=""),"",'OddsRatio_working_2-way'!N398)</f>
        <v>1.7179029289427752</v>
      </c>
      <c r="J399" s="44">
        <f>IF('Log_working_2-way'!$D398="","",A399^('Log_working_2-way'!$D398))</f>
        <v>2.399943779582375</v>
      </c>
      <c r="K399" s="46">
        <f>IF('Log_working_2-way'!$D398="","",B399^('Log_working_2-way'!$D398))</f>
        <v>1.7143143993241288</v>
      </c>
      <c r="L399" s="53">
        <f t="shared" si="69"/>
        <v>0.42065491183879095</v>
      </c>
      <c r="M399" s="53">
        <f t="shared" si="70"/>
        <v>0.57934508816120911</v>
      </c>
      <c r="N399" s="54">
        <v>496</v>
      </c>
      <c r="O399" s="54">
        <f t="shared" si="71"/>
        <v>280.3478260869565</v>
      </c>
      <c r="P399" s="54">
        <f t="shared" si="72"/>
        <v>198.99401197604789</v>
      </c>
      <c r="Q399" s="54">
        <f t="shared" si="73"/>
        <v>297.00598802395211</v>
      </c>
      <c r="R399" s="54">
        <f t="shared" si="74"/>
        <v>215.6521739130435</v>
      </c>
      <c r="S399" s="55">
        <f t="shared" si="75"/>
        <v>-16.658161936995612</v>
      </c>
      <c r="T399" s="55">
        <f t="shared" si="68"/>
        <v>-16.658161936995612</v>
      </c>
      <c r="U399" t="s">
        <v>45</v>
      </c>
      <c r="V399" t="s">
        <v>86</v>
      </c>
      <c r="W399" t="s">
        <v>433</v>
      </c>
      <c r="X399" t="s">
        <v>537</v>
      </c>
      <c r="Y399" s="66"/>
    </row>
    <row r="400" spans="1:25" ht="15" x14ac:dyDescent="0.25">
      <c r="A400">
        <v>2.0499999999999998</v>
      </c>
      <c r="B400">
        <v>1.85</v>
      </c>
      <c r="C400" s="43">
        <f t="shared" si="61"/>
        <v>2.8345418589321048E-2</v>
      </c>
      <c r="D400" s="44">
        <f>IF(OR($A400="",$B400=""),"",A400*'MPTO_working_2-way'!$G399)</f>
        <v>2.1081081081081079</v>
      </c>
      <c r="E400" s="46">
        <f>IF(OR($A400="",$B400=""),"",B400*'MPTO_working_2-way'!$G399)</f>
        <v>1.902439024390244</v>
      </c>
      <c r="F400" s="44">
        <f>IF(OR($A400="",$B400=""),"",'MPTO_working_2-way'!D399)</f>
        <v>2.1113430758524703</v>
      </c>
      <c r="G400" s="46">
        <f>IF(OR($A400="",$B400=""),"",'MPTO_working_2-way'!E399)</f>
        <v>1.8998121477770822</v>
      </c>
      <c r="H400" s="44">
        <f>IF(OR($A400="",$B400=""),"",'OddsRatio_working_2-way'!M399)</f>
        <v>2.1114378604524222</v>
      </c>
      <c r="I400" s="44">
        <f>IF(OR($A400="",$B400=""),"",'OddsRatio_working_2-way'!N399)</f>
        <v>1.8997354108424378</v>
      </c>
      <c r="J400" s="44">
        <f>IF('Log_working_2-way'!$D399="","",A400^('Log_working_2-way'!$D399))</f>
        <v>2.1129081281913611</v>
      </c>
      <c r="K400" s="46">
        <f>IF('Log_working_2-way'!$D399="","",B400^('Log_working_2-way'!$D399))</f>
        <v>1.8985467665018629</v>
      </c>
      <c r="L400" s="53">
        <f t="shared" si="69"/>
        <v>0.47435897435897439</v>
      </c>
      <c r="M400" s="53">
        <f t="shared" si="70"/>
        <v>0.52564102564102555</v>
      </c>
      <c r="N400" s="54">
        <v>497</v>
      </c>
      <c r="O400" s="54">
        <f t="shared" si="71"/>
        <v>254.56097560975607</v>
      </c>
      <c r="P400" s="54">
        <f t="shared" si="72"/>
        <v>228.35135135135135</v>
      </c>
      <c r="Q400" s="54">
        <f t="shared" si="73"/>
        <v>268.64864864864859</v>
      </c>
      <c r="R400" s="54">
        <f t="shared" si="74"/>
        <v>242.43902439024393</v>
      </c>
      <c r="S400" s="55">
        <f t="shared" si="75"/>
        <v>-14.087673038892518</v>
      </c>
      <c r="T400" s="55">
        <f t="shared" si="68"/>
        <v>-14.087673038892575</v>
      </c>
      <c r="U400" t="s">
        <v>82</v>
      </c>
      <c r="V400" t="s">
        <v>279</v>
      </c>
      <c r="W400" t="s">
        <v>433</v>
      </c>
      <c r="X400" t="s">
        <v>537</v>
      </c>
      <c r="Y400" s="66"/>
    </row>
    <row r="401" spans="1:25" ht="15" x14ac:dyDescent="0.25">
      <c r="A401">
        <v>2.09</v>
      </c>
      <c r="B401">
        <v>1.8</v>
      </c>
      <c r="C401" s="43">
        <f t="shared" si="61"/>
        <v>3.4024455077086735E-2</v>
      </c>
      <c r="D401" s="44">
        <f>IF(OR($A401="",$B401=""),"",A401*'MPTO_working_2-way'!$G400)</f>
        <v>2.161111111111111</v>
      </c>
      <c r="E401" s="46">
        <f>IF(OR($A401="",$B401=""),"",B401*'MPTO_working_2-way'!$G400)</f>
        <v>1.8612440191387563</v>
      </c>
      <c r="F401" s="44">
        <f>IF(OR($A401="",$B401=""),"",'MPTO_working_2-way'!D400)</f>
        <v>2.1670506912442398</v>
      </c>
      <c r="G401" s="46">
        <f>IF(OR($A401="",$B401=""),"",'MPTO_working_2-way'!E400)</f>
        <v>1.8568608094768018</v>
      </c>
      <c r="H401" s="44">
        <f>IF(OR($A401="",$B401=""),"",'OddsRatio_working_2-way'!M400)</f>
        <v>2.1672617529928755</v>
      </c>
      <c r="I401" s="44">
        <f>IF(OR($A401="",$B401=""),"",'OddsRatio_working_2-way'!N400)</f>
        <v>1.8567058737562385</v>
      </c>
      <c r="J401" s="44">
        <f>IF('Log_working_2-way'!$D400="","",A401^('Log_working_2-way'!$D400))</f>
        <v>2.1699807722915003</v>
      </c>
      <c r="K401" s="46">
        <f>IF('Log_working_2-way'!$D400="","",B401^('Log_working_2-way'!$D400))</f>
        <v>1.8547149010332622</v>
      </c>
      <c r="L401" s="53">
        <f t="shared" si="69"/>
        <v>0.46272493573264784</v>
      </c>
      <c r="M401" s="53">
        <f t="shared" si="70"/>
        <v>0.53727506426735205</v>
      </c>
      <c r="N401" s="54">
        <v>498</v>
      </c>
      <c r="O401" s="54">
        <f t="shared" si="71"/>
        <v>259.7224880382775</v>
      </c>
      <c r="P401" s="54">
        <f t="shared" si="72"/>
        <v>221.33333333333334</v>
      </c>
      <c r="Q401" s="54">
        <f t="shared" si="73"/>
        <v>276.66666666666669</v>
      </c>
      <c r="R401" s="54">
        <f t="shared" si="74"/>
        <v>238.27751196172252</v>
      </c>
      <c r="S401" s="55">
        <f t="shared" si="75"/>
        <v>-16.944178628389182</v>
      </c>
      <c r="T401" s="55">
        <f t="shared" si="68"/>
        <v>-16.944178628389182</v>
      </c>
      <c r="U401" t="s">
        <v>208</v>
      </c>
      <c r="V401" t="s">
        <v>277</v>
      </c>
      <c r="W401" t="s">
        <v>433</v>
      </c>
      <c r="X401" t="s">
        <v>537</v>
      </c>
      <c r="Y401" s="66"/>
    </row>
    <row r="402" spans="1:25" ht="15" x14ac:dyDescent="0.25">
      <c r="A402">
        <v>2.59</v>
      </c>
      <c r="B402">
        <v>1.54</v>
      </c>
      <c r="C402" s="43">
        <f t="shared" si="61"/>
        <v>3.5451035451035562E-2</v>
      </c>
      <c r="D402" s="44">
        <f>IF(OR($A402="",$B402=""),"",A402*'MPTO_working_2-way'!$G401)</f>
        <v>2.6818181818181821</v>
      </c>
      <c r="E402" s="46">
        <f>IF(OR($A402="",$B402=""),"",B402*'MPTO_working_2-way'!$G401)</f>
        <v>1.5945945945945947</v>
      </c>
      <c r="F402" s="44">
        <f>IF(OR($A402="",$B402=""),"",'MPTO_working_2-way'!D401)</f>
        <v>2.7146260123868511</v>
      </c>
      <c r="G402" s="46">
        <f>IF(OR($A402="",$B402=""),"",'MPTO_working_2-way'!E401)</f>
        <v>1.583217560433454</v>
      </c>
      <c r="H402" s="44">
        <f>IF(OR($A402="",$B402=""),"",'OddsRatio_working_2-way'!M401)</f>
        <v>2.7159383568311668</v>
      </c>
      <c r="I402" s="44">
        <f>IF(OR($A402="",$B402=""),"",'OddsRatio_working_2-way'!N401)</f>
        <v>1.5827715174143586</v>
      </c>
      <c r="J402" s="44">
        <f>IF('Log_working_2-way'!$D401="","",A402^('Log_working_2-way'!$D401))</f>
        <v>2.7313566491877532</v>
      </c>
      <c r="K402" s="46">
        <f>IF('Log_working_2-way'!$D401="","",B402^('Log_working_2-way'!$D401))</f>
        <v>1.5775817480869365</v>
      </c>
      <c r="L402" s="53">
        <f t="shared" si="69"/>
        <v>0.37288135593220334</v>
      </c>
      <c r="M402" s="53">
        <f t="shared" si="70"/>
        <v>0.6271186440677966</v>
      </c>
      <c r="N402" s="54">
        <v>499</v>
      </c>
      <c r="O402" s="54">
        <f t="shared" si="71"/>
        <v>306.33590733590728</v>
      </c>
      <c r="P402" s="54">
        <f t="shared" si="72"/>
        <v>174.97402597402601</v>
      </c>
      <c r="Q402" s="54">
        <f t="shared" si="73"/>
        <v>324.02597402597405</v>
      </c>
      <c r="R402" s="54">
        <f t="shared" si="74"/>
        <v>192.66409266409266</v>
      </c>
      <c r="S402" s="55">
        <f t="shared" si="75"/>
        <v>-17.690066690066772</v>
      </c>
      <c r="T402" s="55">
        <f t="shared" si="68"/>
        <v>-17.690066690066658</v>
      </c>
      <c r="U402" t="s">
        <v>76</v>
      </c>
      <c r="V402" t="s">
        <v>77</v>
      </c>
      <c r="W402" t="s">
        <v>433</v>
      </c>
      <c r="X402" t="s">
        <v>537</v>
      </c>
      <c r="Y402" s="66"/>
    </row>
    <row r="403" spans="1:25" ht="15" x14ac:dyDescent="0.25">
      <c r="A403">
        <v>1.81</v>
      </c>
      <c r="B403">
        <v>2.08</v>
      </c>
      <c r="C403" s="43">
        <f t="shared" si="61"/>
        <v>3.3255418614534626E-2</v>
      </c>
      <c r="D403" s="44">
        <f>IF(OR($A403="",$B403=""),"",A403*'MPTO_working_2-way'!$G402)</f>
        <v>1.8701923076923077</v>
      </c>
      <c r="E403" s="46">
        <f>IF(OR($A403="",$B403=""),"",B403*'MPTO_working_2-way'!$G402)</f>
        <v>2.1491712707182322</v>
      </c>
      <c r="F403" s="44">
        <f>IF(OR($A403="",$B403=""),"",'MPTO_working_2-way'!D402)</f>
        <v>1.8661643699811639</v>
      </c>
      <c r="G403" s="46">
        <f>IF(OR($A403="",$B403=""),"",'MPTO_working_2-way'!E402)</f>
        <v>2.1545152798443401</v>
      </c>
      <c r="H403" s="44">
        <f>IF(OR($A403="",$B403=""),"",'OddsRatio_working_2-way'!M402)</f>
        <v>1.8660254037844384</v>
      </c>
      <c r="I403" s="44">
        <f>IF(OR($A403="",$B403=""),"",'OddsRatio_working_2-way'!N402)</f>
        <v>2.1547005383792519</v>
      </c>
      <c r="J403" s="44">
        <f>IF('Log_working_2-way'!$D402="","",A403^('Log_working_2-way'!$D402))</f>
        <v>1.8641966683390954</v>
      </c>
      <c r="K403" s="46">
        <f>IF('Log_working_2-way'!$D402="","",B403^('Log_working_2-way'!$D402))</f>
        <v>2.1571440120474694</v>
      </c>
      <c r="L403" s="53">
        <f t="shared" si="69"/>
        <v>0.53470437017994854</v>
      </c>
      <c r="M403" s="53">
        <f t="shared" si="70"/>
        <v>0.46529562982005135</v>
      </c>
      <c r="N403" s="54">
        <v>500</v>
      </c>
      <c r="O403" s="54">
        <f t="shared" si="71"/>
        <v>223.75690607734808</v>
      </c>
      <c r="P403" s="54">
        <f t="shared" si="72"/>
        <v>259.61538461538458</v>
      </c>
      <c r="Q403" s="54">
        <f t="shared" si="73"/>
        <v>240.38461538461536</v>
      </c>
      <c r="R403" s="54">
        <f t="shared" si="74"/>
        <v>276.24309392265195</v>
      </c>
      <c r="S403" s="55">
        <f t="shared" si="75"/>
        <v>-16.627709307267281</v>
      </c>
      <c r="T403" s="55">
        <f t="shared" si="68"/>
        <v>-16.627709307267367</v>
      </c>
      <c r="U403" t="s">
        <v>37</v>
      </c>
      <c r="V403" t="s">
        <v>49</v>
      </c>
      <c r="W403" t="s">
        <v>433</v>
      </c>
      <c r="X403" t="s">
        <v>537</v>
      </c>
      <c r="Y403" s="66"/>
    </row>
    <row r="404" spans="1:25" ht="15" x14ac:dyDescent="0.25">
      <c r="A404">
        <v>2.41</v>
      </c>
      <c r="B404">
        <v>1.61</v>
      </c>
      <c r="C404" s="43">
        <f t="shared" si="61"/>
        <v>3.6055771758459754E-2</v>
      </c>
      <c r="D404" s="44">
        <f>IF(OR($A404="",$B404=""),"",A404*'MPTO_working_2-way'!$G403)</f>
        <v>2.4968944099378882</v>
      </c>
      <c r="E404" s="46">
        <f>IF(OR($A404="",$B404=""),"",B404*'MPTO_working_2-way'!$G403)</f>
        <v>1.6680497925311204</v>
      </c>
      <c r="F404" s="44">
        <f>IF(OR($A404="",$B404=""),"",'MPTO_working_2-way'!D403)</f>
        <v>2.5194636537774748</v>
      </c>
      <c r="G404" s="46">
        <f>IF(OR($A404="",$B404=""),"",'MPTO_working_2-way'!E403)</f>
        <v>1.6581269630990791</v>
      </c>
      <c r="H404" s="44">
        <f>IF(OR($A404="",$B404=""),"",'OddsRatio_working_2-way'!M403)</f>
        <v>2.5203537120802069</v>
      </c>
      <c r="I404" s="44">
        <f>IF(OR($A404="",$B404=""),"",'OddsRatio_working_2-way'!N403)</f>
        <v>1.6577416768573945</v>
      </c>
      <c r="J404" s="44">
        <f>IF('Log_working_2-way'!$D403="","",A404^('Log_working_2-way'!$D403))</f>
        <v>2.5308665033437969</v>
      </c>
      <c r="K404" s="46">
        <f>IF('Log_working_2-way'!$D403="","",B404^('Log_working_2-way'!$D403))</f>
        <v>1.6532248225535031</v>
      </c>
      <c r="L404" s="53">
        <f t="shared" si="69"/>
        <v>0.40049751243781095</v>
      </c>
      <c r="M404" s="53">
        <f t="shared" si="70"/>
        <v>0.59950248756218905</v>
      </c>
      <c r="N404" s="54">
        <v>501</v>
      </c>
      <c r="O404" s="54">
        <f t="shared" si="71"/>
        <v>293.11618257261409</v>
      </c>
      <c r="P404" s="54">
        <f t="shared" si="72"/>
        <v>189.81987577639751</v>
      </c>
      <c r="Q404" s="54">
        <f t="shared" si="73"/>
        <v>311.18012422360243</v>
      </c>
      <c r="R404" s="54">
        <f t="shared" si="74"/>
        <v>207.88381742738588</v>
      </c>
      <c r="S404" s="55">
        <f t="shared" si="75"/>
        <v>-18.06394165098834</v>
      </c>
      <c r="T404" s="55">
        <f t="shared" si="68"/>
        <v>-18.063941650988369</v>
      </c>
      <c r="U404" t="s">
        <v>87</v>
      </c>
      <c r="V404" t="s">
        <v>44</v>
      </c>
      <c r="W404" t="s">
        <v>433</v>
      </c>
      <c r="X404" t="s">
        <v>537</v>
      </c>
      <c r="Y404" s="66"/>
    </row>
    <row r="405" spans="1:25" ht="15" x14ac:dyDescent="0.25">
      <c r="A405">
        <v>2.2999999999999998</v>
      </c>
      <c r="B405">
        <v>1.67</v>
      </c>
      <c r="C405" s="43">
        <f t="shared" si="61"/>
        <v>3.3585003905233002E-2</v>
      </c>
      <c r="D405" s="44">
        <f>IF(OR($A405="",$B405=""),"",A405*'MPTO_working_2-way'!$G404)</f>
        <v>2.3772455089820359</v>
      </c>
      <c r="E405" s="46">
        <f>IF(OR($A405="",$B405=""),"",B405*'MPTO_working_2-way'!$G404)</f>
        <v>1.7260869565217389</v>
      </c>
      <c r="F405" s="44">
        <f>IF(OR($A405="",$B405=""),"",'MPTO_working_2-way'!D404)</f>
        <v>2.3924011211460603</v>
      </c>
      <c r="G405" s="46">
        <f>IF(OR($A405="",$B405=""),"",'MPTO_working_2-way'!E404)</f>
        <v>1.7181838514873629</v>
      </c>
      <c r="H405" s="44">
        <f>IF(OR($A405="",$B405=""),"",'OddsRatio_working_2-way'!M404)</f>
        <v>2.3929459815307572</v>
      </c>
      <c r="I405" s="44">
        <f>IF(OR($A405="",$B405=""),"",'OddsRatio_working_2-way'!N404)</f>
        <v>1.7179029289427752</v>
      </c>
      <c r="J405" s="44">
        <f>IF('Log_working_2-way'!$D404="","",A405^('Log_working_2-way'!$D404))</f>
        <v>2.399943779582375</v>
      </c>
      <c r="K405" s="46">
        <f>IF('Log_working_2-way'!$D404="","",B405^('Log_working_2-way'!$D404))</f>
        <v>1.7143143993241288</v>
      </c>
      <c r="L405" s="53">
        <f t="shared" si="69"/>
        <v>0.42065491183879095</v>
      </c>
      <c r="M405" s="53">
        <f t="shared" si="70"/>
        <v>0.57934508816120911</v>
      </c>
      <c r="N405" s="54">
        <v>502</v>
      </c>
      <c r="O405" s="54">
        <f t="shared" si="71"/>
        <v>283.73913043478262</v>
      </c>
      <c r="P405" s="54">
        <f t="shared" si="72"/>
        <v>201.40119760479038</v>
      </c>
      <c r="Q405" s="54">
        <f t="shared" si="73"/>
        <v>300.59880239520959</v>
      </c>
      <c r="R405" s="54">
        <f t="shared" si="74"/>
        <v>218.2608695652174</v>
      </c>
      <c r="S405" s="55">
        <f t="shared" si="75"/>
        <v>-16.859671960426965</v>
      </c>
      <c r="T405" s="55">
        <f t="shared" si="68"/>
        <v>-16.859671960427022</v>
      </c>
      <c r="U405" t="s">
        <v>46</v>
      </c>
      <c r="V405" t="s">
        <v>85</v>
      </c>
      <c r="W405" t="s">
        <v>433</v>
      </c>
      <c r="X405" t="s">
        <v>537</v>
      </c>
      <c r="Y405" s="66"/>
    </row>
    <row r="406" spans="1:25" ht="15" x14ac:dyDescent="0.25">
      <c r="A406">
        <v>2.62</v>
      </c>
      <c r="B406">
        <v>1.53</v>
      </c>
      <c r="C406" s="43">
        <f t="shared" si="61"/>
        <v>3.5274160554807032E-2</v>
      </c>
      <c r="D406" s="44">
        <f>IF(OR($A406="",$B406=""),"",A406*'MPTO_working_2-way'!$G405)</f>
        <v>2.7124183006535945</v>
      </c>
      <c r="E406" s="46">
        <f>IF(OR($A406="",$B406=""),"",B406*'MPTO_working_2-way'!$G405)</f>
        <v>1.5839694656488548</v>
      </c>
      <c r="F406" s="44">
        <f>IF(OR($A406="",$B406=""),"",'MPTO_working_2-way'!D405)</f>
        <v>2.7469334612485432</v>
      </c>
      <c r="G406" s="46">
        <f>IF(OR($A406="",$B406=""),"",'MPTO_working_2-way'!E405)</f>
        <v>1.5724316479033458</v>
      </c>
      <c r="H406" s="44">
        <f>IF(OR($A406="",$B406=""),"",'OddsRatio_working_2-way'!M405)</f>
        <v>2.7483145522430754</v>
      </c>
      <c r="I406" s="44">
        <f>IF(OR($A406="",$B406=""),"",'OddsRatio_working_2-way'!N405)</f>
        <v>1.5719794522770554</v>
      </c>
      <c r="J406" s="44">
        <f>IF('Log_working_2-way'!$D405="","",A406^('Log_working_2-way'!$D405))</f>
        <v>2.7645578219093752</v>
      </c>
      <c r="K406" s="46">
        <f>IF('Log_working_2-way'!$D405="","",B406^('Log_working_2-way'!$D405))</f>
        <v>1.5667142145094044</v>
      </c>
      <c r="L406" s="53">
        <f t="shared" si="69"/>
        <v>0.36867469879518078</v>
      </c>
      <c r="M406" s="53">
        <f t="shared" si="70"/>
        <v>0.63132530120481933</v>
      </c>
      <c r="N406" s="54">
        <v>503</v>
      </c>
      <c r="O406" s="54">
        <f t="shared" si="71"/>
        <v>311.01526717557255</v>
      </c>
      <c r="P406" s="54">
        <f t="shared" si="72"/>
        <v>174.24183006535949</v>
      </c>
      <c r="Q406" s="54">
        <f t="shared" si="73"/>
        <v>328.75816993464053</v>
      </c>
      <c r="R406" s="54">
        <f t="shared" si="74"/>
        <v>191.98473282442745</v>
      </c>
      <c r="S406" s="55">
        <f t="shared" si="75"/>
        <v>-17.742902759067988</v>
      </c>
      <c r="T406" s="55">
        <f t="shared" si="68"/>
        <v>-17.74290275906796</v>
      </c>
      <c r="U406" t="s">
        <v>139</v>
      </c>
      <c r="V406" t="s">
        <v>79</v>
      </c>
      <c r="W406" t="s">
        <v>433</v>
      </c>
      <c r="X406" t="s">
        <v>537</v>
      </c>
      <c r="Y406" s="66"/>
    </row>
    <row r="407" spans="1:25" ht="15" x14ac:dyDescent="0.25">
      <c r="A407">
        <v>2.12</v>
      </c>
      <c r="B407">
        <v>1.78</v>
      </c>
      <c r="C407" s="43">
        <f t="shared" si="61"/>
        <v>3.3495866016535869E-2</v>
      </c>
      <c r="D407" s="44">
        <f>IF(OR($A407="",$B407=""),"",A407*'MPTO_working_2-way'!$G406)</f>
        <v>2.191011235955056</v>
      </c>
      <c r="E407" s="46">
        <f>IF(OR($A407="",$B407=""),"",B407*'MPTO_working_2-way'!$G406)</f>
        <v>1.8396226415094339</v>
      </c>
      <c r="F407" s="44">
        <f>IF(OR($A407="",$B407=""),"",'MPTO_working_2-way'!D406)</f>
        <v>2.1980428704566637</v>
      </c>
      <c r="G407" s="46">
        <f>IF(OR($A407="",$B407=""),"",'MPTO_working_2-way'!E406)</f>
        <v>1.8346946713341112</v>
      </c>
      <c r="H407" s="44">
        <f>IF(OR($A407="",$B407=""),"",'OddsRatio_working_2-way'!M406)</f>
        <v>2.1982893790305562</v>
      </c>
      <c r="I407" s="44">
        <f>IF(OR($A407="",$B407=""),"",'OddsRatio_working_2-way'!N406)</f>
        <v>1.83452296039628</v>
      </c>
      <c r="J407" s="44">
        <f>IF('Log_working_2-way'!$D406="","",A407^('Log_working_2-way'!$D406))</f>
        <v>2.2015102621380289</v>
      </c>
      <c r="K407" s="46">
        <f>IF('Log_working_2-way'!$D406="","",B407^('Log_working_2-way'!$D406))</f>
        <v>1.8322858584832242</v>
      </c>
      <c r="L407" s="53">
        <f t="shared" si="69"/>
        <v>0.45641025641025645</v>
      </c>
      <c r="M407" s="53">
        <f t="shared" si="70"/>
        <v>0.54358974358974366</v>
      </c>
      <c r="N407" s="54">
        <v>504</v>
      </c>
      <c r="O407" s="54">
        <f t="shared" si="71"/>
        <v>266.2641509433962</v>
      </c>
      <c r="P407" s="54">
        <f t="shared" si="72"/>
        <v>220.85393258426967</v>
      </c>
      <c r="Q407" s="54">
        <f t="shared" si="73"/>
        <v>283.14606741573039</v>
      </c>
      <c r="R407" s="54">
        <f t="shared" si="74"/>
        <v>237.73584905660374</v>
      </c>
      <c r="S407" s="55">
        <f t="shared" si="75"/>
        <v>-16.881916472334183</v>
      </c>
      <c r="T407" s="55">
        <f t="shared" si="68"/>
        <v>-16.881916472334069</v>
      </c>
      <c r="U407" t="s">
        <v>36</v>
      </c>
      <c r="V407" t="s">
        <v>80</v>
      </c>
      <c r="W407" t="s">
        <v>433</v>
      </c>
      <c r="X407" t="s">
        <v>537</v>
      </c>
      <c r="Y407" s="66"/>
    </row>
    <row r="408" spans="1:25" ht="15" x14ac:dyDescent="0.25">
      <c r="A408">
        <v>2.52</v>
      </c>
      <c r="B408">
        <v>1.57</v>
      </c>
      <c r="C408" s="43">
        <f t="shared" si="61"/>
        <v>3.3768071984632497E-2</v>
      </c>
      <c r="D408" s="44">
        <f>IF(OR($A408="",$B408=""),"",A408*'MPTO_working_2-way'!$G407)</f>
        <v>2.605095541401274</v>
      </c>
      <c r="E408" s="46">
        <f>IF(OR($A408="",$B408=""),"",B408*'MPTO_working_2-way'!$G407)</f>
        <v>1.623015873015873</v>
      </c>
      <c r="F408" s="44">
        <f>IF(OR($A408="",$B408=""),"",'MPTO_working_2-way'!D407)</f>
        <v>2.6319850984566258</v>
      </c>
      <c r="G408" s="46">
        <f>IF(OR($A408="",$B408=""),"",'MPTO_working_2-way'!E407)</f>
        <v>1.6127506929724442</v>
      </c>
      <c r="H408" s="44">
        <f>IF(OR($A408="",$B408=""),"",'OddsRatio_working_2-way'!M407)</f>
        <v>2.6329931618554516</v>
      </c>
      <c r="I408" s="44">
        <f>IF(OR($A408="",$B408=""),"",'OddsRatio_working_2-way'!N407)</f>
        <v>1.6123724356957947</v>
      </c>
      <c r="J408" s="44">
        <f>IF('Log_working_2-way'!$D407="","",A408^('Log_working_2-way'!$D407))</f>
        <v>2.6455503097461972</v>
      </c>
      <c r="K408" s="46">
        <f>IF('Log_working_2-way'!$D407="","",B408^('Log_working_2-way'!$D407))</f>
        <v>1.6076994389518999</v>
      </c>
      <c r="L408" s="53">
        <f t="shared" si="69"/>
        <v>0.38386308068459657</v>
      </c>
      <c r="M408" s="53">
        <f t="shared" si="70"/>
        <v>0.61613691931540338</v>
      </c>
      <c r="N408" s="54">
        <v>505</v>
      </c>
      <c r="O408" s="54">
        <f t="shared" si="71"/>
        <v>304.60317460317452</v>
      </c>
      <c r="P408" s="54">
        <f t="shared" si="72"/>
        <v>183.343949044586</v>
      </c>
      <c r="Q408" s="54">
        <f t="shared" si="73"/>
        <v>321.656050955414</v>
      </c>
      <c r="R408" s="54">
        <f t="shared" si="74"/>
        <v>200.39682539682539</v>
      </c>
      <c r="S408" s="55">
        <f t="shared" si="75"/>
        <v>-17.05287635223948</v>
      </c>
      <c r="T408" s="55">
        <f t="shared" si="68"/>
        <v>-17.052876352239394</v>
      </c>
      <c r="U408" t="s">
        <v>81</v>
      </c>
      <c r="V408" t="s">
        <v>48</v>
      </c>
      <c r="W408" t="s">
        <v>433</v>
      </c>
      <c r="X408" t="s">
        <v>537</v>
      </c>
      <c r="Y408" s="66"/>
    </row>
    <row r="409" spans="1:25" ht="15" x14ac:dyDescent="0.25">
      <c r="A409">
        <v>2.2599999999999998</v>
      </c>
      <c r="B409">
        <v>1.66</v>
      </c>
      <c r="C409" s="43">
        <f t="shared" si="61"/>
        <v>4.4887514660411743E-2</v>
      </c>
      <c r="D409" s="44">
        <f>IF(OR($A409="",$B409=""),"",A409*'MPTO_working_2-way'!$G408)</f>
        <v>2.3614457831325302</v>
      </c>
      <c r="E409" s="46">
        <f>IF(OR($A409="",$B409=""),"",B409*'MPTO_working_2-way'!$G408)</f>
        <v>1.7345132743362834</v>
      </c>
      <c r="F409" s="44">
        <f>IF(OR($A409="",$B409=""),"",'MPTO_working_2-way'!D408)</f>
        <v>2.3807589795659352</v>
      </c>
      <c r="G409" s="46">
        <f>IF(OR($A409="",$B409=""),"",'MPTO_working_2-way'!E408)</f>
        <v>1.7242393602353159</v>
      </c>
      <c r="H409" s="44">
        <f>IF(OR($A409="",$B409=""),"",'OddsRatio_working_2-way'!M408)</f>
        <v>2.3816985594155153</v>
      </c>
      <c r="I409" s="44">
        <f>IF(OR($A409="",$B409=""),"",'OddsRatio_working_2-way'!N408)</f>
        <v>1.7237468644557461</v>
      </c>
      <c r="J409" s="44">
        <f>IF('Log_working_2-way'!$D408="","",A409^('Log_working_2-way'!$D408))</f>
        <v>2.3907268876280061</v>
      </c>
      <c r="K409" s="46">
        <f>IF('Log_working_2-way'!$D408="","",B409^('Log_working_2-way'!$D408))</f>
        <v>1.7190484407078408</v>
      </c>
      <c r="L409" s="53">
        <f t="shared" si="69"/>
        <v>0.42346938775510201</v>
      </c>
      <c r="M409" s="53">
        <f t="shared" si="70"/>
        <v>0.57653061224489788</v>
      </c>
      <c r="N409" s="54">
        <v>506</v>
      </c>
      <c r="O409" s="54">
        <f t="shared" si="71"/>
        <v>282.10619469026545</v>
      </c>
      <c r="P409" s="54">
        <f t="shared" si="72"/>
        <v>201.18072289156623</v>
      </c>
      <c r="Q409" s="54">
        <f t="shared" si="73"/>
        <v>304.81927710843377</v>
      </c>
      <c r="R409" s="54">
        <f t="shared" si="74"/>
        <v>223.89380530973452</v>
      </c>
      <c r="S409" s="55">
        <f t="shared" si="75"/>
        <v>-22.713082418168312</v>
      </c>
      <c r="T409" s="55">
        <f t="shared" si="68"/>
        <v>-22.713082418168284</v>
      </c>
      <c r="U409" t="s">
        <v>458</v>
      </c>
      <c r="V409" t="s">
        <v>286</v>
      </c>
      <c r="W409" t="s">
        <v>444</v>
      </c>
      <c r="X409" t="s">
        <v>537</v>
      </c>
      <c r="Y409" s="66"/>
    </row>
    <row r="410" spans="1:25" ht="15" x14ac:dyDescent="0.25">
      <c r="A410">
        <v>1.88</v>
      </c>
      <c r="B410">
        <v>1.98</v>
      </c>
      <c r="C410" s="43">
        <f t="shared" si="61"/>
        <v>3.6965398667526461E-2</v>
      </c>
      <c r="D410" s="44">
        <f>IF(OR($A410="",$B410=""),"",A410*'MPTO_working_2-way'!$G409)</f>
        <v>1.9494949494949496</v>
      </c>
      <c r="E410" s="46">
        <f>IF(OR($A410="",$B410=""),"",B410*'MPTO_working_2-way'!$G409)</f>
        <v>2.0531914893617023</v>
      </c>
      <c r="F410" s="44">
        <f>IF(OR($A410="",$B410=""),"",'MPTO_working_2-way'!D409)</f>
        <v>1.9476768522394308</v>
      </c>
      <c r="G410" s="46">
        <f>IF(OR($A410="",$B410=""),"",'MPTO_working_2-way'!E409)</f>
        <v>2.0552120141342756</v>
      </c>
      <c r="H410" s="44">
        <f>IF(OR($A410="",$B410=""),"",'OddsRatio_working_2-way'!M409)</f>
        <v>1.947607082958686</v>
      </c>
      <c r="I410" s="44">
        <f>IF(OR($A410="",$B410=""),"",'OddsRatio_working_2-way'!N409)</f>
        <v>2.0552897060221729</v>
      </c>
      <c r="J410" s="44">
        <f>IF('Log_working_2-way'!$D409="","",A410^('Log_working_2-way'!$D409))</f>
        <v>1.9467780797695502</v>
      </c>
      <c r="K410" s="46">
        <f>IF('Log_working_2-way'!$D409="","",B410^('Log_working_2-way'!$D409))</f>
        <v>2.0562137224842738</v>
      </c>
      <c r="L410" s="53">
        <f t="shared" si="69"/>
        <v>0.5129533678756476</v>
      </c>
      <c r="M410" s="53">
        <f t="shared" si="70"/>
        <v>0.48704663212435229</v>
      </c>
      <c r="N410" s="54">
        <v>507</v>
      </c>
      <c r="O410" s="54">
        <f t="shared" si="71"/>
        <v>237.31914893617019</v>
      </c>
      <c r="P410" s="54">
        <f t="shared" si="72"/>
        <v>250.93939393939397</v>
      </c>
      <c r="Q410" s="54">
        <f t="shared" si="73"/>
        <v>256.06060606060606</v>
      </c>
      <c r="R410" s="54">
        <f t="shared" si="74"/>
        <v>269.68085106382978</v>
      </c>
      <c r="S410" s="55">
        <f t="shared" si="75"/>
        <v>-18.741457124435868</v>
      </c>
      <c r="T410" s="55">
        <f t="shared" si="68"/>
        <v>-18.741457124435811</v>
      </c>
      <c r="U410" t="s">
        <v>293</v>
      </c>
      <c r="V410" t="s">
        <v>84</v>
      </c>
      <c r="W410" t="s">
        <v>444</v>
      </c>
      <c r="X410" t="s">
        <v>537</v>
      </c>
      <c r="Y410" s="66"/>
    </row>
    <row r="411" spans="1:25" ht="15" x14ac:dyDescent="0.25">
      <c r="A411">
        <v>2.0299999999999998</v>
      </c>
      <c r="B411">
        <v>1.83</v>
      </c>
      <c r="C411" s="43">
        <f t="shared" si="61"/>
        <v>3.9058924870117639E-2</v>
      </c>
      <c r="D411" s="44">
        <f>IF(OR($A411="",$B411=""),"",A411*'MPTO_working_2-way'!$G410)</f>
        <v>2.1092896174863385</v>
      </c>
      <c r="E411" s="46">
        <f>IF(OR($A411="",$B411=""),"",B411*'MPTO_working_2-way'!$G410)</f>
        <v>1.9014778325123154</v>
      </c>
      <c r="F411" s="44">
        <f>IF(OR($A411="",$B411=""),"",'MPTO_working_2-way'!D410)</f>
        <v>2.1138012461236451</v>
      </c>
      <c r="G411" s="46">
        <f>IF(OR($A411="",$B411=""),"",'MPTO_working_2-way'!E410)</f>
        <v>1.8978262535441519</v>
      </c>
      <c r="H411" s="44">
        <f>IF(OR($A411="",$B411=""),"",'OddsRatio_working_2-way'!M410)</f>
        <v>2.113985572357957</v>
      </c>
      <c r="I411" s="44">
        <f>IF(OR($A411="",$B411=""),"",'OddsRatio_working_2-way'!N410)</f>
        <v>1.8976776942301987</v>
      </c>
      <c r="J411" s="44">
        <f>IF('Log_working_2-way'!$D410="","",A411^('Log_working_2-way'!$D410))</f>
        <v>2.1160569234955591</v>
      </c>
      <c r="K411" s="46">
        <f>IF('Log_working_2-way'!$D410="","",B411^('Log_working_2-way'!$D410))</f>
        <v>1.8960116450582052</v>
      </c>
      <c r="L411" s="53">
        <f t="shared" si="69"/>
        <v>0.47409326424870474</v>
      </c>
      <c r="M411" s="53">
        <f t="shared" si="70"/>
        <v>0.52590673575129532</v>
      </c>
      <c r="N411" s="54">
        <v>508</v>
      </c>
      <c r="O411" s="54">
        <f t="shared" si="71"/>
        <v>257.75369458128085</v>
      </c>
      <c r="P411" s="54">
        <f t="shared" si="72"/>
        <v>230.40437158469942</v>
      </c>
      <c r="Q411" s="54">
        <f t="shared" si="73"/>
        <v>277.5956284153005</v>
      </c>
      <c r="R411" s="54">
        <f t="shared" si="74"/>
        <v>250.24630541871923</v>
      </c>
      <c r="S411" s="55">
        <f t="shared" si="75"/>
        <v>-19.841933834019642</v>
      </c>
      <c r="T411" s="55">
        <f t="shared" si="68"/>
        <v>-19.841933834019812</v>
      </c>
      <c r="U411" t="s">
        <v>282</v>
      </c>
      <c r="V411" t="s">
        <v>43</v>
      </c>
      <c r="W411" t="s">
        <v>444</v>
      </c>
      <c r="X411" t="s">
        <v>537</v>
      </c>
      <c r="Y411" s="66"/>
    </row>
    <row r="412" spans="1:25" ht="15" x14ac:dyDescent="0.25">
      <c r="A412">
        <v>1.79</v>
      </c>
      <c r="B412">
        <v>2.0699999999999998</v>
      </c>
      <c r="C412" s="43">
        <f t="shared" si="61"/>
        <v>4.17510053167085E-2</v>
      </c>
      <c r="D412" s="44">
        <f>IF(OR($A412="",$B412=""),"",A412*'MPTO_working_2-way'!$G411)</f>
        <v>1.8647342995169083</v>
      </c>
      <c r="E412" s="46">
        <f>IF(OR($A412="",$B412=""),"",B412*'MPTO_working_2-way'!$G411)</f>
        <v>2.1564245810055866</v>
      </c>
      <c r="F412" s="44">
        <f>IF(OR($A412="",$B412=""),"",'MPTO_working_2-way'!D411)</f>
        <v>1.8594836022382255</v>
      </c>
      <c r="G412" s="46">
        <f>IF(OR($A412="",$B412=""),"",'MPTO_working_2-way'!E411)</f>
        <v>2.1634893294018038</v>
      </c>
      <c r="H412" s="44">
        <f>IF(OR($A412="",$B412=""),"",'OddsRatio_working_2-way'!M411)</f>
        <v>1.8592541864950944</v>
      </c>
      <c r="I412" s="44">
        <f>IF(OR($A412="",$B412=""),"",'OddsRatio_working_2-way'!N411)</f>
        <v>2.1637999741136076</v>
      </c>
      <c r="J412" s="44">
        <f>IF('Log_working_2-way'!$D411="","",A412^('Log_working_2-way'!$D411))</f>
        <v>1.8568552701777588</v>
      </c>
      <c r="K412" s="46">
        <f>IF('Log_working_2-way'!$D411="","",B412^('Log_working_2-way'!$D411))</f>
        <v>2.167058235858538</v>
      </c>
      <c r="L412" s="53">
        <f t="shared" si="69"/>
        <v>0.53626943005181349</v>
      </c>
      <c r="M412" s="53">
        <f t="shared" si="70"/>
        <v>0.46373056994818651</v>
      </c>
      <c r="N412" s="54">
        <v>509</v>
      </c>
      <c r="O412" s="54">
        <f t="shared" si="71"/>
        <v>224.64245810055866</v>
      </c>
      <c r="P412" s="54">
        <f t="shared" si="72"/>
        <v>263.10628019323667</v>
      </c>
      <c r="Q412" s="54">
        <f t="shared" si="73"/>
        <v>245.8937198067633</v>
      </c>
      <c r="R412" s="54">
        <f t="shared" si="74"/>
        <v>284.35754189944134</v>
      </c>
      <c r="S412" s="55">
        <f t="shared" si="75"/>
        <v>-21.251261706204644</v>
      </c>
      <c r="T412" s="55">
        <f t="shared" si="68"/>
        <v>-21.251261706204673</v>
      </c>
      <c r="U412" t="s">
        <v>455</v>
      </c>
      <c r="V412" t="s">
        <v>283</v>
      </c>
      <c r="W412" t="s">
        <v>444</v>
      </c>
      <c r="X412" t="s">
        <v>537</v>
      </c>
      <c r="Y412" s="66"/>
    </row>
    <row r="413" spans="1:25" ht="15" x14ac:dyDescent="0.25">
      <c r="A413">
        <v>2.0099999999999998</v>
      </c>
      <c r="B413">
        <v>1.85</v>
      </c>
      <c r="C413" s="43">
        <f t="shared" si="61"/>
        <v>3.80529783514858E-2</v>
      </c>
      <c r="D413" s="44">
        <f>IF(OR($A413="",$B413=""),"",A413*'MPTO_working_2-way'!$G412)</f>
        <v>2.086486486486486</v>
      </c>
      <c r="E413" s="46">
        <f>IF(OR($A413="",$B413=""),"",B413*'MPTO_working_2-way'!$G412)</f>
        <v>1.9203980099502489</v>
      </c>
      <c r="F413" s="44">
        <f>IF(OR($A413="",$B413=""),"",'MPTO_working_2-way'!D412)</f>
        <v>2.0899255304201207</v>
      </c>
      <c r="G413" s="46">
        <f>IF(OR($A413="",$B413=""),"",'MPTO_working_2-way'!E412)</f>
        <v>1.9174938764986464</v>
      </c>
      <c r="H413" s="44">
        <f>IF(OR($A413="",$B413=""),"",'OddsRatio_working_2-way'!M412)</f>
        <v>2.0900620597551534</v>
      </c>
      <c r="I413" s="44">
        <f>IF(OR($A413="",$B413=""),"",'OddsRatio_working_2-way'!N412)</f>
        <v>1.91737896118008</v>
      </c>
      <c r="J413" s="44">
        <f>IF('Log_working_2-way'!$D412="","",A413^('Log_working_2-way'!$D412))</f>
        <v>2.0916381493676872</v>
      </c>
      <c r="K413" s="46">
        <f>IF('Log_working_2-way'!$D412="","",B413^('Log_working_2-way'!$D412))</f>
        <v>1.9160544641822177</v>
      </c>
      <c r="L413" s="53">
        <f t="shared" si="69"/>
        <v>0.47927461139896382</v>
      </c>
      <c r="M413" s="53">
        <f t="shared" si="70"/>
        <v>0.52072538860103623</v>
      </c>
      <c r="N413" s="54">
        <v>510</v>
      </c>
      <c r="O413" s="54">
        <f t="shared" si="71"/>
        <v>256.26865671641792</v>
      </c>
      <c r="P413" s="54">
        <f t="shared" si="72"/>
        <v>234.32432432432429</v>
      </c>
      <c r="Q413" s="54">
        <f t="shared" si="73"/>
        <v>275.67567567567562</v>
      </c>
      <c r="R413" s="54">
        <f t="shared" si="74"/>
        <v>253.73134328358213</v>
      </c>
      <c r="S413" s="55">
        <f t="shared" si="75"/>
        <v>-19.407018959257698</v>
      </c>
      <c r="T413" s="55">
        <f t="shared" si="68"/>
        <v>-19.40701895925784</v>
      </c>
      <c r="U413" t="s">
        <v>291</v>
      </c>
      <c r="V413" t="s">
        <v>287</v>
      </c>
      <c r="W413" t="s">
        <v>444</v>
      </c>
      <c r="X413" t="s">
        <v>537</v>
      </c>
      <c r="Y413" s="66"/>
    </row>
    <row r="414" spans="1:25" ht="15" x14ac:dyDescent="0.25">
      <c r="A414">
        <v>1.85</v>
      </c>
      <c r="B414">
        <v>2.0099999999999998</v>
      </c>
      <c r="C414" s="43">
        <f t="shared" si="61"/>
        <v>3.80529783514858E-2</v>
      </c>
      <c r="D414" s="44">
        <f>IF(OR($A414="",$B414=""),"",A414*'MPTO_working_2-way'!$G413)</f>
        <v>1.9203980099502489</v>
      </c>
      <c r="E414" s="46">
        <f>IF(OR($A414="",$B414=""),"",B414*'MPTO_working_2-way'!$G413)</f>
        <v>2.086486486486486</v>
      </c>
      <c r="F414" s="44">
        <f>IF(OR($A414="",$B414=""),"",'MPTO_working_2-way'!D413)</f>
        <v>1.9174938764986464</v>
      </c>
      <c r="G414" s="46">
        <f>IF(OR($A414="",$B414=""),"",'MPTO_working_2-way'!E413)</f>
        <v>2.0899255304201207</v>
      </c>
      <c r="H414" s="44">
        <f>IF(OR($A414="",$B414=""),"",'OddsRatio_working_2-way'!M413)</f>
        <v>1.91737896118008</v>
      </c>
      <c r="I414" s="44">
        <f>IF(OR($A414="",$B414=""),"",'OddsRatio_working_2-way'!N413)</f>
        <v>2.0900620597551534</v>
      </c>
      <c r="J414" s="44">
        <f>IF('Log_working_2-way'!$D413="","",A414^('Log_working_2-way'!$D413))</f>
        <v>1.9160544641822177</v>
      </c>
      <c r="K414" s="46">
        <f>IF('Log_working_2-way'!$D413="","",B414^('Log_working_2-way'!$D413))</f>
        <v>2.0916381493676872</v>
      </c>
      <c r="L414" s="53">
        <f t="shared" si="69"/>
        <v>0.52072538860103623</v>
      </c>
      <c r="M414" s="53">
        <f t="shared" si="70"/>
        <v>0.47927461139896382</v>
      </c>
      <c r="N414" s="54">
        <v>511</v>
      </c>
      <c r="O414" s="54">
        <f t="shared" si="71"/>
        <v>234.78378378378375</v>
      </c>
      <c r="P414" s="54">
        <f t="shared" si="72"/>
        <v>256.77114427860693</v>
      </c>
      <c r="Q414" s="54">
        <f t="shared" si="73"/>
        <v>254.22885572139307</v>
      </c>
      <c r="R414" s="54">
        <f t="shared" si="74"/>
        <v>276.2162162162162</v>
      </c>
      <c r="S414" s="55">
        <f t="shared" si="75"/>
        <v>-19.445071937609328</v>
      </c>
      <c r="T414" s="55">
        <f t="shared" si="68"/>
        <v>-19.445071937609271</v>
      </c>
      <c r="U414" t="s">
        <v>281</v>
      </c>
      <c r="V414" t="s">
        <v>289</v>
      </c>
      <c r="W414" t="s">
        <v>444</v>
      </c>
      <c r="X414" t="s">
        <v>537</v>
      </c>
      <c r="Y414" s="66"/>
    </row>
    <row r="415" spans="1:25" ht="15" x14ac:dyDescent="0.25">
      <c r="A415">
        <v>2.0299999999999998</v>
      </c>
      <c r="B415">
        <v>1.83</v>
      </c>
      <c r="C415" s="43">
        <f t="shared" si="61"/>
        <v>3.9058924870117639E-2</v>
      </c>
      <c r="D415" s="44">
        <f>IF(OR($A415="",$B415=""),"",A415*'MPTO_working_2-way'!$G414)</f>
        <v>2.1092896174863385</v>
      </c>
      <c r="E415" s="46">
        <f>IF(OR($A415="",$B415=""),"",B415*'MPTO_working_2-way'!$G414)</f>
        <v>1.9014778325123154</v>
      </c>
      <c r="F415" s="44">
        <f>IF(OR($A415="",$B415=""),"",'MPTO_working_2-way'!D414)</f>
        <v>2.1138012461236451</v>
      </c>
      <c r="G415" s="46">
        <f>IF(OR($A415="",$B415=""),"",'MPTO_working_2-way'!E414)</f>
        <v>1.8978262535441519</v>
      </c>
      <c r="H415" s="44">
        <f>IF(OR($A415="",$B415=""),"",'OddsRatio_working_2-way'!M414)</f>
        <v>2.113985572357957</v>
      </c>
      <c r="I415" s="44">
        <f>IF(OR($A415="",$B415=""),"",'OddsRatio_working_2-way'!N414)</f>
        <v>1.8976776942301987</v>
      </c>
      <c r="J415" s="44">
        <f>IF('Log_working_2-way'!$D414="","",A415^('Log_working_2-way'!$D414))</f>
        <v>2.1160569234955591</v>
      </c>
      <c r="K415" s="46">
        <f>IF('Log_working_2-way'!$D414="","",B415^('Log_working_2-way'!$D414))</f>
        <v>1.8960116450582052</v>
      </c>
      <c r="L415" s="53">
        <f t="shared" si="69"/>
        <v>0.47409326424870474</v>
      </c>
      <c r="M415" s="53">
        <f t="shared" si="70"/>
        <v>0.52590673575129532</v>
      </c>
      <c r="N415" s="54">
        <v>512</v>
      </c>
      <c r="O415" s="54">
        <f t="shared" si="71"/>
        <v>259.78325123152706</v>
      </c>
      <c r="P415" s="54">
        <f t="shared" si="72"/>
        <v>232.21857923497268</v>
      </c>
      <c r="Q415" s="54">
        <f t="shared" si="73"/>
        <v>279.78142076502729</v>
      </c>
      <c r="R415" s="54">
        <f t="shared" si="74"/>
        <v>252.21674876847294</v>
      </c>
      <c r="S415" s="55">
        <f t="shared" si="75"/>
        <v>-19.998169533500231</v>
      </c>
      <c r="T415" s="55">
        <f t="shared" si="68"/>
        <v>-19.99816953350026</v>
      </c>
      <c r="U415" t="s">
        <v>290</v>
      </c>
      <c r="V415" t="s">
        <v>467</v>
      </c>
      <c r="W415" t="s">
        <v>444</v>
      </c>
      <c r="X415" t="s">
        <v>537</v>
      </c>
      <c r="Y415" s="66"/>
    </row>
    <row r="416" spans="1:25" ht="15" x14ac:dyDescent="0.25">
      <c r="A416">
        <v>2.17</v>
      </c>
      <c r="B416">
        <v>1.72</v>
      </c>
      <c r="C416" s="43">
        <f t="shared" si="61"/>
        <v>4.2224841924766832E-2</v>
      </c>
      <c r="D416" s="44">
        <f>IF(OR($A416="",$B416=""),"",A416*'MPTO_working_2-way'!$G415)</f>
        <v>2.2616279069767438</v>
      </c>
      <c r="E416" s="46">
        <f>IF(OR($A416="",$B416=""),"",B416*'MPTO_working_2-way'!$G415)</f>
        <v>1.792626728110599</v>
      </c>
      <c r="F416" s="44">
        <f>IF(OR($A416="",$B416=""),"",'MPTO_working_2-way'!D415)</f>
        <v>2.2741896173531559</v>
      </c>
      <c r="G416" s="46">
        <f>IF(OR($A416="",$B416=""),"",'MPTO_working_2-way'!E415)</f>
        <v>1.7848125478194337</v>
      </c>
      <c r="H416" s="44">
        <f>IF(OR($A416="",$B416=""),"",'OddsRatio_working_2-way'!M415)</f>
        <v>2.2747548783981961</v>
      </c>
      <c r="I416" s="44">
        <f>IF(OR($A416="",$B416=""),"",'OddsRatio_working_2-way'!N415)</f>
        <v>1.784464540552736</v>
      </c>
      <c r="J416" s="44">
        <f>IF('Log_working_2-way'!$D415="","",A416^('Log_working_2-way'!$D415))</f>
        <v>2.2805793613089871</v>
      </c>
      <c r="K416" s="46">
        <f>IF('Log_working_2-way'!$D415="","",B416^('Log_working_2-way'!$D415))</f>
        <v>1.7808965459020807</v>
      </c>
      <c r="L416" s="53">
        <f t="shared" si="69"/>
        <v>0.44215938303341912</v>
      </c>
      <c r="M416" s="53">
        <f t="shared" si="70"/>
        <v>0.55784061696658105</v>
      </c>
      <c r="N416" s="54">
        <v>513</v>
      </c>
      <c r="O416" s="54">
        <f t="shared" si="71"/>
        <v>276.59447004608296</v>
      </c>
      <c r="P416" s="54">
        <f t="shared" si="72"/>
        <v>214.74418604651166</v>
      </c>
      <c r="Q416" s="54">
        <f t="shared" si="73"/>
        <v>298.25581395348837</v>
      </c>
      <c r="R416" s="54">
        <f t="shared" si="74"/>
        <v>236.40552995391704</v>
      </c>
      <c r="S416" s="55">
        <f t="shared" si="75"/>
        <v>-21.66134390740541</v>
      </c>
      <c r="T416" s="55">
        <f t="shared" si="68"/>
        <v>-21.661343907405382</v>
      </c>
      <c r="U416" t="s">
        <v>466</v>
      </c>
      <c r="V416" t="s">
        <v>451</v>
      </c>
      <c r="W416" t="s">
        <v>444</v>
      </c>
      <c r="X416" t="s">
        <v>537</v>
      </c>
      <c r="Y416" s="66"/>
    </row>
    <row r="417" spans="1:25" ht="15" x14ac:dyDescent="0.25">
      <c r="A417">
        <v>1.8</v>
      </c>
      <c r="B417">
        <v>2.0499999999999998</v>
      </c>
      <c r="C417" s="43">
        <f t="shared" si="61"/>
        <v>4.3360433604336057E-2</v>
      </c>
      <c r="D417" s="44">
        <f>IF(OR($A417="",$B417=""),"",A417*'MPTO_working_2-way'!$G416)</f>
        <v>1.878048780487805</v>
      </c>
      <c r="E417" s="46">
        <f>IF(OR($A417="",$B417=""),"",B417*'MPTO_working_2-way'!$G416)</f>
        <v>2.1388888888888888</v>
      </c>
      <c r="F417" s="44">
        <f>IF(OR($A417="",$B417=""),"",'MPTO_working_2-way'!D416)</f>
        <v>1.8730964467005078</v>
      </c>
      <c r="G417" s="46">
        <f>IF(OR($A417="",$B417=""),"",'MPTO_working_2-way'!E416)</f>
        <v>2.1453488372093021</v>
      </c>
      <c r="H417" s="44">
        <f>IF(OR($A417="",$B417=""),"",'OddsRatio_working_2-way'!M416)</f>
        <v>1.8728715609439694</v>
      </c>
      <c r="I417" s="44">
        <f>IF(OR($A417="",$B417=""),"",'OddsRatio_working_2-way'!N416)</f>
        <v>2.1456439237389602</v>
      </c>
      <c r="J417" s="44">
        <f>IF('Log_working_2-way'!$D416="","",A417^('Log_working_2-way'!$D416))</f>
        <v>1.8706056173612808</v>
      </c>
      <c r="K417" s="46">
        <f>IF('Log_working_2-way'!$D416="","",B417^('Log_working_2-way'!$D416))</f>
        <v>2.1486257153159274</v>
      </c>
      <c r="L417" s="53">
        <f t="shared" si="69"/>
        <v>0.53246753246753242</v>
      </c>
      <c r="M417" s="53">
        <f t="shared" si="70"/>
        <v>0.46753246753246752</v>
      </c>
      <c r="N417" s="54">
        <v>514</v>
      </c>
      <c r="O417" s="54">
        <f t="shared" si="71"/>
        <v>228.44444444444449</v>
      </c>
      <c r="P417" s="54">
        <f t="shared" si="72"/>
        <v>263.26829268292676</v>
      </c>
      <c r="Q417" s="54">
        <f t="shared" si="73"/>
        <v>250.73170731707319</v>
      </c>
      <c r="R417" s="54">
        <f t="shared" si="74"/>
        <v>285.55555555555554</v>
      </c>
      <c r="S417" s="55">
        <f t="shared" si="75"/>
        <v>-22.287262872628702</v>
      </c>
      <c r="T417" s="55">
        <f t="shared" si="68"/>
        <v>-22.287262872628787</v>
      </c>
      <c r="U417" t="s">
        <v>292</v>
      </c>
      <c r="V417" t="s">
        <v>284</v>
      </c>
      <c r="W417" t="s">
        <v>444</v>
      </c>
      <c r="X417" t="s">
        <v>537</v>
      </c>
      <c r="Y417" s="66"/>
    </row>
    <row r="418" spans="1:25" s="50" customFormat="1" ht="15" x14ac:dyDescent="0.25">
      <c r="A418">
        <v>1.81</v>
      </c>
      <c r="B418">
        <v>2.0299999999999998</v>
      </c>
      <c r="C418" s="43">
        <f t="shared" ref="C418:C481" si="76">IF(OR($A418="",$B418=""),"",(1/A418)+(1/B418)-1)</f>
        <v>4.5097025283727721E-2</v>
      </c>
      <c r="D418" s="44">
        <f>IF(OR($A418="",$B418=""),"",A418*'MPTO_working_2-way'!$G417)</f>
        <v>1.8916256157635472</v>
      </c>
      <c r="E418" s="46">
        <f>IF(OR($A418="",$B418=""),"",B418*'MPTO_working_2-way'!$G417)</f>
        <v>2.1215469613259672</v>
      </c>
      <c r="F418" s="44">
        <f>IF(OR($A418="",$B418=""),"",'MPTO_working_2-way'!D417)</f>
        <v>1.8870143543127138</v>
      </c>
      <c r="G418" s="46">
        <f>IF(OR($A418="",$B418=""),"",'MPTO_working_2-way'!E417)</f>
        <v>2.1273774715571898</v>
      </c>
      <c r="H418" s="44">
        <f>IF(OR($A418="",$B418=""),"",'OddsRatio_working_2-way'!M417)</f>
        <v>1.8867963503478642</v>
      </c>
      <c r="I418" s="44">
        <f>IF(OR($A418="",$B418=""),"",'OddsRatio_working_2-way'!N417)</f>
        <v>2.1276546183435801</v>
      </c>
      <c r="J418" s="44">
        <f>IF('Log_working_2-way'!$D417="","",A418^('Log_working_2-way'!$D417))</f>
        <v>1.8846829983767455</v>
      </c>
      <c r="K418" s="46">
        <f>IF('Log_working_2-way'!$D417="","",B418^('Log_working_2-way'!$D417))</f>
        <v>2.1303483867491475</v>
      </c>
      <c r="L418" s="53">
        <f t="shared" si="69"/>
        <v>0.52864583333333326</v>
      </c>
      <c r="M418" s="53">
        <f t="shared" si="70"/>
        <v>0.47135416666666657</v>
      </c>
      <c r="N418" s="54">
        <v>515</v>
      </c>
      <c r="O418" s="54">
        <f t="shared" si="71"/>
        <v>230.46961325966851</v>
      </c>
      <c r="P418" s="54">
        <f t="shared" si="72"/>
        <v>261.30541871921179</v>
      </c>
      <c r="Q418" s="54">
        <f t="shared" si="73"/>
        <v>253.69458128078821</v>
      </c>
      <c r="R418" s="54">
        <f t="shared" si="74"/>
        <v>284.53038674033149</v>
      </c>
      <c r="S418" s="55">
        <f t="shared" si="75"/>
        <v>-23.224968021119707</v>
      </c>
      <c r="T418" s="55">
        <f t="shared" si="75"/>
        <v>-23.224968021119707</v>
      </c>
      <c r="U418" t="s">
        <v>285</v>
      </c>
      <c r="V418" t="s">
        <v>295</v>
      </c>
      <c r="W418" t="s">
        <v>444</v>
      </c>
      <c r="X418" t="s">
        <v>537</v>
      </c>
      <c r="Y418" s="66"/>
    </row>
    <row r="419" spans="1:25" ht="15" x14ac:dyDescent="0.25">
      <c r="A419">
        <v>2.2599999999999998</v>
      </c>
      <c r="B419">
        <v>1.66</v>
      </c>
      <c r="C419" s="43">
        <f t="shared" si="76"/>
        <v>4.4887514660411743E-2</v>
      </c>
      <c r="D419" s="44">
        <f>IF(OR($A419="",$B419=""),"",A419*'MPTO_working_2-way'!$G418)</f>
        <v>2.3614457831325302</v>
      </c>
      <c r="E419" s="46">
        <f>IF(OR($A419="",$B419=""),"",B419*'MPTO_working_2-way'!$G418)</f>
        <v>1.7345132743362834</v>
      </c>
      <c r="F419" s="44">
        <f>IF(OR($A419="",$B419=""),"",'MPTO_working_2-way'!D418)</f>
        <v>2.3807589795659352</v>
      </c>
      <c r="G419" s="46">
        <f>IF(OR($A419="",$B419=""),"",'MPTO_working_2-way'!E418)</f>
        <v>1.7242393602353159</v>
      </c>
      <c r="H419" s="44">
        <f>IF(OR($A419="",$B419=""),"",'OddsRatio_working_2-way'!M418)</f>
        <v>2.3816985594155153</v>
      </c>
      <c r="I419" s="44">
        <f>IF(OR($A419="",$B419=""),"",'OddsRatio_working_2-way'!N418)</f>
        <v>1.7237468644557461</v>
      </c>
      <c r="J419" s="44">
        <f>IF('Log_working_2-way'!$D418="","",A419^('Log_working_2-way'!$D418))</f>
        <v>2.3907268876280061</v>
      </c>
      <c r="K419" s="46">
        <f>IF('Log_working_2-way'!$D418="","",B419^('Log_working_2-way'!$D418))</f>
        <v>1.7190484407078408</v>
      </c>
      <c r="L419" s="53">
        <f t="shared" si="69"/>
        <v>0.42346938775510201</v>
      </c>
      <c r="M419" s="53">
        <f t="shared" si="70"/>
        <v>0.57653061224489788</v>
      </c>
      <c r="N419" s="54">
        <v>516</v>
      </c>
      <c r="O419" s="54">
        <f t="shared" si="71"/>
        <v>287.68141592920347</v>
      </c>
      <c r="P419" s="54">
        <f t="shared" si="72"/>
        <v>205.15662650602408</v>
      </c>
      <c r="Q419" s="54">
        <f t="shared" si="73"/>
        <v>310.84337349397595</v>
      </c>
      <c r="R419" s="54">
        <f t="shared" si="74"/>
        <v>228.31858407079648</v>
      </c>
      <c r="S419" s="55">
        <f t="shared" si="75"/>
        <v>-23.161957564772479</v>
      </c>
      <c r="T419" s="55">
        <f t="shared" si="75"/>
        <v>-23.161957564772393</v>
      </c>
      <c r="U419" t="s">
        <v>294</v>
      </c>
      <c r="V419" t="s">
        <v>83</v>
      </c>
      <c r="W419" t="s">
        <v>444</v>
      </c>
      <c r="X419" t="s">
        <v>537</v>
      </c>
      <c r="Y419" s="66"/>
    </row>
    <row r="420" spans="1:25" ht="15" x14ac:dyDescent="0.25">
      <c r="A420">
        <v>2</v>
      </c>
      <c r="B420">
        <v>1.85</v>
      </c>
      <c r="C420" s="43">
        <f t="shared" si="76"/>
        <v>4.0540540540540349E-2</v>
      </c>
      <c r="D420" s="44">
        <f>IF(OR($A420="",$B420=""),"",A420*'MPTO_working_2-way'!$G419)</f>
        <v>2.0810810810810807</v>
      </c>
      <c r="E420" s="46">
        <f>IF(OR($A420="",$B420=""),"",B420*'MPTO_working_2-way'!$G419)</f>
        <v>1.9249999999999998</v>
      </c>
      <c r="F420" s="44">
        <f>IF(OR($A420="",$B420=""),"",'MPTO_working_2-way'!D419)</f>
        <v>2.0845070422535206</v>
      </c>
      <c r="G420" s="46">
        <f>IF(OR($A420="",$B420=""),"",'MPTO_working_2-way'!E419)</f>
        <v>1.9220779220779218</v>
      </c>
      <c r="H420" s="44">
        <f>IF(OR($A420="",$B420=""),"",'OddsRatio_working_2-way'!M419)</f>
        <v>2.0846522890932806</v>
      </c>
      <c r="I420" s="44">
        <f>IF(OR($A420="",$B420=""),"",'OddsRatio_working_2-way'!N419)</f>
        <v>1.9219544457292885</v>
      </c>
      <c r="J420" s="44">
        <f>IF('Log_working_2-way'!$D419="","",A420^('Log_working_2-way'!$D419))</f>
        <v>2.086225702151145</v>
      </c>
      <c r="K420" s="46">
        <f>IF('Log_working_2-way'!$D419="","",B420^('Log_working_2-way'!$D419))</f>
        <v>1.9206189818740487</v>
      </c>
      <c r="L420" s="53">
        <f t="shared" si="69"/>
        <v>0.48051948051948062</v>
      </c>
      <c r="M420" s="53">
        <f t="shared" si="70"/>
        <v>0.51948051948051954</v>
      </c>
      <c r="N420" s="54">
        <v>517</v>
      </c>
      <c r="O420" s="54">
        <f t="shared" si="71"/>
        <v>258.5</v>
      </c>
      <c r="P420" s="54">
        <f t="shared" si="72"/>
        <v>237.54054054054052</v>
      </c>
      <c r="Q420" s="54">
        <f t="shared" si="73"/>
        <v>279.45945945945942</v>
      </c>
      <c r="R420" s="54">
        <f t="shared" si="74"/>
        <v>258.5</v>
      </c>
      <c r="S420" s="55">
        <f t="shared" si="75"/>
        <v>-20.959459459459424</v>
      </c>
      <c r="T420" s="55">
        <f t="shared" si="75"/>
        <v>-20.959459459459481</v>
      </c>
      <c r="U420" t="s">
        <v>280</v>
      </c>
      <c r="V420" t="s">
        <v>288</v>
      </c>
      <c r="W420" t="s">
        <v>444</v>
      </c>
      <c r="X420" t="s">
        <v>537</v>
      </c>
      <c r="Y420" s="66"/>
    </row>
    <row r="421" spans="1:25" ht="15" x14ac:dyDescent="0.25">
      <c r="A421">
        <v>2.29</v>
      </c>
      <c r="B421">
        <v>1.65</v>
      </c>
      <c r="C421" s="43">
        <f t="shared" si="76"/>
        <v>4.2741828768029677E-2</v>
      </c>
      <c r="D421" s="44">
        <f>IF(OR($A421="",$B421=""),"",A421*'MPTO_working_2-way'!$G420)</f>
        <v>2.3878787878787882</v>
      </c>
      <c r="E421" s="46">
        <f>IF(OR($A421="",$B421=""),"",B421*'MPTO_working_2-way'!$G420)</f>
        <v>1.7205240174672489</v>
      </c>
      <c r="F421" s="44">
        <f>IF(OR($A421="",$B421=""),"",'MPTO_working_2-way'!D420)</f>
        <v>2.40783813923849</v>
      </c>
      <c r="G421" s="46">
        <f>IF(OR($A421="",$B421=""),"",'MPTO_working_2-way'!E420)</f>
        <v>1.7103089283693562</v>
      </c>
      <c r="H421" s="44">
        <f>IF(OR($A421="",$B421=""),"",'OddsRatio_working_2-way'!M420)</f>
        <v>2.408763778855556</v>
      </c>
      <c r="I421" s="44">
        <f>IF(OR($A421="",$B421=""),"",'OddsRatio_working_2-way'!N420)</f>
        <v>1.709842214152024</v>
      </c>
      <c r="J421" s="44">
        <f>IF('Log_working_2-way'!$D420="","",A421^('Log_working_2-way'!$D420))</f>
        <v>2.4180839337723543</v>
      </c>
      <c r="K421" s="46">
        <f>IF('Log_working_2-way'!$D420="","",B421^('Log_working_2-way'!$D420))</f>
        <v>1.7051768771820035</v>
      </c>
      <c r="L421" s="53">
        <f t="shared" si="69"/>
        <v>0.41878172588832485</v>
      </c>
      <c r="M421" s="53">
        <f t="shared" si="70"/>
        <v>0.58121827411167515</v>
      </c>
      <c r="N421" s="54">
        <v>518</v>
      </c>
      <c r="O421" s="54">
        <f t="shared" si="71"/>
        <v>291.79912663755459</v>
      </c>
      <c r="P421" s="54">
        <f t="shared" si="72"/>
        <v>204.06060606060603</v>
      </c>
      <c r="Q421" s="54">
        <f t="shared" si="73"/>
        <v>313.93939393939394</v>
      </c>
      <c r="R421" s="54">
        <f t="shared" si="74"/>
        <v>226.20087336244544</v>
      </c>
      <c r="S421" s="55">
        <f t="shared" si="75"/>
        <v>-22.140267301839344</v>
      </c>
      <c r="T421" s="55">
        <f t="shared" si="75"/>
        <v>-22.140267301839401</v>
      </c>
      <c r="U421" t="s">
        <v>462</v>
      </c>
      <c r="V421" t="s">
        <v>468</v>
      </c>
      <c r="W421" t="s">
        <v>439</v>
      </c>
      <c r="X421" t="s">
        <v>537</v>
      </c>
      <c r="Y421" s="66"/>
    </row>
    <row r="422" spans="1:25" ht="15" x14ac:dyDescent="0.25">
      <c r="A422">
        <v>2.34</v>
      </c>
      <c r="B422">
        <v>1.63</v>
      </c>
      <c r="C422" s="43">
        <f t="shared" si="76"/>
        <v>4.0847359865764821E-2</v>
      </c>
      <c r="D422" s="44">
        <f>IF(OR($A422="",$B422=""),"",A422*'MPTO_working_2-way'!$G421)</f>
        <v>2.4355828220858897</v>
      </c>
      <c r="E422" s="46">
        <f>IF(OR($A422="",$B422=""),"",B422*'MPTO_working_2-way'!$G421)</f>
        <v>1.6965811965811965</v>
      </c>
      <c r="F422" s="44">
        <f>IF(OR($A422="",$B422=""),"",'MPTO_working_2-way'!D421)</f>
        <v>2.4574447522711167</v>
      </c>
      <c r="G422" s="46">
        <f>IF(OR($A422="",$B422=""),"",'MPTO_working_2-way'!E421)</f>
        <v>1.6861323548914724</v>
      </c>
      <c r="H422" s="44">
        <f>IF(OR($A422="",$B422=""),"",'OddsRatio_working_2-way'!M421)</f>
        <v>2.4584183648679576</v>
      </c>
      <c r="I422" s="44">
        <f>IF(OR($A422="",$B422=""),"",'OddsRatio_working_2-way'!N421)</f>
        <v>1.6856743058707564</v>
      </c>
      <c r="J422" s="44">
        <f>IF('Log_working_2-way'!$D421="","",A422^('Log_working_2-way'!$D421))</f>
        <v>2.4686297213280377</v>
      </c>
      <c r="K422" s="46">
        <f>IF('Log_working_2-way'!$D421="","",B422^('Log_working_2-way'!$D421))</f>
        <v>1.6809068245571044</v>
      </c>
      <c r="L422" s="53">
        <f t="shared" si="69"/>
        <v>0.41057934508816119</v>
      </c>
      <c r="M422" s="53">
        <f t="shared" si="70"/>
        <v>0.58942065491183881</v>
      </c>
      <c r="N422" s="54">
        <v>519</v>
      </c>
      <c r="O422" s="54">
        <f t="shared" si="71"/>
        <v>297.20512820512823</v>
      </c>
      <c r="P422" s="54">
        <f t="shared" si="72"/>
        <v>200.59509202453984</v>
      </c>
      <c r="Q422" s="54">
        <f t="shared" si="73"/>
        <v>318.40490797546011</v>
      </c>
      <c r="R422" s="54">
        <f t="shared" si="74"/>
        <v>221.79487179487182</v>
      </c>
      <c r="S422" s="55">
        <f t="shared" si="75"/>
        <v>-21.199779770331872</v>
      </c>
      <c r="T422" s="55">
        <f t="shared" si="75"/>
        <v>-21.199779770331986</v>
      </c>
      <c r="U422" t="s">
        <v>301</v>
      </c>
      <c r="V422" t="s">
        <v>461</v>
      </c>
      <c r="W422" t="s">
        <v>439</v>
      </c>
      <c r="X422" t="s">
        <v>537</v>
      </c>
      <c r="Y422" s="66"/>
    </row>
    <row r="423" spans="1:25" ht="15" x14ac:dyDescent="0.25">
      <c r="A423">
        <v>2.13</v>
      </c>
      <c r="B423">
        <v>1.73</v>
      </c>
      <c r="C423" s="43">
        <f t="shared" si="76"/>
        <v>4.7518250156042274E-2</v>
      </c>
      <c r="D423" s="44">
        <f>IF(OR($A423="",$B423=""),"",A423*'MPTO_working_2-way'!$G422)</f>
        <v>2.2312138728323698</v>
      </c>
      <c r="E423" s="46">
        <f>IF(OR($A423="",$B423=""),"",B423*'MPTO_working_2-way'!$G422)</f>
        <v>1.812206572769953</v>
      </c>
      <c r="F423" s="44">
        <f>IF(OR($A423="",$B423=""),"",'MPTO_working_2-way'!D422)</f>
        <v>2.243538616091814</v>
      </c>
      <c r="G423" s="46">
        <f>IF(OR($A423="",$B423=""),"",'MPTO_working_2-way'!E422)</f>
        <v>1.8041567725036107</v>
      </c>
      <c r="H423" s="44">
        <f>IF(OR($A423="",$B423=""),"",'OddsRatio_working_2-way'!M422)</f>
        <v>2.244164460784607</v>
      </c>
      <c r="I423" s="44">
        <f>IF(OR($A423="",$B423=""),"",'OddsRatio_working_2-way'!N422)</f>
        <v>1.8037522622767821</v>
      </c>
      <c r="J423" s="44">
        <f>IF('Log_working_2-way'!$D422="","",A423^('Log_working_2-way'!$D422))</f>
        <v>2.2499028330075874</v>
      </c>
      <c r="K423" s="46">
        <f>IF('Log_working_2-way'!$D422="","",B423^('Log_working_2-way'!$D422))</f>
        <v>1.8000621917089168</v>
      </c>
      <c r="L423" s="53">
        <f t="shared" si="69"/>
        <v>0.44818652849740936</v>
      </c>
      <c r="M423" s="53">
        <f t="shared" si="70"/>
        <v>0.55181347150259064</v>
      </c>
      <c r="N423" s="54">
        <v>520</v>
      </c>
      <c r="O423" s="54">
        <f t="shared" si="71"/>
        <v>275.86854460093895</v>
      </c>
      <c r="P423" s="54">
        <f t="shared" si="72"/>
        <v>219.4219653179191</v>
      </c>
      <c r="Q423" s="54">
        <f t="shared" si="73"/>
        <v>300.57803468208095</v>
      </c>
      <c r="R423" s="54">
        <f t="shared" si="74"/>
        <v>244.13145539906102</v>
      </c>
      <c r="S423" s="55">
        <f t="shared" si="75"/>
        <v>-24.709490081142008</v>
      </c>
      <c r="T423" s="55">
        <f t="shared" si="75"/>
        <v>-24.709490081141922</v>
      </c>
      <c r="U423" t="s">
        <v>464</v>
      </c>
      <c r="V423" t="s">
        <v>459</v>
      </c>
      <c r="W423" t="s">
        <v>439</v>
      </c>
      <c r="X423" t="s">
        <v>537</v>
      </c>
      <c r="Y423" s="66"/>
    </row>
    <row r="424" spans="1:25" ht="15" x14ac:dyDescent="0.25">
      <c r="A424">
        <v>2.19</v>
      </c>
      <c r="B424">
        <v>1.71</v>
      </c>
      <c r="C424" s="43">
        <f t="shared" si="76"/>
        <v>4.1416326203636888E-2</v>
      </c>
      <c r="D424" s="44">
        <f>IF(OR($A424="",$B424=""),"",A424*'MPTO_working_2-way'!$G423)</f>
        <v>2.2807017543859649</v>
      </c>
      <c r="E424" s="46">
        <f>IF(OR($A424="",$B424=""),"",B424*'MPTO_working_2-way'!$G423)</f>
        <v>1.780821917808219</v>
      </c>
      <c r="F424" s="44">
        <f>IF(OR($A424="",$B424=""),"",'MPTO_working_2-way'!D423)</f>
        <v>2.2940365707984927</v>
      </c>
      <c r="G424" s="46">
        <f>IF(OR($A424="",$B424=""),"",'MPTO_working_2-way'!E423)</f>
        <v>1.7727756869985087</v>
      </c>
      <c r="H424" s="44">
        <f>IF(OR($A424="",$B424=""),"",'OddsRatio_working_2-way'!M423)</f>
        <v>2.2946259452166746</v>
      </c>
      <c r="I424" s="44">
        <f>IF(OR($A424="",$B424=""),"",'OddsRatio_working_2-way'!N423)</f>
        <v>1.7724238832805375</v>
      </c>
      <c r="J424" s="44">
        <f>IF('Log_working_2-way'!$D423="","",A424^('Log_working_2-way'!$D423))</f>
        <v>2.300809210627615</v>
      </c>
      <c r="K424" s="46">
        <f>IF('Log_working_2-way'!$D423="","",B424^('Log_working_2-way'!$D423))</f>
        <v>1.7687522442412873</v>
      </c>
      <c r="L424" s="53">
        <f t="shared" si="69"/>
        <v>0.43846153846153846</v>
      </c>
      <c r="M424" s="53">
        <f t="shared" si="70"/>
        <v>0.56153846153846165</v>
      </c>
      <c r="N424" s="54">
        <v>521</v>
      </c>
      <c r="O424" s="54">
        <f t="shared" si="71"/>
        <v>283.10045662100458</v>
      </c>
      <c r="P424" s="54">
        <f t="shared" si="72"/>
        <v>216.32163742690057</v>
      </c>
      <c r="Q424" s="54">
        <f t="shared" si="73"/>
        <v>304.67836257309938</v>
      </c>
      <c r="R424" s="54">
        <f t="shared" si="74"/>
        <v>237.89954337899545</v>
      </c>
      <c r="S424" s="55">
        <f t="shared" si="75"/>
        <v>-21.577905952094795</v>
      </c>
      <c r="T424" s="55">
        <f t="shared" si="75"/>
        <v>-21.577905952094881</v>
      </c>
      <c r="U424" t="s">
        <v>296</v>
      </c>
      <c r="V424" t="s">
        <v>306</v>
      </c>
      <c r="W424" t="s">
        <v>439</v>
      </c>
      <c r="X424" t="s">
        <v>537</v>
      </c>
      <c r="Y424" s="66"/>
    </row>
    <row r="425" spans="1:25" ht="15" x14ac:dyDescent="0.25">
      <c r="A425">
        <v>1.9</v>
      </c>
      <c r="B425">
        <v>1.95</v>
      </c>
      <c r="C425" s="43">
        <f t="shared" si="76"/>
        <v>3.9136302294197067E-2</v>
      </c>
      <c r="D425" s="44">
        <f>IF(OR($A425="",$B425=""),"",A425*'MPTO_working_2-way'!$G424)</f>
        <v>1.9743589743589742</v>
      </c>
      <c r="E425" s="46">
        <f>IF(OR($A425="",$B425=""),"",B425*'MPTO_working_2-way'!$G424)</f>
        <v>2.0263157894736841</v>
      </c>
      <c r="F425" s="44">
        <f>IF(OR($A425="",$B425=""),"",'MPTO_working_2-way'!D424)</f>
        <v>1.9733688415446073</v>
      </c>
      <c r="G425" s="46">
        <f>IF(OR($A425="",$B425=""),"",'MPTO_working_2-way'!E424)</f>
        <v>2.027359781121751</v>
      </c>
      <c r="H425" s="44">
        <f>IF(OR($A425="",$B425=""),"",'OddsRatio_working_2-way'!M424)</f>
        <v>1.9733285267845753</v>
      </c>
      <c r="I425" s="44">
        <f>IF(OR($A425="",$B425=""),"",'OddsRatio_working_2-way'!N424)</f>
        <v>2.0274023338281628</v>
      </c>
      <c r="J425" s="44">
        <f>IF('Log_working_2-way'!$D424="","",A425^('Log_working_2-way'!$D424))</f>
        <v>1.9728759519930477</v>
      </c>
      <c r="K425" s="46">
        <f>IF('Log_working_2-way'!$D424="","",B425^('Log_working_2-way'!$D424))</f>
        <v>2.02788027389437</v>
      </c>
      <c r="L425" s="53">
        <f t="shared" si="69"/>
        <v>0.50649350649350655</v>
      </c>
      <c r="M425" s="53">
        <f t="shared" si="70"/>
        <v>0.49350649350649356</v>
      </c>
      <c r="N425" s="54">
        <v>522</v>
      </c>
      <c r="O425" s="54">
        <f t="shared" si="71"/>
        <v>247.26315789473679</v>
      </c>
      <c r="P425" s="54">
        <f t="shared" si="72"/>
        <v>254.30769230769232</v>
      </c>
      <c r="Q425" s="54">
        <f t="shared" si="73"/>
        <v>267.69230769230774</v>
      </c>
      <c r="R425" s="54">
        <f t="shared" si="74"/>
        <v>274.73684210526312</v>
      </c>
      <c r="S425" s="55">
        <f t="shared" si="75"/>
        <v>-20.429149797570943</v>
      </c>
      <c r="T425" s="55">
        <f t="shared" si="75"/>
        <v>-20.429149797570801</v>
      </c>
      <c r="U425" t="s">
        <v>297</v>
      </c>
      <c r="V425" t="s">
        <v>457</v>
      </c>
      <c r="W425" t="s">
        <v>439</v>
      </c>
      <c r="X425" t="s">
        <v>537</v>
      </c>
      <c r="Y425" s="66"/>
    </row>
    <row r="426" spans="1:25" ht="15" x14ac:dyDescent="0.25">
      <c r="A426">
        <v>2.1</v>
      </c>
      <c r="B426">
        <v>1.76</v>
      </c>
      <c r="C426" s="43">
        <f t="shared" si="76"/>
        <v>4.4372294372294396E-2</v>
      </c>
      <c r="D426" s="44">
        <f>IF(OR($A426="",$B426=""),"",A426*'MPTO_working_2-way'!$G425)</f>
        <v>2.1931818181818183</v>
      </c>
      <c r="E426" s="46">
        <f>IF(OR($A426="",$B426=""),"",B426*'MPTO_working_2-way'!$G425)</f>
        <v>1.8380952380952382</v>
      </c>
      <c r="F426" s="44">
        <f>IF(OR($A426="",$B426=""),"",'MPTO_working_2-way'!D425)</f>
        <v>2.2026221692491061</v>
      </c>
      <c r="G426" s="46">
        <f>IF(OR($A426="",$B426=""),"",'MPTO_working_2-way'!E425)</f>
        <v>1.8315163528245788</v>
      </c>
      <c r="H426" s="44">
        <f>IF(OR($A426="",$B426=""),"",'OddsRatio_working_2-way'!M425)</f>
        <v>2.2030662579644695</v>
      </c>
      <c r="I426" s="44">
        <f>IF(OR($A426="",$B426=""),"",'OddsRatio_working_2-way'!N425)</f>
        <v>1.8312094145936331</v>
      </c>
      <c r="J426" s="44">
        <f>IF('Log_working_2-way'!$D425="","",A426^('Log_working_2-way'!$D425))</f>
        <v>2.2074389630178586</v>
      </c>
      <c r="K426" s="46">
        <f>IF('Log_working_2-way'!$D425="","",B426^('Log_working_2-way'!$D425))</f>
        <v>1.8281992138966479</v>
      </c>
      <c r="L426" s="53">
        <f t="shared" si="69"/>
        <v>0.45595854922279788</v>
      </c>
      <c r="M426" s="53">
        <f t="shared" si="70"/>
        <v>0.54404145077720201</v>
      </c>
      <c r="N426" s="54">
        <v>523</v>
      </c>
      <c r="O426" s="54">
        <f t="shared" si="71"/>
        <v>273.95238095238091</v>
      </c>
      <c r="P426" s="54">
        <f t="shared" si="72"/>
        <v>225.84090909090912</v>
      </c>
      <c r="Q426" s="54">
        <f t="shared" si="73"/>
        <v>297.15909090909093</v>
      </c>
      <c r="R426" s="54">
        <f t="shared" si="74"/>
        <v>249.04761904761904</v>
      </c>
      <c r="S426" s="55">
        <f t="shared" si="75"/>
        <v>-23.206709956710029</v>
      </c>
      <c r="T426" s="55">
        <f t="shared" si="75"/>
        <v>-23.206709956709915</v>
      </c>
      <c r="U426" t="s">
        <v>298</v>
      </c>
      <c r="V426" t="s">
        <v>456</v>
      </c>
      <c r="W426" t="s">
        <v>439</v>
      </c>
      <c r="X426" t="s">
        <v>537</v>
      </c>
      <c r="Y426" s="66"/>
    </row>
    <row r="427" spans="1:25" ht="15" x14ac:dyDescent="0.25">
      <c r="A427">
        <v>2.5299999999999998</v>
      </c>
      <c r="B427">
        <v>1.54</v>
      </c>
      <c r="C427" s="43">
        <f t="shared" si="76"/>
        <v>4.4607566346696714E-2</v>
      </c>
      <c r="D427" s="44">
        <f>IF(OR($A427="",$B427=""),"",A427*'MPTO_working_2-way'!$G426)</f>
        <v>2.6428571428571423</v>
      </c>
      <c r="E427" s="46">
        <f>IF(OR($A427="",$B427=""),"",B427*'MPTO_working_2-way'!$G426)</f>
        <v>1.6086956521739131</v>
      </c>
      <c r="F427" s="44">
        <f>IF(OR($A427="",$B427=""),"",'MPTO_working_2-way'!D426)</f>
        <v>2.6813020439061312</v>
      </c>
      <c r="G427" s="46">
        <f>IF(OR($A427="",$B427=""),"",'MPTO_working_2-way'!E426)</f>
        <v>1.594777127420081</v>
      </c>
      <c r="H427" s="44">
        <f>IF(OR($A427="",$B427=""),"",'OddsRatio_working_2-way'!M426)</f>
        <v>2.6832508230603458</v>
      </c>
      <c r="I427" s="44">
        <f>IF(OR($A427="",$B427=""),"",'OddsRatio_working_2-way'!N426)</f>
        <v>1.5940885257860045</v>
      </c>
      <c r="J427" s="44">
        <f>IF('Log_working_2-way'!$D426="","",A427^('Log_working_2-way'!$D426))</f>
        <v>2.7015124337025407</v>
      </c>
      <c r="K427" s="46">
        <f>IF('Log_working_2-way'!$D426="","",B427^('Log_working_2-way'!$D426))</f>
        <v>1.5877124258345114</v>
      </c>
      <c r="L427" s="53">
        <f t="shared" si="69"/>
        <v>0.37837837837837845</v>
      </c>
      <c r="M427" s="53">
        <f t="shared" si="70"/>
        <v>0.6216216216216216</v>
      </c>
      <c r="N427" s="54">
        <v>524</v>
      </c>
      <c r="O427" s="54">
        <f t="shared" si="71"/>
        <v>316.88537549407113</v>
      </c>
      <c r="P427" s="54">
        <f t="shared" si="72"/>
        <v>183.74025974025977</v>
      </c>
      <c r="Q427" s="54">
        <f t="shared" si="73"/>
        <v>340.25974025974028</v>
      </c>
      <c r="R427" s="54">
        <f t="shared" si="74"/>
        <v>207.11462450592887</v>
      </c>
      <c r="S427" s="55">
        <f t="shared" si="75"/>
        <v>-23.374364765669156</v>
      </c>
      <c r="T427" s="55">
        <f t="shared" si="75"/>
        <v>-23.3743647656691</v>
      </c>
      <c r="U427" t="s">
        <v>299</v>
      </c>
      <c r="V427" t="s">
        <v>304</v>
      </c>
      <c r="W427" t="s">
        <v>439</v>
      </c>
      <c r="X427" t="s">
        <v>537</v>
      </c>
      <c r="Y427" s="66"/>
    </row>
    <row r="428" spans="1:25" ht="15" x14ac:dyDescent="0.25">
      <c r="A428">
        <v>2.2000000000000002</v>
      </c>
      <c r="B428">
        <v>1.7</v>
      </c>
      <c r="C428" s="43">
        <f t="shared" si="76"/>
        <v>4.2780748663101553E-2</v>
      </c>
      <c r="D428" s="44">
        <f>IF(OR($A428="",$B428=""),"",A428*'MPTO_working_2-way'!$G427)</f>
        <v>2.2941176470588238</v>
      </c>
      <c r="E428" s="46">
        <f>IF(OR($A428="",$B428=""),"",B428*'MPTO_working_2-way'!$G427)</f>
        <v>1.7727272727272725</v>
      </c>
      <c r="F428" s="44">
        <f>IF(OR($A428="",$B428=""),"",'MPTO_working_2-way'!D427)</f>
        <v>2.308641975308642</v>
      </c>
      <c r="G428" s="46">
        <f>IF(OR($A428="",$B428=""),"",'MPTO_working_2-way'!E427)</f>
        <v>1.7641509433962264</v>
      </c>
      <c r="H428" s="44">
        <f>IF(OR($A428="",$B428=""),"",'OddsRatio_working_2-way'!M427)</f>
        <v>2.3093073414159546</v>
      </c>
      <c r="I428" s="44">
        <f>IF(OR($A428="",$B428=""),"",'OddsRatio_working_2-way'!N427)</f>
        <v>1.7637626158259732</v>
      </c>
      <c r="J428" s="44">
        <f>IF('Log_working_2-way'!$D427="","",A428^('Log_working_2-way'!$D427))</f>
        <v>2.3160568010337612</v>
      </c>
      <c r="K428" s="46">
        <f>IF('Log_working_2-way'!$D427="","",B428^('Log_working_2-way'!$D427))</f>
        <v>1.7598456230871857</v>
      </c>
      <c r="L428" s="53">
        <f t="shared" si="69"/>
        <v>0.43589743589743585</v>
      </c>
      <c r="M428" s="53">
        <f t="shared" si="70"/>
        <v>0.56410256410256421</v>
      </c>
      <c r="N428" s="54">
        <v>525</v>
      </c>
      <c r="O428" s="54">
        <f t="shared" si="71"/>
        <v>286.36363636363637</v>
      </c>
      <c r="P428" s="54">
        <f t="shared" si="72"/>
        <v>216.1764705882353</v>
      </c>
      <c r="Q428" s="54">
        <f t="shared" si="73"/>
        <v>308.8235294117647</v>
      </c>
      <c r="R428" s="54">
        <f t="shared" si="74"/>
        <v>238.63636363636363</v>
      </c>
      <c r="S428" s="55">
        <f t="shared" si="75"/>
        <v>-22.459893048128322</v>
      </c>
      <c r="T428" s="55">
        <f t="shared" si="75"/>
        <v>-22.459893048128322</v>
      </c>
      <c r="U428" t="s">
        <v>245</v>
      </c>
      <c r="V428" t="s">
        <v>469</v>
      </c>
      <c r="W428" t="s">
        <v>439</v>
      </c>
      <c r="X428" t="s">
        <v>537</v>
      </c>
      <c r="Y428" s="66"/>
    </row>
    <row r="429" spans="1:25" ht="15" x14ac:dyDescent="0.25">
      <c r="A429">
        <v>2.0699999999999998</v>
      </c>
      <c r="B429">
        <v>1.8</v>
      </c>
      <c r="C429" s="43">
        <f t="shared" si="76"/>
        <v>3.8647342995169254E-2</v>
      </c>
      <c r="D429" s="44">
        <f>IF(OR($A429="",$B429=""),"",A429*'MPTO_working_2-way'!$G428)</f>
        <v>2.1500000000000004</v>
      </c>
      <c r="E429" s="46">
        <f>IF(OR($A429="",$B429=""),"",B429*'MPTO_working_2-way'!$G428)</f>
        <v>1.8695652173913047</v>
      </c>
      <c r="F429" s="44">
        <f>IF(OR($A429="",$B429=""),"",'MPTO_working_2-way'!D428)</f>
        <v>2.15625</v>
      </c>
      <c r="G429" s="46">
        <f>IF(OR($A429="",$B429=""),"",'MPTO_working_2-way'!E428)</f>
        <v>1.8648648648648651</v>
      </c>
      <c r="H429" s="44">
        <f>IF(OR($A429="",$B429=""),"",'OddsRatio_working_2-way'!M428)</f>
        <v>2.1565033506220384</v>
      </c>
      <c r="I429" s="44">
        <f>IF(OR($A429="",$B429=""),"",'OddsRatio_working_2-way'!N428)</f>
        <v>1.8646754023342345</v>
      </c>
      <c r="J429" s="44">
        <f>IF('Log_working_2-way'!$D428="","",A429^('Log_working_2-way'!$D428))</f>
        <v>2.1593762623614712</v>
      </c>
      <c r="K429" s="46">
        <f>IF('Log_working_2-way'!$D428="","",B429^('Log_working_2-way'!$D428))</f>
        <v>1.8625327535713179</v>
      </c>
      <c r="L429" s="53">
        <f t="shared" si="69"/>
        <v>0.46511627906976738</v>
      </c>
      <c r="M429" s="53">
        <f t="shared" si="70"/>
        <v>0.53488372093023251</v>
      </c>
      <c r="N429" s="54">
        <v>526</v>
      </c>
      <c r="O429" s="54">
        <f t="shared" si="71"/>
        <v>271.89371980676327</v>
      </c>
      <c r="P429" s="54">
        <f t="shared" si="72"/>
        <v>233.77777777777783</v>
      </c>
      <c r="Q429" s="54">
        <f t="shared" si="73"/>
        <v>292.22222222222223</v>
      </c>
      <c r="R429" s="54">
        <f t="shared" si="74"/>
        <v>254.10628019323673</v>
      </c>
      <c r="S429" s="55">
        <f t="shared" si="75"/>
        <v>-20.328502415458956</v>
      </c>
      <c r="T429" s="55">
        <f t="shared" si="75"/>
        <v>-20.3285024154589</v>
      </c>
      <c r="U429" t="s">
        <v>460</v>
      </c>
      <c r="V429" t="s">
        <v>302</v>
      </c>
      <c r="W429" t="s">
        <v>439</v>
      </c>
      <c r="X429" t="s">
        <v>537</v>
      </c>
      <c r="Y429" s="66"/>
    </row>
    <row r="430" spans="1:25" ht="15" x14ac:dyDescent="0.25">
      <c r="A430">
        <v>2.2400000000000002</v>
      </c>
      <c r="B430">
        <v>1.68</v>
      </c>
      <c r="C430" s="43">
        <f t="shared" si="76"/>
        <v>4.1666666666666519E-2</v>
      </c>
      <c r="D430" s="44">
        <f>IF(OR($A430="",$B430=""),"",A430*'MPTO_working_2-way'!$G429)</f>
        <v>2.333333333333333</v>
      </c>
      <c r="E430" s="46">
        <f>IF(OR($A430="",$B430=""),"",B430*'MPTO_working_2-way'!$G429)</f>
        <v>1.7499999999999998</v>
      </c>
      <c r="F430" s="44">
        <f>IF(OR($A430="",$B430=""),"",'MPTO_working_2-way'!D429)</f>
        <v>2.3496503496503496</v>
      </c>
      <c r="G430" s="46">
        <f>IF(OR($A430="",$B430=""),"",'MPTO_working_2-way'!E429)</f>
        <v>1.7409326424870464</v>
      </c>
      <c r="H430" s="44">
        <f>IF(OR($A430="",$B430=""),"",'OddsRatio_working_2-way'!M429)</f>
        <v>2.3503812097939996</v>
      </c>
      <c r="I430" s="44">
        <f>IF(OR($A430="",$B430=""),"",'OddsRatio_working_2-way'!N429)</f>
        <v>1.7405316311773544</v>
      </c>
      <c r="J430" s="44">
        <f>IF('Log_working_2-way'!$D429="","",A430^('Log_working_2-way'!$D429))</f>
        <v>2.357969334439959</v>
      </c>
      <c r="K430" s="46">
        <f>IF('Log_working_2-way'!$D429="","",B430^('Log_working_2-way'!$D429))</f>
        <v>1.7363936538464513</v>
      </c>
      <c r="L430" s="53">
        <f t="shared" si="69"/>
        <v>0.4285714285714286</v>
      </c>
      <c r="M430" s="53">
        <f t="shared" si="70"/>
        <v>0.57142857142857151</v>
      </c>
      <c r="N430" s="54">
        <v>527</v>
      </c>
      <c r="O430" s="54">
        <f t="shared" si="71"/>
        <v>291.73214285714283</v>
      </c>
      <c r="P430" s="54">
        <f t="shared" si="72"/>
        <v>213.30952380952382</v>
      </c>
      <c r="Q430" s="54">
        <f t="shared" si="73"/>
        <v>313.6904761904762</v>
      </c>
      <c r="R430" s="54">
        <f t="shared" si="74"/>
        <v>235.26785714285714</v>
      </c>
      <c r="S430" s="55">
        <f t="shared" si="75"/>
        <v>-21.958333333333371</v>
      </c>
      <c r="T430" s="55">
        <f t="shared" si="75"/>
        <v>-21.958333333333314</v>
      </c>
      <c r="U430" t="s">
        <v>307</v>
      </c>
      <c r="V430" t="s">
        <v>300</v>
      </c>
      <c r="W430" t="s">
        <v>439</v>
      </c>
      <c r="X430" t="s">
        <v>537</v>
      </c>
      <c r="Y430" s="66"/>
    </row>
    <row r="431" spans="1:25" ht="15" x14ac:dyDescent="0.25">
      <c r="A431">
        <v>2.52</v>
      </c>
      <c r="B431">
        <v>1.55</v>
      </c>
      <c r="C431" s="43">
        <f t="shared" si="76"/>
        <v>4.1986687147977486E-2</v>
      </c>
      <c r="D431" s="44">
        <f>IF(OR($A431="",$B431=""),"",A431*'MPTO_working_2-way'!$G430)</f>
        <v>2.6258064516129034</v>
      </c>
      <c r="E431" s="46">
        <f>IF(OR($A431="",$B431=""),"",B431*'MPTO_working_2-way'!$G430)</f>
        <v>1.6150793650793651</v>
      </c>
      <c r="F431" s="44">
        <f>IF(OR($A431="",$B431=""),"",'MPTO_working_2-way'!D430)</f>
        <v>2.6607629427792916</v>
      </c>
      <c r="G431" s="46">
        <f>IF(OR($A431="",$B431=""),"",'MPTO_working_2-way'!E430)</f>
        <v>1.6021328958162429</v>
      </c>
      <c r="H431" s="44">
        <f>IF(OR($A431="",$B431=""),"",'OddsRatio_working_2-way'!M430)</f>
        <v>2.662418829187267</v>
      </c>
      <c r="I431" s="44">
        <f>IF(OR($A431="",$B431=""),"",'OddsRatio_working_2-way'!N430)</f>
        <v>1.6015331289822348</v>
      </c>
      <c r="J431" s="44">
        <f>IF('Log_working_2-way'!$D430="","",A431^('Log_working_2-way'!$D430))</f>
        <v>2.6789459030589455</v>
      </c>
      <c r="K431" s="46">
        <f>IF('Log_working_2-way'!$D430="","",B431^('Log_working_2-way'!$D430))</f>
        <v>1.5956118051078381</v>
      </c>
      <c r="L431" s="53">
        <f t="shared" si="69"/>
        <v>0.38083538083538082</v>
      </c>
      <c r="M431" s="53">
        <f t="shared" si="70"/>
        <v>0.61916461916461918</v>
      </c>
      <c r="N431" s="54">
        <v>528</v>
      </c>
      <c r="O431" s="54">
        <f t="shared" si="71"/>
        <v>318.47619047619042</v>
      </c>
      <c r="P431" s="54">
        <f t="shared" si="72"/>
        <v>187.35483870967741</v>
      </c>
      <c r="Q431" s="54">
        <f t="shared" si="73"/>
        <v>340.64516129032256</v>
      </c>
      <c r="R431" s="54">
        <f t="shared" si="74"/>
        <v>209.52380952380952</v>
      </c>
      <c r="S431" s="55">
        <f t="shared" si="75"/>
        <v>-22.168970814132138</v>
      </c>
      <c r="T431" s="55">
        <f t="shared" si="75"/>
        <v>-22.168970814132109</v>
      </c>
      <c r="U431" t="s">
        <v>246</v>
      </c>
      <c r="V431" t="s">
        <v>305</v>
      </c>
      <c r="W431" t="s">
        <v>439</v>
      </c>
      <c r="X431" t="s">
        <v>537</v>
      </c>
      <c r="Y431" s="66"/>
    </row>
    <row r="432" spans="1:25" ht="15" x14ac:dyDescent="0.25">
      <c r="A432">
        <v>2.06</v>
      </c>
      <c r="B432">
        <v>1.81</v>
      </c>
      <c r="C432" s="43">
        <f t="shared" si="76"/>
        <v>3.7923081049187513E-2</v>
      </c>
      <c r="D432" s="44">
        <f>IF(OR($A432="",$B432=""),"",A432*'MPTO_working_2-way'!$G431)</f>
        <v>2.1381215469613264</v>
      </c>
      <c r="E432" s="46">
        <f>IF(OR($A432="",$B432=""),"",B432*'MPTO_working_2-way'!$G431)</f>
        <v>1.8786407766990294</v>
      </c>
      <c r="F432" s="44">
        <f>IF(OR($A432="",$B432=""),"",'MPTO_working_2-way'!D431)</f>
        <v>2.1437359857413907</v>
      </c>
      <c r="G432" s="46">
        <f>IF(OR($A432="",$B432=""),"",'MPTO_working_2-way'!E431)</f>
        <v>1.8743276529432467</v>
      </c>
      <c r="H432" s="44">
        <f>IF(OR($A432="",$B432=""),"",'OddsRatio_working_2-way'!M431)</f>
        <v>2.1439589045541121</v>
      </c>
      <c r="I432" s="44">
        <f>IF(OR($A432="",$B432=""),"",'OddsRatio_working_2-way'!N431)</f>
        <v>1.8741572761215382</v>
      </c>
      <c r="J432" s="44">
        <f>IF('Log_working_2-way'!$D431="","",A432^('Log_working_2-way'!$D431))</f>
        <v>2.1465366309290381</v>
      </c>
      <c r="K432" s="46">
        <f>IF('Log_working_2-way'!$D431="","",B432^('Log_working_2-way'!$D431))</f>
        <v>1.8721919326638379</v>
      </c>
      <c r="L432" s="53">
        <f t="shared" si="69"/>
        <v>0.46770025839793272</v>
      </c>
      <c r="M432" s="53">
        <f t="shared" si="70"/>
        <v>0.53229974160206706</v>
      </c>
      <c r="N432" s="54">
        <v>529</v>
      </c>
      <c r="O432" s="54">
        <f t="shared" si="71"/>
        <v>272.20388349514565</v>
      </c>
      <c r="P432" s="54">
        <f t="shared" si="72"/>
        <v>236.73480662983428</v>
      </c>
      <c r="Q432" s="54">
        <f t="shared" si="73"/>
        <v>292.26519337016578</v>
      </c>
      <c r="R432" s="54">
        <f t="shared" si="74"/>
        <v>256.79611650485435</v>
      </c>
      <c r="S432" s="55">
        <f t="shared" si="75"/>
        <v>-20.061309875020129</v>
      </c>
      <c r="T432" s="55">
        <f t="shared" si="75"/>
        <v>-20.061309875020072</v>
      </c>
      <c r="U432" t="s">
        <v>303</v>
      </c>
      <c r="V432" t="s">
        <v>463</v>
      </c>
      <c r="W432" t="s">
        <v>439</v>
      </c>
      <c r="X432" t="s">
        <v>537</v>
      </c>
      <c r="Y432" s="66"/>
    </row>
    <row r="433" spans="1:25" ht="15" x14ac:dyDescent="0.25">
      <c r="A433">
        <v>2.0699999999999998</v>
      </c>
      <c r="B433">
        <v>1.75</v>
      </c>
      <c r="C433" s="43">
        <f t="shared" si="76"/>
        <v>5.452035886818507E-2</v>
      </c>
      <c r="D433" s="44">
        <f>IF(OR($A433="",$B433=""),"",A433*'MPTO_working_2-way'!$G432)</f>
        <v>2.1828571428571428</v>
      </c>
      <c r="E433" s="46">
        <f>IF(OR($A433="",$B433=""),"",B433*'MPTO_working_2-way'!$G432)</f>
        <v>1.8454106280193239</v>
      </c>
      <c r="F433" s="44">
        <f>IF(OR($A433="",$B433=""),"",'MPTO_working_2-way'!D432)</f>
        <v>2.1937925813777439</v>
      </c>
      <c r="G433" s="46">
        <f>IF(OR($A433="",$B433=""),"",'MPTO_working_2-way'!E432)</f>
        <v>1.8376664552948638</v>
      </c>
      <c r="H433" s="44">
        <f>IF(OR($A433="",$B433=""),"",'OddsRatio_working_2-way'!M432)</f>
        <v>2.194431524477928</v>
      </c>
      <c r="I433" s="44">
        <f>IF(OR($A433="",$B433=""),"",'OddsRatio_working_2-way'!N432)</f>
        <v>1.8372183582789212</v>
      </c>
      <c r="J433" s="44">
        <f>IF('Log_working_2-way'!$D432="","",A433^('Log_working_2-way'!$D432))</f>
        <v>2.1995473616416468</v>
      </c>
      <c r="K433" s="46">
        <f>IF('Log_working_2-way'!$D432="","",B433^('Log_working_2-way'!$D432))</f>
        <v>1.8336477841353114</v>
      </c>
      <c r="L433" s="53">
        <f t="shared" si="69"/>
        <v>0.45811518324607331</v>
      </c>
      <c r="M433" s="53">
        <f t="shared" si="70"/>
        <v>0.54188481675392663</v>
      </c>
      <c r="N433" s="54">
        <v>530</v>
      </c>
      <c r="O433" s="54">
        <f t="shared" si="71"/>
        <v>273.9613526570048</v>
      </c>
      <c r="P433" s="54">
        <f t="shared" si="72"/>
        <v>227.14285714285714</v>
      </c>
      <c r="Q433" s="54">
        <f t="shared" si="73"/>
        <v>302.85714285714283</v>
      </c>
      <c r="R433" s="54">
        <f t="shared" si="74"/>
        <v>256.0386473429952</v>
      </c>
      <c r="S433" s="55">
        <f t="shared" si="75"/>
        <v>-28.895790200138038</v>
      </c>
      <c r="T433" s="55">
        <f t="shared" si="75"/>
        <v>-28.895790200138066</v>
      </c>
      <c r="U433" t="s">
        <v>515</v>
      </c>
      <c r="V433" t="s">
        <v>309</v>
      </c>
      <c r="W433" t="s">
        <v>445</v>
      </c>
      <c r="X433" t="s">
        <v>537</v>
      </c>
      <c r="Y433" s="66"/>
    </row>
    <row r="434" spans="1:25" ht="15" x14ac:dyDescent="0.25">
      <c r="A434">
        <v>3.33</v>
      </c>
      <c r="B434">
        <v>1.43</v>
      </c>
      <c r="C434" s="43">
        <f t="shared" si="76"/>
        <v>-3.9900039900031548E-4</v>
      </c>
      <c r="D434" s="44">
        <f>IF(OR($A434="",$B434=""),"",A434*'MPTO_working_2-way'!$G433)</f>
        <v>3.3286713286713292</v>
      </c>
      <c r="E434" s="46">
        <f>IF(OR($A434="",$B434=""),"",B434*'MPTO_working_2-way'!$G433)</f>
        <v>1.4294294294294294</v>
      </c>
      <c r="F434" s="44">
        <f>IF(OR($A434="",$B434=""),"",'MPTO_working_2-way'!D433)</f>
        <v>3.3277892309305015</v>
      </c>
      <c r="G434" s="46">
        <f>IF(OR($A434="",$B434=""),"",'MPTO_working_2-way'!E433)</f>
        <v>1.4295921583932512</v>
      </c>
      <c r="H434" s="44">
        <f>IF(OR($A434="",$B434=""),"",'OddsRatio_working_2-way'!M433)</f>
        <v>3.3277896492515797</v>
      </c>
      <c r="I434" s="44">
        <f>IF(OR($A434="",$B434=""),"",'OddsRatio_working_2-way'!N433)</f>
        <v>1.4295920811923515</v>
      </c>
      <c r="J434" s="44">
        <f>IF('Log_working_2-way'!$D433="","",A434^('Log_working_2-way'!$D433))</f>
        <v>3.3273873953666335</v>
      </c>
      <c r="K434" s="46">
        <f>IF('Log_working_2-way'!$D433="","",B434^('Log_working_2-way'!$D433))</f>
        <v>1.4296663297183616</v>
      </c>
      <c r="L434" s="53">
        <f t="shared" ref="L434:L441" si="77">(1/D434)</f>
        <v>0.30042016806722682</v>
      </c>
      <c r="M434" s="53">
        <f t="shared" ref="M434:M441" si="78">(1/E434)</f>
        <v>0.69957983193277307</v>
      </c>
      <c r="N434" s="54">
        <v>531</v>
      </c>
      <c r="O434" s="54">
        <f t="shared" ref="O434:O441" si="79">(1/A434)*((N434*A434)-N434)</f>
        <v>371.54054054054058</v>
      </c>
      <c r="P434" s="54">
        <f t="shared" ref="P434:P441" si="80">(1/B434)*((N434*B434)-N434)</f>
        <v>159.67132867132864</v>
      </c>
      <c r="Q434" s="54">
        <f t="shared" ref="Q434:Q441" si="81">(1/B434)*N434</f>
        <v>371.32867132867136</v>
      </c>
      <c r="R434" s="54">
        <f t="shared" ref="R434:R441" si="82">(1/A434)*N434</f>
        <v>159.45945945945945</v>
      </c>
      <c r="S434" s="55">
        <f t="shared" ref="S434:T449" si="83">O434-Q434</f>
        <v>0.21186921186921381</v>
      </c>
      <c r="T434" s="55">
        <f t="shared" si="83"/>
        <v>0.21186921186918539</v>
      </c>
      <c r="U434" t="s">
        <v>452</v>
      </c>
      <c r="V434" t="s">
        <v>310</v>
      </c>
      <c r="W434" t="s">
        <v>445</v>
      </c>
      <c r="X434" t="s">
        <v>537</v>
      </c>
      <c r="Y434" s="66"/>
    </row>
    <row r="435" spans="1:25" ht="15" x14ac:dyDescent="0.25">
      <c r="A435">
        <v>1.88</v>
      </c>
      <c r="B435">
        <v>1.93</v>
      </c>
      <c r="C435" s="43">
        <f t="shared" si="76"/>
        <v>5.0049608642928067E-2</v>
      </c>
      <c r="D435" s="44">
        <f>IF(OR($A435="",$B435=""),"",A435*'MPTO_working_2-way'!$G434)</f>
        <v>1.9740932642487046</v>
      </c>
      <c r="E435" s="46">
        <f>IF(OR($A435="",$B435=""),"",B435*'MPTO_working_2-way'!$G434)</f>
        <v>2.0265957446808511</v>
      </c>
      <c r="F435" s="44">
        <f>IF(OR($A435="",$B435=""),"",'MPTO_working_2-way'!D434)</f>
        <v>1.9728142670726401</v>
      </c>
      <c r="G435" s="46">
        <f>IF(OR($A435="",$B435=""),"",'MPTO_working_2-way'!E434)</f>
        <v>2.027945450480662</v>
      </c>
      <c r="H435" s="44">
        <f>IF(OR($A435="",$B435=""),"",'OddsRatio_working_2-way'!M434)</f>
        <v>1.97274691422784</v>
      </c>
      <c r="I435" s="44">
        <f>IF(OR($A435="",$B435=""),"",'OddsRatio_working_2-way'!N434)</f>
        <v>2.0280166252635121</v>
      </c>
      <c r="J435" s="44">
        <f>IF('Log_working_2-way'!$D434="","",A435^('Log_working_2-way'!$D434))</f>
        <v>1.972156892091637</v>
      </c>
      <c r="K435" s="46">
        <f>IF('Log_working_2-way'!$D434="","",B435^('Log_working_2-way'!$D434))</f>
        <v>2.0286405498267945</v>
      </c>
      <c r="L435" s="53">
        <f t="shared" si="77"/>
        <v>0.50656167979002631</v>
      </c>
      <c r="M435" s="53">
        <f t="shared" si="78"/>
        <v>0.49343832020997375</v>
      </c>
      <c r="N435" s="54">
        <v>532</v>
      </c>
      <c r="O435" s="54">
        <f t="shared" si="79"/>
        <v>249.02127659574467</v>
      </c>
      <c r="P435" s="54">
        <f t="shared" si="80"/>
        <v>256.35233160621766</v>
      </c>
      <c r="Q435" s="54">
        <f t="shared" si="81"/>
        <v>275.6476683937824</v>
      </c>
      <c r="R435" s="54">
        <f t="shared" si="82"/>
        <v>282.97872340425533</v>
      </c>
      <c r="S435" s="55">
        <f t="shared" si="83"/>
        <v>-26.62639179803773</v>
      </c>
      <c r="T435" s="55">
        <f t="shared" si="83"/>
        <v>-26.626391798037673</v>
      </c>
      <c r="U435" t="s">
        <v>308</v>
      </c>
      <c r="V435" t="s">
        <v>470</v>
      </c>
      <c r="W435" t="s">
        <v>445</v>
      </c>
      <c r="X435" t="s">
        <v>537</v>
      </c>
      <c r="Y435" s="66"/>
    </row>
    <row r="436" spans="1:25" ht="15" x14ac:dyDescent="0.25">
      <c r="A436">
        <v>1.88</v>
      </c>
      <c r="B436">
        <v>1.94</v>
      </c>
      <c r="C436" s="43">
        <f t="shared" si="76"/>
        <v>4.7378811142794408E-2</v>
      </c>
      <c r="D436" s="44">
        <f>IF(OR($A436="",$B436=""),"",A436*'MPTO_working_2-way'!$G435)</f>
        <v>1.9690721649484533</v>
      </c>
      <c r="E436" s="46">
        <f>IF(OR($A436="",$B436=""),"",B436*'MPTO_working_2-way'!$G435)</f>
        <v>2.0319148936170213</v>
      </c>
      <c r="F436" s="44">
        <f>IF(OR($A436="",$B436=""),"",'MPTO_working_2-way'!D435)</f>
        <v>1.9676305567544234</v>
      </c>
      <c r="G436" s="46">
        <f>IF(OR($A436="",$B436=""),"",'MPTO_working_2-way'!E435)</f>
        <v>2.033452274754683</v>
      </c>
      <c r="H436" s="44">
        <f>IF(OR($A436="",$B436=""),"",'OddsRatio_working_2-way'!M435)</f>
        <v>1.9675588936937933</v>
      </c>
      <c r="I436" s="44">
        <f>IF(OR($A436="",$B436=""),"",'OddsRatio_working_2-way'!N435)</f>
        <v>2.0335288182638238</v>
      </c>
      <c r="J436" s="44">
        <f>IF('Log_working_2-way'!$D435="","",A436^('Log_working_2-way'!$D435))</f>
        <v>1.9668954787958726</v>
      </c>
      <c r="K436" s="46">
        <f>IF('Log_working_2-way'!$D435="","",B436^('Log_working_2-way'!$D435))</f>
        <v>2.0342379522187155</v>
      </c>
      <c r="L436" s="53">
        <f t="shared" si="77"/>
        <v>0.50785340314136129</v>
      </c>
      <c r="M436" s="53">
        <f t="shared" si="78"/>
        <v>0.49214659685863876</v>
      </c>
      <c r="N436" s="54">
        <v>533</v>
      </c>
      <c r="O436" s="54">
        <f t="shared" si="79"/>
        <v>249.48936170212764</v>
      </c>
      <c r="P436" s="54">
        <f t="shared" si="80"/>
        <v>258.25773195876292</v>
      </c>
      <c r="Q436" s="54">
        <f t="shared" si="81"/>
        <v>274.74226804123714</v>
      </c>
      <c r="R436" s="54">
        <f t="shared" si="82"/>
        <v>283.51063829787233</v>
      </c>
      <c r="S436" s="55">
        <f t="shared" si="83"/>
        <v>-25.252906339109501</v>
      </c>
      <c r="T436" s="55">
        <f t="shared" si="83"/>
        <v>-25.252906339109416</v>
      </c>
      <c r="U436" t="s">
        <v>318</v>
      </c>
      <c r="V436" t="s">
        <v>313</v>
      </c>
      <c r="W436" t="s">
        <v>445</v>
      </c>
      <c r="X436" t="s">
        <v>537</v>
      </c>
      <c r="Y436" s="66"/>
    </row>
    <row r="437" spans="1:25" ht="15" x14ac:dyDescent="0.25">
      <c r="A437">
        <v>2.21</v>
      </c>
      <c r="B437">
        <v>1.67</v>
      </c>
      <c r="C437" s="43">
        <f t="shared" si="76"/>
        <v>5.1291082992386272E-2</v>
      </c>
      <c r="D437" s="44">
        <f>IF(OR($A437="",$B437=""),"",A437*'MPTO_working_2-way'!$G436)</f>
        <v>2.3233532934131738</v>
      </c>
      <c r="E437" s="46">
        <f>IF(OR($A437="",$B437=""),"",B437*'MPTO_working_2-way'!$G436)</f>
        <v>1.755656108597285</v>
      </c>
      <c r="F437" s="44">
        <f>IF(OR($A437="",$B437=""),"",'MPTO_working_2-way'!D436)</f>
        <v>2.3427809693084076</v>
      </c>
      <c r="G437" s="46">
        <f>IF(OR($A437="",$B437=""),"",'MPTO_working_2-way'!E436)</f>
        <v>1.7447230954688349</v>
      </c>
      <c r="H437" s="44">
        <f>IF(OR($A437="",$B437=""),"",'OddsRatio_working_2-way'!M436)</f>
        <v>2.343863887919357</v>
      </c>
      <c r="I437" s="44">
        <f>IF(OR($A437="",$B437=""),"",'OddsRatio_working_2-way'!N436)</f>
        <v>1.7441229792611315</v>
      </c>
      <c r="J437" s="44">
        <f>IF('Log_working_2-way'!$D436="","",A437^('Log_working_2-way'!$D436))</f>
        <v>2.3529937508783978</v>
      </c>
      <c r="K437" s="46">
        <f>IF('Log_working_2-way'!$D436="","",B437^('Log_working_2-way'!$D436))</f>
        <v>1.7391017137730014</v>
      </c>
      <c r="L437" s="53">
        <f t="shared" si="77"/>
        <v>0.43041237113402059</v>
      </c>
      <c r="M437" s="53">
        <f t="shared" si="78"/>
        <v>0.56958762886597936</v>
      </c>
      <c r="N437" s="54">
        <v>534</v>
      </c>
      <c r="O437" s="54">
        <f t="shared" si="79"/>
        <v>292.37104072398182</v>
      </c>
      <c r="P437" s="54">
        <f t="shared" si="80"/>
        <v>214.23952095808383</v>
      </c>
      <c r="Q437" s="54">
        <f t="shared" si="81"/>
        <v>319.7604790419162</v>
      </c>
      <c r="R437" s="54">
        <f t="shared" si="82"/>
        <v>241.62895927601809</v>
      </c>
      <c r="S437" s="55">
        <f t="shared" si="83"/>
        <v>-27.389438317934378</v>
      </c>
      <c r="T437" s="55">
        <f t="shared" si="83"/>
        <v>-27.389438317934264</v>
      </c>
      <c r="U437" t="s">
        <v>503</v>
      </c>
      <c r="V437" t="s">
        <v>501</v>
      </c>
      <c r="W437" t="s">
        <v>445</v>
      </c>
      <c r="X437" t="s">
        <v>537</v>
      </c>
      <c r="Y437" s="66"/>
    </row>
    <row r="438" spans="1:25" ht="15" x14ac:dyDescent="0.25">
      <c r="A438">
        <v>2.06</v>
      </c>
      <c r="B438">
        <v>1.76</v>
      </c>
      <c r="C438" s="43">
        <f t="shared" si="76"/>
        <v>5.3618711385701623E-2</v>
      </c>
      <c r="D438" s="44">
        <f>IF(OR($A438="",$B438=""),"",A438*'MPTO_working_2-way'!$G437)</f>
        <v>2.1704545454545454</v>
      </c>
      <c r="E438" s="46">
        <f>IF(OR($A438="",$B438=""),"",B438*'MPTO_working_2-way'!$G437)</f>
        <v>1.8543689320388348</v>
      </c>
      <c r="F438" s="44">
        <f>IF(OR($A438="",$B438=""),"",'MPTO_working_2-way'!D437)</f>
        <v>2.1804185710849171</v>
      </c>
      <c r="G438" s="46">
        <f>IF(OR($A438="",$B438=""),"",'MPTO_working_2-way'!E437)</f>
        <v>1.8471571224780923</v>
      </c>
      <c r="H438" s="44">
        <f>IF(OR($A438="",$B438=""),"",'OddsRatio_working_2-way'!M437)</f>
        <v>2.1809897722272038</v>
      </c>
      <c r="I438" s="44">
        <f>IF(OR($A438="",$B438=""),"",'OddsRatio_working_2-way'!N437)</f>
        <v>1.8467473838610133</v>
      </c>
      <c r="J438" s="44">
        <f>IF('Log_working_2-way'!$D437="","",A438^('Log_working_2-way'!$D437))</f>
        <v>2.1856436706318871</v>
      </c>
      <c r="K438" s="46">
        <f>IF('Log_working_2-way'!$D437="","",B438^('Log_working_2-way'!$D437))</f>
        <v>1.8434237239804521</v>
      </c>
      <c r="L438" s="53">
        <f t="shared" si="77"/>
        <v>0.4607329842931937</v>
      </c>
      <c r="M438" s="53">
        <f t="shared" si="78"/>
        <v>0.53926701570680635</v>
      </c>
      <c r="N438" s="54">
        <v>535</v>
      </c>
      <c r="O438" s="54">
        <f t="shared" si="79"/>
        <v>275.29126213592241</v>
      </c>
      <c r="P438" s="54">
        <f t="shared" si="80"/>
        <v>231.02272727272731</v>
      </c>
      <c r="Q438" s="54">
        <f t="shared" si="81"/>
        <v>303.97727272727275</v>
      </c>
      <c r="R438" s="54">
        <f t="shared" si="82"/>
        <v>259.70873786407765</v>
      </c>
      <c r="S438" s="55">
        <f t="shared" si="83"/>
        <v>-28.686010591350339</v>
      </c>
      <c r="T438" s="55">
        <f t="shared" si="83"/>
        <v>-28.686010591350339</v>
      </c>
      <c r="U438" t="s">
        <v>311</v>
      </c>
      <c r="V438" t="s">
        <v>500</v>
      </c>
      <c r="W438" t="s">
        <v>445</v>
      </c>
      <c r="X438" t="s">
        <v>537</v>
      </c>
      <c r="Y438" s="66"/>
    </row>
    <row r="439" spans="1:25" ht="15" x14ac:dyDescent="0.25">
      <c r="A439">
        <v>1.98</v>
      </c>
      <c r="B439">
        <v>1.84</v>
      </c>
      <c r="C439" s="43">
        <f t="shared" si="76"/>
        <v>4.852876592007016E-2</v>
      </c>
      <c r="D439" s="44">
        <f>IF(OR($A439="",$B439=""),"",A439*'MPTO_working_2-way'!$G438)</f>
        <v>2.0760869565217388</v>
      </c>
      <c r="E439" s="46">
        <f>IF(OR($A439="",$B439=""),"",B439*'MPTO_working_2-way'!$G438)</f>
        <v>1.9292929292929293</v>
      </c>
      <c r="F439" s="44">
        <f>IF(OR($A439="",$B439=""),"",'MPTO_working_2-way'!D438)</f>
        <v>2.0799269239552407</v>
      </c>
      <c r="G439" s="46">
        <f>IF(OR($A439="",$B439=""),"",'MPTO_working_2-way'!E438)</f>
        <v>1.925988581095369</v>
      </c>
      <c r="H439" s="44">
        <f>IF(OR($A439="",$B439=""),"",'OddsRatio_working_2-way'!M438)</f>
        <v>2.0801234497346428</v>
      </c>
      <c r="I439" s="44">
        <f>IF(OR($A439="",$B439=""),"",'OddsRatio_working_2-way'!N438)</f>
        <v>1.9258200997725512</v>
      </c>
      <c r="J439" s="44">
        <f>IF('Log_working_2-way'!$D438="","",A439^('Log_working_2-way'!$D438))</f>
        <v>2.0818998184591693</v>
      </c>
      <c r="K439" s="46">
        <f>IF('Log_working_2-way'!$D438="","",B439^('Log_working_2-way'!$D438))</f>
        <v>1.9242999979641608</v>
      </c>
      <c r="L439" s="53">
        <f t="shared" si="77"/>
        <v>0.48167539267015713</v>
      </c>
      <c r="M439" s="53">
        <f t="shared" si="78"/>
        <v>0.51832460732984298</v>
      </c>
      <c r="N439" s="54">
        <v>536</v>
      </c>
      <c r="O439" s="54">
        <f t="shared" si="79"/>
        <v>265.29292929292927</v>
      </c>
      <c r="P439" s="54">
        <f t="shared" si="80"/>
        <v>244.69565217391303</v>
      </c>
      <c r="Q439" s="54">
        <f t="shared" si="81"/>
        <v>291.30434782608694</v>
      </c>
      <c r="R439" s="54">
        <f t="shared" si="82"/>
        <v>270.70707070707073</v>
      </c>
      <c r="S439" s="55">
        <f t="shared" si="83"/>
        <v>-26.011418533157666</v>
      </c>
      <c r="T439" s="55">
        <f t="shared" si="83"/>
        <v>-26.011418533157695</v>
      </c>
      <c r="U439" t="s">
        <v>504</v>
      </c>
      <c r="V439" t="s">
        <v>317</v>
      </c>
      <c r="W439" t="s">
        <v>445</v>
      </c>
      <c r="X439" t="s">
        <v>537</v>
      </c>
      <c r="Y439" s="66"/>
    </row>
    <row r="440" spans="1:25" ht="15" x14ac:dyDescent="0.25">
      <c r="A440">
        <v>2.34</v>
      </c>
      <c r="B440">
        <v>1.6</v>
      </c>
      <c r="C440" s="43">
        <f t="shared" si="76"/>
        <v>5.2350427350427386E-2</v>
      </c>
      <c r="D440" s="44">
        <f>IF(OR($A440="",$B440=""),"",A440*'MPTO_working_2-way'!$G439)</f>
        <v>2.4624999999999999</v>
      </c>
      <c r="E440" s="46">
        <f>IF(OR($A440="",$B440=""),"",B440*'MPTO_working_2-way'!$G439)</f>
        <v>1.683760683760684</v>
      </c>
      <c r="F440" s="44">
        <f>IF(OR($A440="",$B440=""),"",'MPTO_working_2-way'!D439)</f>
        <v>2.4926764314247669</v>
      </c>
      <c r="G440" s="46">
        <f>IF(OR($A440="",$B440=""),"",'MPTO_working_2-way'!E439)</f>
        <v>1.6699375557537914</v>
      </c>
      <c r="H440" s="44">
        <f>IF(OR($A440="",$B440=""),"",'OddsRatio_working_2-way'!M439)</f>
        <v>2.4944341180973262</v>
      </c>
      <c r="I440" s="44">
        <f>IF(OR($A440="",$B440=""),"",'OddsRatio_working_2-way'!N439)</f>
        <v>1.6691496051182058</v>
      </c>
      <c r="J440" s="44">
        <f>IF('Log_working_2-way'!$D439="","",A440^('Log_working_2-way'!$D439))</f>
        <v>2.5087555748027559</v>
      </c>
      <c r="K440" s="46">
        <f>IF('Log_working_2-way'!$D439="","",B440^('Log_working_2-way'!$D439))</f>
        <v>1.6627978823728382</v>
      </c>
      <c r="L440" s="53">
        <f t="shared" si="77"/>
        <v>0.40609137055837563</v>
      </c>
      <c r="M440" s="53">
        <f t="shared" si="78"/>
        <v>0.59390862944162426</v>
      </c>
      <c r="N440" s="54">
        <v>537</v>
      </c>
      <c r="O440" s="54">
        <f t="shared" si="79"/>
        <v>307.5128205128205</v>
      </c>
      <c r="P440" s="54">
        <f t="shared" si="80"/>
        <v>201.37500000000003</v>
      </c>
      <c r="Q440" s="54">
        <f t="shared" si="81"/>
        <v>335.625</v>
      </c>
      <c r="R440" s="54">
        <f t="shared" si="82"/>
        <v>229.4871794871795</v>
      </c>
      <c r="S440" s="55">
        <f t="shared" si="83"/>
        <v>-28.112179487179503</v>
      </c>
      <c r="T440" s="55">
        <f t="shared" si="83"/>
        <v>-28.112179487179475</v>
      </c>
      <c r="U440" t="s">
        <v>502</v>
      </c>
      <c r="V440" t="s">
        <v>316</v>
      </c>
      <c r="W440" t="s">
        <v>445</v>
      </c>
      <c r="X440" t="s">
        <v>537</v>
      </c>
      <c r="Y440" s="66"/>
    </row>
    <row r="441" spans="1:25" ht="15" x14ac:dyDescent="0.25">
      <c r="A441">
        <v>1.51</v>
      </c>
      <c r="B441">
        <v>3.12</v>
      </c>
      <c r="C441" s="43">
        <f t="shared" si="76"/>
        <v>-1.7235523858040391E-2</v>
      </c>
      <c r="D441" s="44">
        <f>IF(OR($A441="",$B441=""),"",A441*'MPTO_working_2-way'!$G440)</f>
        <v>1.483974358974359</v>
      </c>
      <c r="E441" s="46">
        <f>IF(OR($A441="",$B441=""),"",B441*'MPTO_working_2-way'!$G440)</f>
        <v>3.0662251655629142</v>
      </c>
      <c r="F441" s="44">
        <f>IF(OR($A441="",$B441=""),"",'MPTO_working_2-way'!D440)</f>
        <v>1.4906030500537872</v>
      </c>
      <c r="G441" s="46">
        <f>IF(OR($A441="",$B441=""),"",'MPTO_working_2-way'!E440)</f>
        <v>3.0383077518379986</v>
      </c>
      <c r="H441" s="44">
        <f>IF(OR($A441="",$B441=""),"",'OddsRatio_working_2-way'!M440)</f>
        <v>1.490475318171923</v>
      </c>
      <c r="I441" s="44">
        <f>IF(OR($A441="",$B441=""),"",'OddsRatio_working_2-way'!N440)</f>
        <v>3.038838577498975</v>
      </c>
      <c r="J441" s="44">
        <f>IF('Log_working_2-way'!$D440="","",A441^('Log_working_2-way'!$D440))</f>
        <v>1.493455590910046</v>
      </c>
      <c r="K441" s="46">
        <f>IF('Log_working_2-way'!$D440="","",B441^('Log_working_2-way'!$D440))</f>
        <v>3.0265248148384889</v>
      </c>
      <c r="L441" s="53">
        <f t="shared" si="77"/>
        <v>0.67386609071274295</v>
      </c>
      <c r="M441" s="53">
        <f t="shared" si="78"/>
        <v>0.326133909287257</v>
      </c>
      <c r="N441" s="54">
        <v>538</v>
      </c>
      <c r="O441" s="54">
        <f t="shared" si="79"/>
        <v>181.70860927152319</v>
      </c>
      <c r="P441" s="54">
        <f t="shared" si="80"/>
        <v>365.56410256410254</v>
      </c>
      <c r="Q441" s="54">
        <f t="shared" si="81"/>
        <v>172.43589743589743</v>
      </c>
      <c r="R441" s="54">
        <f t="shared" si="82"/>
        <v>356.29139072847687</v>
      </c>
      <c r="S441" s="55">
        <f t="shared" si="83"/>
        <v>9.2727118356257563</v>
      </c>
      <c r="T441" s="55">
        <f t="shared" si="83"/>
        <v>9.272711835625671</v>
      </c>
      <c r="U441" t="s">
        <v>513</v>
      </c>
      <c r="V441" t="s">
        <v>465</v>
      </c>
      <c r="W441" t="s">
        <v>445</v>
      </c>
      <c r="X441" t="s">
        <v>537</v>
      </c>
      <c r="Y441" s="66"/>
    </row>
    <row r="442" spans="1:25" ht="15" x14ac:dyDescent="0.25">
      <c r="A442">
        <v>1.8</v>
      </c>
      <c r="B442">
        <v>2.0699999999999998</v>
      </c>
      <c r="C442" s="43">
        <f t="shared" si="76"/>
        <v>3.8647342995169254E-2</v>
      </c>
      <c r="D442" s="44">
        <f>IF(OR($A442="",$B442=""),"",A442*'MPTO_working_2-way'!$G441)</f>
        <v>1.8695652173913047</v>
      </c>
      <c r="E442" s="46">
        <f>IF(OR($A442="",$B442=""),"",B442*'MPTO_working_2-way'!$G441)</f>
        <v>2.1500000000000004</v>
      </c>
      <c r="F442" s="44">
        <f>IF(OR($A442="",$B442=""),"",'MPTO_working_2-way'!D441)</f>
        <v>1.8648648648648651</v>
      </c>
      <c r="G442" s="46">
        <f>IF(OR($A442="",$B442=""),"",'MPTO_working_2-way'!E441)</f>
        <v>2.15625</v>
      </c>
      <c r="H442" s="44">
        <f>IF(OR($A442="",$B442=""),"",'OddsRatio_working_2-way'!M441)</f>
        <v>1.8646754023342345</v>
      </c>
      <c r="I442" s="44">
        <f>IF(OR($A442="",$B442=""),"",'OddsRatio_working_2-way'!N441)</f>
        <v>2.1565033506220384</v>
      </c>
      <c r="J442" s="44">
        <f>IF('Log_working_2-way'!$D441="","",A442^('Log_working_2-way'!$D441))</f>
        <v>1.8625327535713179</v>
      </c>
      <c r="K442" s="46">
        <f>IF('Log_working_2-way'!$D441="","",B442^('Log_working_2-way'!$D441))</f>
        <v>2.1593762623614712</v>
      </c>
      <c r="L442" s="53">
        <f t="shared" ref="L442:L505" si="84">(1/D442)</f>
        <v>0.53488372093023251</v>
      </c>
      <c r="M442" s="53">
        <f t="shared" ref="M442:M505" si="85">(1/E442)</f>
        <v>0.46511627906976738</v>
      </c>
      <c r="N442" s="54">
        <v>539</v>
      </c>
      <c r="O442" s="54">
        <f t="shared" ref="O442:O505" si="86">(1/A442)*((N442*A442)-N442)</f>
        <v>239.5555555555556</v>
      </c>
      <c r="P442" s="54">
        <f t="shared" ref="P442:P505" si="87">(1/B442)*((N442*B442)-N442)</f>
        <v>278.61352657004835</v>
      </c>
      <c r="Q442" s="54">
        <f t="shared" ref="Q442:Q505" si="88">(1/B442)*N442</f>
        <v>260.38647342995171</v>
      </c>
      <c r="R442" s="54">
        <f t="shared" ref="R442:R505" si="89">(1/A442)*N442</f>
        <v>299.44444444444446</v>
      </c>
      <c r="S442" s="55">
        <f t="shared" ref="S442:T505" si="90">O442-Q442</f>
        <v>-20.830917874396107</v>
      </c>
      <c r="T442" s="55">
        <f t="shared" si="83"/>
        <v>-20.830917874396107</v>
      </c>
      <c r="U442" t="s">
        <v>315</v>
      </c>
      <c r="V442" t="s">
        <v>314</v>
      </c>
      <c r="W442" t="s">
        <v>445</v>
      </c>
      <c r="X442" t="s">
        <v>537</v>
      </c>
      <c r="Y442" s="66"/>
    </row>
    <row r="443" spans="1:25" ht="15" x14ac:dyDescent="0.25">
      <c r="A443">
        <v>2.5499999999999998</v>
      </c>
      <c r="B443">
        <v>1.57</v>
      </c>
      <c r="C443" s="43">
        <f t="shared" si="76"/>
        <v>2.9099537904333728E-2</v>
      </c>
      <c r="D443" s="44">
        <f>IF(OR($A443="",$B443=""),"",A443*'MPTO_working_2-way'!$G442)</f>
        <v>2.6242038216560508</v>
      </c>
      <c r="E443" s="46">
        <f>IF(OR($A443="",$B443=""),"",B443*'MPTO_working_2-way'!$G442)</f>
        <v>1.615686274509804</v>
      </c>
      <c r="F443" s="44">
        <f>IF(OR($A443="",$B443=""),"",'MPTO_working_2-way'!D442)</f>
        <v>2.6482553332230858</v>
      </c>
      <c r="G443" s="46">
        <f>IF(OR($A443="",$B443=""),"",'MPTO_working_2-way'!E442)</f>
        <v>1.606702116986054</v>
      </c>
      <c r="H443" s="44">
        <f>IF(OR($A443="",$B443=""),"",'OddsRatio_working_2-way'!M442)</f>
        <v>2.6490294859747152</v>
      </c>
      <c r="I443" s="44">
        <f>IF(OR($A443="",$B443=""),"",'OddsRatio_working_2-way'!N442)</f>
        <v>1.6064172948423148</v>
      </c>
      <c r="J443" s="44">
        <f>IF('Log_working_2-way'!$D442="","",A443^('Log_working_2-way'!$D442))</f>
        <v>2.6602016344536126</v>
      </c>
      <c r="K443" s="46">
        <f>IF('Log_working_2-way'!$D442="","",B443^('Log_working_2-way'!$D442))</f>
        <v>1.602336474827694</v>
      </c>
      <c r="L443" s="53">
        <f t="shared" si="84"/>
        <v>0.38106796116504854</v>
      </c>
      <c r="M443" s="53">
        <f t="shared" si="85"/>
        <v>0.6189320388349514</v>
      </c>
      <c r="N443" s="54">
        <v>540</v>
      </c>
      <c r="O443" s="54">
        <f t="shared" si="86"/>
        <v>328.23529411764713</v>
      </c>
      <c r="P443" s="54">
        <f t="shared" si="87"/>
        <v>196.05095541401278</v>
      </c>
      <c r="Q443" s="54">
        <f t="shared" si="88"/>
        <v>343.94904458598722</v>
      </c>
      <c r="R443" s="54">
        <f t="shared" si="89"/>
        <v>211.76470588235296</v>
      </c>
      <c r="S443" s="55">
        <f t="shared" si="90"/>
        <v>-15.713750468340095</v>
      </c>
      <c r="T443" s="55">
        <f t="shared" si="83"/>
        <v>-15.71375046834018</v>
      </c>
      <c r="U443" t="s">
        <v>400</v>
      </c>
      <c r="V443" t="s">
        <v>322</v>
      </c>
      <c r="W443" t="s">
        <v>440</v>
      </c>
      <c r="X443" t="s">
        <v>537</v>
      </c>
      <c r="Y443" s="66"/>
    </row>
    <row r="444" spans="1:25" ht="15" x14ac:dyDescent="0.25">
      <c r="A444">
        <v>2.1800000000000002</v>
      </c>
      <c r="B444">
        <v>1.75</v>
      </c>
      <c r="C444" s="43">
        <f t="shared" si="76"/>
        <v>3.0144167758846541E-2</v>
      </c>
      <c r="D444" s="44">
        <f>IF(OR($A444="",$B444=""),"",A444*'MPTO_working_2-way'!$G443)</f>
        <v>2.2457142857142856</v>
      </c>
      <c r="E444" s="46">
        <f>IF(OR($A444="",$B444=""),"",B444*'MPTO_working_2-way'!$G443)</f>
        <v>1.8027522935779814</v>
      </c>
      <c r="F444" s="44">
        <f>IF(OR($A444="",$B444=""),"",'MPTO_working_2-way'!D443)</f>
        <v>2.2540620384047267</v>
      </c>
      <c r="G444" s="46">
        <f>IF(OR($A444="",$B444=""),"",'MPTO_working_2-way'!E443)</f>
        <v>1.797408716136631</v>
      </c>
      <c r="H444" s="44">
        <f>IF(OR($A444="",$B444=""),"",'OddsRatio_working_2-way'!M443)</f>
        <v>2.2543258481484516</v>
      </c>
      <c r="I444" s="44">
        <f>IF(OR($A444="",$B444=""),"",'OddsRatio_working_2-way'!N443)</f>
        <v>1.797241005179101</v>
      </c>
      <c r="J444" s="44">
        <f>IF('Log_working_2-way'!$D443="","",A444^('Log_working_2-way'!$D443))</f>
        <v>2.2581444657647705</v>
      </c>
      <c r="K444" s="46">
        <f>IF('Log_working_2-way'!$D443="","",B444^('Log_working_2-way'!$D443))</f>
        <v>1.7948212842092994</v>
      </c>
      <c r="L444" s="53">
        <f t="shared" si="84"/>
        <v>0.44529262086513999</v>
      </c>
      <c r="M444" s="53">
        <f t="shared" si="85"/>
        <v>0.55470737913486012</v>
      </c>
      <c r="N444" s="54">
        <v>541</v>
      </c>
      <c r="O444" s="54">
        <f t="shared" si="86"/>
        <v>292.83486238532112</v>
      </c>
      <c r="P444" s="54">
        <f t="shared" si="87"/>
        <v>231.85714285714283</v>
      </c>
      <c r="Q444" s="54">
        <f t="shared" si="88"/>
        <v>309.14285714285711</v>
      </c>
      <c r="R444" s="54">
        <f t="shared" si="89"/>
        <v>248.16513761467888</v>
      </c>
      <c r="S444" s="55">
        <f t="shared" si="90"/>
        <v>-16.307994757535994</v>
      </c>
      <c r="T444" s="55">
        <f t="shared" si="83"/>
        <v>-16.307994757536051</v>
      </c>
      <c r="U444" t="s">
        <v>395</v>
      </c>
      <c r="V444" t="s">
        <v>321</v>
      </c>
      <c r="W444" t="s">
        <v>440</v>
      </c>
      <c r="X444" t="s">
        <v>537</v>
      </c>
      <c r="Y444" s="66"/>
    </row>
    <row r="445" spans="1:25" ht="15" x14ac:dyDescent="0.25">
      <c r="A445">
        <v>2.21</v>
      </c>
      <c r="B445">
        <v>1.69</v>
      </c>
      <c r="C445" s="43">
        <f t="shared" si="76"/>
        <v>4.4204664114166459E-2</v>
      </c>
      <c r="D445" s="44">
        <f>IF(OR($A445="",$B445=""),"",A445*'MPTO_working_2-way'!$G444)</f>
        <v>2.3076923076923079</v>
      </c>
      <c r="E445" s="46">
        <f>IF(OR($A445="",$B445=""),"",B445*'MPTO_working_2-way'!$G444)</f>
        <v>1.7647058823529413</v>
      </c>
      <c r="F445" s="44">
        <f>IF(OR($A445="",$B445=""),"",'MPTO_working_2-way'!D444)</f>
        <v>2.3234937323089366</v>
      </c>
      <c r="G445" s="46">
        <f>IF(OR($A445="",$B445=""),"",'MPTO_working_2-way'!E444)</f>
        <v>1.7555759242285367</v>
      </c>
      <c r="H445" s="44">
        <f>IF(OR($A445="",$B445=""),"",'OddsRatio_working_2-way'!M444)</f>
        <v>2.3242443839434617</v>
      </c>
      <c r="I445" s="44">
        <f>IF(OR($A445="",$B445=""),"",'OddsRatio_working_2-way'!N444)</f>
        <v>1.7551476239016437</v>
      </c>
      <c r="J445" s="44">
        <f>IF('Log_working_2-way'!$D444="","",A445^('Log_working_2-way'!$D444))</f>
        <v>2.3316041139779355</v>
      </c>
      <c r="K445" s="46">
        <f>IF('Log_working_2-way'!$D444="","",B445^('Log_working_2-way'!$D444))</f>
        <v>1.7509739490156586</v>
      </c>
      <c r="L445" s="53">
        <f t="shared" si="84"/>
        <v>0.43333333333333329</v>
      </c>
      <c r="M445" s="53">
        <f t="shared" si="85"/>
        <v>0.56666666666666665</v>
      </c>
      <c r="N445" s="54">
        <v>542</v>
      </c>
      <c r="O445" s="54">
        <f t="shared" si="86"/>
        <v>296.75113122171945</v>
      </c>
      <c r="P445" s="54">
        <f t="shared" si="87"/>
        <v>221.28994082840239</v>
      </c>
      <c r="Q445" s="54">
        <f t="shared" si="88"/>
        <v>320.71005917159766</v>
      </c>
      <c r="R445" s="54">
        <f t="shared" si="89"/>
        <v>245.24886877828055</v>
      </c>
      <c r="S445" s="55">
        <f t="shared" si="90"/>
        <v>-23.958927949878216</v>
      </c>
      <c r="T445" s="55">
        <f t="shared" si="83"/>
        <v>-23.958927949878159</v>
      </c>
      <c r="U445" t="s">
        <v>329</v>
      </c>
      <c r="V445" t="s">
        <v>325</v>
      </c>
      <c r="W445" t="s">
        <v>446</v>
      </c>
      <c r="X445" t="s">
        <v>537</v>
      </c>
      <c r="Y445" s="66"/>
    </row>
    <row r="446" spans="1:25" ht="15" x14ac:dyDescent="0.25">
      <c r="A446">
        <v>2.4700000000000002</v>
      </c>
      <c r="B446">
        <v>1.56</v>
      </c>
      <c r="C446" s="43">
        <f t="shared" si="76"/>
        <v>4.5883940620782715E-2</v>
      </c>
      <c r="D446" s="44">
        <f>IF(OR($A446="",$B446=""),"",A446*'MPTO_working_2-way'!$G445)</f>
        <v>2.5833333333333335</v>
      </c>
      <c r="E446" s="46">
        <f>IF(OR($A446="",$B446=""),"",B446*'MPTO_working_2-way'!$G445)</f>
        <v>1.631578947368421</v>
      </c>
      <c r="F446" s="44">
        <f>IF(OR($A446="",$B446=""),"",'MPTO_working_2-way'!D445)</f>
        <v>2.6183745583038869</v>
      </c>
      <c r="G446" s="46">
        <f>IF(OR($A446="",$B446=""),"",'MPTO_working_2-way'!E445)</f>
        <v>1.6179039301310043</v>
      </c>
      <c r="H446" s="44">
        <f>IF(OR($A446="",$B446=""),"",'OddsRatio_working_2-way'!M445)</f>
        <v>2.6201851746019651</v>
      </c>
      <c r="I446" s="44">
        <f>IF(OR($A446="",$B446=""),"",'OddsRatio_working_2-way'!N445)</f>
        <v>1.6172133998483678</v>
      </c>
      <c r="J446" s="44">
        <f>IF('Log_working_2-way'!$D445="","",A446^('Log_working_2-way'!$D445))</f>
        <v>2.6367991566660174</v>
      </c>
      <c r="K446" s="46">
        <f>IF('Log_working_2-way'!$D445="","",B446^('Log_working_2-way'!$D445))</f>
        <v>1.6109485063736875</v>
      </c>
      <c r="L446" s="53">
        <f t="shared" si="84"/>
        <v>0.38709677419354838</v>
      </c>
      <c r="M446" s="53">
        <f t="shared" si="85"/>
        <v>0.61290322580645162</v>
      </c>
      <c r="N446" s="54">
        <v>543</v>
      </c>
      <c r="O446" s="54">
        <f t="shared" si="86"/>
        <v>323.16194331983809</v>
      </c>
      <c r="P446" s="54">
        <f t="shared" si="87"/>
        <v>194.92307692307693</v>
      </c>
      <c r="Q446" s="54">
        <f t="shared" si="88"/>
        <v>348.07692307692304</v>
      </c>
      <c r="R446" s="54">
        <f t="shared" si="89"/>
        <v>219.83805668016194</v>
      </c>
      <c r="S446" s="55">
        <f t="shared" si="90"/>
        <v>-24.91497975708495</v>
      </c>
      <c r="T446" s="55">
        <f t="shared" si="83"/>
        <v>-24.914979757085007</v>
      </c>
      <c r="U446" t="s">
        <v>330</v>
      </c>
      <c r="V446" t="s">
        <v>332</v>
      </c>
      <c r="W446" t="s">
        <v>446</v>
      </c>
      <c r="X446" t="s">
        <v>537</v>
      </c>
      <c r="Y446" s="66"/>
    </row>
    <row r="447" spans="1:25" ht="15" x14ac:dyDescent="0.25">
      <c r="A447">
        <v>2.64</v>
      </c>
      <c r="B447">
        <v>1.51</v>
      </c>
      <c r="C447" s="43">
        <f t="shared" si="76"/>
        <v>4.1039534417017798E-2</v>
      </c>
      <c r="D447" s="44">
        <f>IF(OR($A447="",$B447=""),"",A447*'MPTO_working_2-way'!$G446)</f>
        <v>2.7483443708609272</v>
      </c>
      <c r="E447" s="46">
        <f>IF(OR($A447="",$B447=""),"",B447*'MPTO_working_2-way'!$G446)</f>
        <v>1.5719696969696968</v>
      </c>
      <c r="F447" s="44">
        <f>IF(OR($A447="",$B447=""),"",'MPTO_working_2-way'!D446)</f>
        <v>2.7912057134855064</v>
      </c>
      <c r="G447" s="46">
        <f>IF(OR($A447="",$B447=""),"",'MPTO_working_2-way'!E446)</f>
        <v>1.5582831678523961</v>
      </c>
      <c r="H447" s="44">
        <f>IF(OR($A447="",$B447=""),"",'OddsRatio_working_2-way'!M446)</f>
        <v>2.7932334690468505</v>
      </c>
      <c r="I447" s="44">
        <f>IF(OR($A447="",$B447=""),"",'OddsRatio_working_2-way'!N446)</f>
        <v>1.5576518714718863</v>
      </c>
      <c r="J447" s="44">
        <f>IF('Log_working_2-way'!$D446="","",A447^('Log_working_2-way'!$D446))</f>
        <v>2.8136165906530577</v>
      </c>
      <c r="K447" s="46">
        <f>IF('Log_working_2-way'!$D446="","",B447^('Log_working_2-way'!$D446))</f>
        <v>1.5513844575270319</v>
      </c>
      <c r="L447" s="53">
        <f t="shared" si="84"/>
        <v>0.363855421686747</v>
      </c>
      <c r="M447" s="53">
        <f t="shared" si="85"/>
        <v>0.63614457831325311</v>
      </c>
      <c r="N447" s="54">
        <v>544</v>
      </c>
      <c r="O447" s="54">
        <f t="shared" si="86"/>
        <v>337.93939393939399</v>
      </c>
      <c r="P447" s="54">
        <f t="shared" si="87"/>
        <v>183.73509933774841</v>
      </c>
      <c r="Q447" s="54">
        <f t="shared" si="88"/>
        <v>360.2649006622517</v>
      </c>
      <c r="R447" s="54">
        <f t="shared" si="89"/>
        <v>206.06060606060606</v>
      </c>
      <c r="S447" s="55">
        <f t="shared" si="90"/>
        <v>-22.32550672285771</v>
      </c>
      <c r="T447" s="55">
        <f t="shared" si="83"/>
        <v>-22.325506722857654</v>
      </c>
      <c r="U447" t="s">
        <v>333</v>
      </c>
      <c r="V447" t="s">
        <v>339</v>
      </c>
      <c r="W447" t="s">
        <v>446</v>
      </c>
      <c r="X447" t="s">
        <v>537</v>
      </c>
      <c r="Y447" s="66"/>
    </row>
    <row r="448" spans="1:25" ht="15" x14ac:dyDescent="0.25">
      <c r="A448">
        <v>2.91</v>
      </c>
      <c r="B448">
        <v>1.42</v>
      </c>
      <c r="C448" s="43">
        <f t="shared" si="76"/>
        <v>4.7867963796524915E-2</v>
      </c>
      <c r="D448" s="44">
        <f>IF(OR($A448="",$B448=""),"",A448*'MPTO_working_2-way'!$G447)</f>
        <v>3.0492957746478875</v>
      </c>
      <c r="E448" s="46">
        <f>IF(OR($A448="",$B448=""),"",B448*'MPTO_working_2-way'!$G447)</f>
        <v>1.4879725085910653</v>
      </c>
      <c r="F448" s="44">
        <f>IF(OR($A448="",$B448=""),"",'MPTO_working_2-way'!D447)</f>
        <v>3.1278480054500042</v>
      </c>
      <c r="G448" s="46">
        <f>IF(OR($A448="",$B448=""),"",'MPTO_working_2-way'!E447)</f>
        <v>1.4699583792821316</v>
      </c>
      <c r="H448" s="44">
        <f>IF(OR($A448="",$B448=""),"",'OddsRatio_working_2-way'!M447)</f>
        <v>3.1325147238926747</v>
      </c>
      <c r="I448" s="44">
        <f>IF(OR($A448="",$B448=""),"",'OddsRatio_working_2-way'!N447)</f>
        <v>1.4689299392852997</v>
      </c>
      <c r="J448" s="44">
        <f>IF('Log_working_2-way'!$D447="","",A448^('Log_working_2-way'!$D447))</f>
        <v>3.1710188560866048</v>
      </c>
      <c r="K448" s="46">
        <f>IF('Log_working_2-way'!$D447="","",B448^('Log_working_2-way'!$D447))</f>
        <v>1.4606132264539617</v>
      </c>
      <c r="L448" s="53">
        <f t="shared" si="84"/>
        <v>0.32794457274826788</v>
      </c>
      <c r="M448" s="53">
        <f t="shared" si="85"/>
        <v>0.67205542725173206</v>
      </c>
      <c r="N448" s="54">
        <v>545</v>
      </c>
      <c r="O448" s="54">
        <f t="shared" si="86"/>
        <v>357.7147766323024</v>
      </c>
      <c r="P448" s="54">
        <f t="shared" si="87"/>
        <v>161.19718309859155</v>
      </c>
      <c r="Q448" s="54">
        <f t="shared" si="88"/>
        <v>383.80281690140851</v>
      </c>
      <c r="R448" s="54">
        <f t="shared" si="89"/>
        <v>187.2852233676976</v>
      </c>
      <c r="S448" s="55">
        <f t="shared" si="90"/>
        <v>-26.088040269106102</v>
      </c>
      <c r="T448" s="55">
        <f t="shared" si="83"/>
        <v>-26.088040269106045</v>
      </c>
      <c r="U448" t="s">
        <v>338</v>
      </c>
      <c r="V448" t="s">
        <v>340</v>
      </c>
      <c r="W448" t="s">
        <v>446</v>
      </c>
      <c r="X448" t="s">
        <v>537</v>
      </c>
      <c r="Y448" s="66"/>
    </row>
    <row r="449" spans="1:25" ht="15" x14ac:dyDescent="0.25">
      <c r="A449">
        <v>2.2599999999999998</v>
      </c>
      <c r="B449">
        <v>1.66</v>
      </c>
      <c r="C449" s="43">
        <f t="shared" si="76"/>
        <v>4.4887514660411743E-2</v>
      </c>
      <c r="D449" s="44">
        <f>IF(OR($A449="",$B449=""),"",A449*'MPTO_working_2-way'!$G448)</f>
        <v>2.3614457831325302</v>
      </c>
      <c r="E449" s="46">
        <f>IF(OR($A449="",$B449=""),"",B449*'MPTO_working_2-way'!$G448)</f>
        <v>1.7345132743362834</v>
      </c>
      <c r="F449" s="44">
        <f>IF(OR($A449="",$B449=""),"",'MPTO_working_2-way'!D448)</f>
        <v>2.3807589795659352</v>
      </c>
      <c r="G449" s="46">
        <f>IF(OR($A449="",$B449=""),"",'MPTO_working_2-way'!E448)</f>
        <v>1.7242393602353159</v>
      </c>
      <c r="H449" s="44">
        <f>IF(OR($A449="",$B449=""),"",'OddsRatio_working_2-way'!M448)</f>
        <v>2.3816985594155153</v>
      </c>
      <c r="I449" s="44">
        <f>IF(OR($A449="",$B449=""),"",'OddsRatio_working_2-way'!N448)</f>
        <v>1.7237468644557461</v>
      </c>
      <c r="J449" s="44">
        <f>IF('Log_working_2-way'!$D448="","",A449^('Log_working_2-way'!$D448))</f>
        <v>2.3907268876280061</v>
      </c>
      <c r="K449" s="46">
        <f>IF('Log_working_2-way'!$D448="","",B449^('Log_working_2-way'!$D448))</f>
        <v>1.7190484407078408</v>
      </c>
      <c r="L449" s="53">
        <f t="shared" si="84"/>
        <v>0.42346938775510201</v>
      </c>
      <c r="M449" s="53">
        <f t="shared" si="85"/>
        <v>0.57653061224489788</v>
      </c>
      <c r="N449" s="54">
        <v>546</v>
      </c>
      <c r="O449" s="54">
        <f t="shared" si="86"/>
        <v>304.40707964601762</v>
      </c>
      <c r="P449" s="54">
        <f t="shared" si="87"/>
        <v>217.08433734939754</v>
      </c>
      <c r="Q449" s="54">
        <f t="shared" si="88"/>
        <v>328.91566265060243</v>
      </c>
      <c r="R449" s="54">
        <f t="shared" si="89"/>
        <v>241.59292035398232</v>
      </c>
      <c r="S449" s="55">
        <f t="shared" si="90"/>
        <v>-24.508583004584807</v>
      </c>
      <c r="T449" s="55">
        <f t="shared" si="83"/>
        <v>-24.508583004584779</v>
      </c>
      <c r="U449" t="s">
        <v>335</v>
      </c>
      <c r="V449" t="s">
        <v>324</v>
      </c>
      <c r="W449" t="s">
        <v>446</v>
      </c>
      <c r="X449" t="s">
        <v>537</v>
      </c>
      <c r="Y449" s="66"/>
    </row>
    <row r="450" spans="1:25" ht="15" x14ac:dyDescent="0.25">
      <c r="A450">
        <v>1.85</v>
      </c>
      <c r="B450">
        <v>2</v>
      </c>
      <c r="C450" s="43">
        <f t="shared" si="76"/>
        <v>4.0540540540540349E-2</v>
      </c>
      <c r="D450" s="44">
        <f>IF(OR($A450="",$B450=""),"",A450*'MPTO_working_2-way'!$G449)</f>
        <v>1.9249999999999998</v>
      </c>
      <c r="E450" s="46">
        <f>IF(OR($A450="",$B450=""),"",B450*'MPTO_working_2-way'!$G449)</f>
        <v>2.0810810810810807</v>
      </c>
      <c r="F450" s="44">
        <f>IF(OR($A450="",$B450=""),"",'MPTO_working_2-way'!D449)</f>
        <v>1.9220779220779218</v>
      </c>
      <c r="G450" s="46">
        <f>IF(OR($A450="",$B450=""),"",'MPTO_working_2-way'!E449)</f>
        <v>2.0845070422535206</v>
      </c>
      <c r="H450" s="44">
        <f>IF(OR($A450="",$B450=""),"",'OddsRatio_working_2-way'!M449)</f>
        <v>1.9219544457292885</v>
      </c>
      <c r="I450" s="44">
        <f>IF(OR($A450="",$B450=""),"",'OddsRatio_working_2-way'!N449)</f>
        <v>2.0846522890932806</v>
      </c>
      <c r="J450" s="44">
        <f>IF('Log_working_2-way'!$D449="","",A450^('Log_working_2-way'!$D449))</f>
        <v>1.9206189818740487</v>
      </c>
      <c r="K450" s="46">
        <f>IF('Log_working_2-way'!$D449="","",B450^('Log_working_2-way'!$D449))</f>
        <v>2.086225702151145</v>
      </c>
      <c r="L450" s="53">
        <f t="shared" si="84"/>
        <v>0.51948051948051954</v>
      </c>
      <c r="M450" s="53">
        <f t="shared" si="85"/>
        <v>0.48051948051948062</v>
      </c>
      <c r="N450" s="54">
        <v>547</v>
      </c>
      <c r="O450" s="54">
        <f t="shared" si="86"/>
        <v>251.32432432432432</v>
      </c>
      <c r="P450" s="54">
        <f t="shared" si="87"/>
        <v>273.5</v>
      </c>
      <c r="Q450" s="54">
        <f t="shared" si="88"/>
        <v>273.5</v>
      </c>
      <c r="R450" s="54">
        <f t="shared" si="89"/>
        <v>295.67567567567562</v>
      </c>
      <c r="S450" s="55">
        <f t="shared" si="90"/>
        <v>-22.175675675675677</v>
      </c>
      <c r="T450" s="55">
        <f t="shared" si="90"/>
        <v>-22.17567567567562</v>
      </c>
      <c r="U450" t="s">
        <v>337</v>
      </c>
      <c r="V450" t="s">
        <v>323</v>
      </c>
      <c r="W450" t="s">
        <v>446</v>
      </c>
      <c r="X450" t="s">
        <v>537</v>
      </c>
      <c r="Y450" s="66"/>
    </row>
    <row r="451" spans="1:25" ht="15" x14ac:dyDescent="0.25">
      <c r="A451">
        <v>2.2200000000000002</v>
      </c>
      <c r="B451">
        <v>1.68</v>
      </c>
      <c r="C451" s="43">
        <f t="shared" si="76"/>
        <v>4.5688545688545634E-2</v>
      </c>
      <c r="D451" s="44">
        <f>IF(OR($A451="",$B451=""),"",A451*'MPTO_working_2-way'!$G450)</f>
        <v>2.3214285714285716</v>
      </c>
      <c r="E451" s="46">
        <f>IF(OR($A451="",$B451=""),"",B451*'MPTO_working_2-way'!$G450)</f>
        <v>1.7567567567567566</v>
      </c>
      <c r="F451" s="44">
        <f>IF(OR($A451="",$B451=""),"",'MPTO_working_2-way'!D450)</f>
        <v>2.3386004514672689</v>
      </c>
      <c r="G451" s="46">
        <f>IF(OR($A451="",$B451=""),"",'MPTO_working_2-way'!E450)</f>
        <v>1.7470489038785832</v>
      </c>
      <c r="H451" s="44">
        <f>IF(OR($A451="",$B451=""),"",'OddsRatio_working_2-way'!M450)</f>
        <v>2.3394467690277296</v>
      </c>
      <c r="I451" s="44">
        <f>IF(OR($A451="",$B451=""),"",'OddsRatio_working_2-way'!N450)</f>
        <v>1.7465768876547993</v>
      </c>
      <c r="J451" s="44">
        <f>IF('Log_working_2-way'!$D450="","",A451^('Log_working_2-way'!$D450))</f>
        <v>2.3474640771287958</v>
      </c>
      <c r="K451" s="46">
        <f>IF('Log_working_2-way'!$D450="","",B451^('Log_working_2-way'!$D450))</f>
        <v>1.7421348123284788</v>
      </c>
      <c r="L451" s="53">
        <f t="shared" si="84"/>
        <v>0.43076923076923074</v>
      </c>
      <c r="M451" s="53">
        <f t="shared" si="85"/>
        <v>0.56923076923076932</v>
      </c>
      <c r="N451" s="54">
        <v>548</v>
      </c>
      <c r="O451" s="54">
        <f t="shared" si="86"/>
        <v>301.1531531531532</v>
      </c>
      <c r="P451" s="54">
        <f t="shared" si="87"/>
        <v>221.8095238095238</v>
      </c>
      <c r="Q451" s="54">
        <f t="shared" si="88"/>
        <v>326.1904761904762</v>
      </c>
      <c r="R451" s="54">
        <f t="shared" si="89"/>
        <v>246.84684684684683</v>
      </c>
      <c r="S451" s="55">
        <f t="shared" si="90"/>
        <v>-25.037323037323006</v>
      </c>
      <c r="T451" s="55">
        <f t="shared" si="90"/>
        <v>-25.037323037323034</v>
      </c>
      <c r="U451" t="s">
        <v>336</v>
      </c>
      <c r="V451" t="s">
        <v>328</v>
      </c>
      <c r="W451" t="s">
        <v>446</v>
      </c>
      <c r="X451" t="s">
        <v>537</v>
      </c>
      <c r="Y451" s="66"/>
    </row>
    <row r="452" spans="1:25" ht="15" x14ac:dyDescent="0.25">
      <c r="A452">
        <v>2.4900000000000002</v>
      </c>
      <c r="B452">
        <v>1.56</v>
      </c>
      <c r="C452" s="43">
        <f t="shared" si="76"/>
        <v>4.26320667284521E-2</v>
      </c>
      <c r="D452" s="44">
        <f>IF(OR($A452="",$B452=""),"",A452*'MPTO_working_2-way'!$G451)</f>
        <v>2.5961538461538458</v>
      </c>
      <c r="E452" s="46">
        <f>IF(OR($A452="",$B452=""),"",B452*'MPTO_working_2-way'!$G451)</f>
        <v>1.6265060240963853</v>
      </c>
      <c r="F452" s="44">
        <f>IF(OR($A452="",$B452=""),"",'MPTO_working_2-way'!D451)</f>
        <v>2.6295694557270508</v>
      </c>
      <c r="G452" s="46">
        <f>IF(OR($A452="",$B452=""),"",'MPTO_working_2-way'!E451)</f>
        <v>1.6136590229312062</v>
      </c>
      <c r="H452" s="44">
        <f>IF(OR($A452="",$B452=""),"",'OddsRatio_working_2-way'!M451)</f>
        <v>2.6311696066670334</v>
      </c>
      <c r="I452" s="44">
        <f>IF(OR($A452="",$B452=""),"",'OddsRatio_working_2-way'!N451)</f>
        <v>1.6130570333782139</v>
      </c>
      <c r="J452" s="44">
        <f>IF('Log_working_2-way'!$D451="","",A452^('Log_working_2-way'!$D451))</f>
        <v>2.6469548581107705</v>
      </c>
      <c r="K452" s="46">
        <f>IF('Log_working_2-way'!$D451="","",B452^('Log_working_2-way'!$D451))</f>
        <v>1.607181183548904</v>
      </c>
      <c r="L452" s="53">
        <f t="shared" si="84"/>
        <v>0.38518518518518524</v>
      </c>
      <c r="M452" s="53">
        <f t="shared" si="85"/>
        <v>0.61481481481481493</v>
      </c>
      <c r="N452" s="54">
        <v>549</v>
      </c>
      <c r="O452" s="54">
        <f t="shared" si="86"/>
        <v>328.51807228915669</v>
      </c>
      <c r="P452" s="54">
        <f t="shared" si="87"/>
        <v>197.07692307692309</v>
      </c>
      <c r="Q452" s="54">
        <f t="shared" si="88"/>
        <v>351.92307692307691</v>
      </c>
      <c r="R452" s="54">
        <f t="shared" si="89"/>
        <v>220.48192771084334</v>
      </c>
      <c r="S452" s="55">
        <f t="shared" si="90"/>
        <v>-23.405004633920214</v>
      </c>
      <c r="T452" s="55">
        <f t="shared" si="90"/>
        <v>-23.405004633920242</v>
      </c>
      <c r="U452" t="s">
        <v>334</v>
      </c>
      <c r="V452" t="s">
        <v>342</v>
      </c>
      <c r="W452" t="s">
        <v>446</v>
      </c>
      <c r="X452" t="s">
        <v>537</v>
      </c>
      <c r="Y452" s="66"/>
    </row>
    <row r="453" spans="1:25" ht="15" x14ac:dyDescent="0.25">
      <c r="A453">
        <v>2.08</v>
      </c>
      <c r="B453">
        <v>1.78</v>
      </c>
      <c r="C453" s="43">
        <f t="shared" si="76"/>
        <v>4.2566983578219642E-2</v>
      </c>
      <c r="D453" s="44">
        <f>IF(OR($A453="",$B453=""),"",A453*'MPTO_working_2-way'!$G452)</f>
        <v>2.1685393258426968</v>
      </c>
      <c r="E453" s="46">
        <f>IF(OR($A453="",$B453=""),"",B453*'MPTO_working_2-way'!$G452)</f>
        <v>1.8557692307692311</v>
      </c>
      <c r="F453" s="44">
        <f>IF(OR($A453="",$B453=""),"",'MPTO_working_2-way'!D452)</f>
        <v>2.1763461086292031</v>
      </c>
      <c r="G453" s="46">
        <f>IF(OR($A453="",$B453=""),"",'MPTO_working_2-way'!E452)</f>
        <v>1.8500899460323807</v>
      </c>
      <c r="H453" s="44">
        <f>IF(OR($A453="",$B453=""),"",'OddsRatio_working_2-way'!M452)</f>
        <v>2.1766968108291049</v>
      </c>
      <c r="I453" s="44">
        <f>IF(OR($A453="",$B453=""),"",'OddsRatio_working_2-way'!N452)</f>
        <v>1.8498365855987975</v>
      </c>
      <c r="J453" s="44">
        <f>IF('Log_working_2-way'!$D452="","",A453^('Log_working_2-way'!$D452))</f>
        <v>2.180302148833781</v>
      </c>
      <c r="K453" s="46">
        <f>IF('Log_working_2-way'!$D452="","",B453^('Log_working_2-way'!$D452))</f>
        <v>1.8472406840805713</v>
      </c>
      <c r="L453" s="53">
        <f t="shared" si="84"/>
        <v>0.46113989637305697</v>
      </c>
      <c r="M453" s="53">
        <f t="shared" si="85"/>
        <v>0.53886010362694292</v>
      </c>
      <c r="N453" s="54">
        <v>550</v>
      </c>
      <c r="O453" s="54">
        <f t="shared" si="86"/>
        <v>285.57692307692304</v>
      </c>
      <c r="P453" s="54">
        <f t="shared" si="87"/>
        <v>241.01123595505621</v>
      </c>
      <c r="Q453" s="54">
        <f t="shared" si="88"/>
        <v>308.98876404494382</v>
      </c>
      <c r="R453" s="54">
        <f t="shared" si="89"/>
        <v>264.42307692307691</v>
      </c>
      <c r="S453" s="55">
        <f t="shared" si="90"/>
        <v>-23.411840968020783</v>
      </c>
      <c r="T453" s="55">
        <f t="shared" si="90"/>
        <v>-23.411840968020698</v>
      </c>
      <c r="U453" t="s">
        <v>341</v>
      </c>
      <c r="V453" t="s">
        <v>326</v>
      </c>
      <c r="W453" t="s">
        <v>446</v>
      </c>
      <c r="X453" t="s">
        <v>537</v>
      </c>
      <c r="Y453" s="66"/>
    </row>
    <row r="454" spans="1:25" ht="15" x14ac:dyDescent="0.25">
      <c r="A454">
        <v>2.2999999999999998</v>
      </c>
      <c r="B454">
        <v>1.62</v>
      </c>
      <c r="C454" s="43">
        <f t="shared" si="76"/>
        <v>5.2066559312936134E-2</v>
      </c>
      <c r="D454" s="44">
        <f>IF(OR($A454="",$B454=""),"",A454*'MPTO_working_2-way'!$G453)</f>
        <v>2.4197530864197527</v>
      </c>
      <c r="E454" s="46">
        <f>IF(OR($A454="",$B454=""),"",B454*'MPTO_working_2-way'!$G453)</f>
        <v>1.7043478260869567</v>
      </c>
      <c r="F454" s="44">
        <f>IF(OR($A454="",$B454=""),"",'MPTO_working_2-way'!D453)</f>
        <v>2.4464871963230466</v>
      </c>
      <c r="G454" s="46">
        <f>IF(OR($A454="",$B454=""),"",'MPTO_working_2-way'!E453)</f>
        <v>1.6913300045392647</v>
      </c>
      <c r="H454" s="44">
        <f>IF(OR($A454="",$B454=""),"",'OddsRatio_working_2-way'!M453)</f>
        <v>2.4480242379008672</v>
      </c>
      <c r="I454" s="44">
        <f>IF(OR($A454="",$B454=""),"",'OddsRatio_working_2-way'!N453)</f>
        <v>1.6905961749988752</v>
      </c>
      <c r="J454" s="44">
        <f>IF('Log_working_2-way'!$D453="","",A454^('Log_working_2-way'!$D453))</f>
        <v>2.4606732094544723</v>
      </c>
      <c r="K454" s="46">
        <f>IF('Log_working_2-way'!$D453="","",B454^('Log_working_2-way'!$D453))</f>
        <v>1.6846158288692634</v>
      </c>
      <c r="L454" s="53">
        <f t="shared" si="84"/>
        <v>0.41326530612244905</v>
      </c>
      <c r="M454" s="53">
        <f t="shared" si="85"/>
        <v>0.58673469387755095</v>
      </c>
      <c r="N454" s="54">
        <v>551</v>
      </c>
      <c r="O454" s="54">
        <f t="shared" si="86"/>
        <v>311.43478260869568</v>
      </c>
      <c r="P454" s="54">
        <f t="shared" si="87"/>
        <v>210.87654320987653</v>
      </c>
      <c r="Q454" s="54">
        <f t="shared" si="88"/>
        <v>340.12345679012344</v>
      </c>
      <c r="R454" s="54">
        <f t="shared" si="89"/>
        <v>239.56521739130437</v>
      </c>
      <c r="S454" s="55">
        <f t="shared" si="90"/>
        <v>-28.688674181427757</v>
      </c>
      <c r="T454" s="55">
        <f t="shared" si="90"/>
        <v>-28.688674181427842</v>
      </c>
      <c r="U454" t="s">
        <v>412</v>
      </c>
      <c r="V454" t="s">
        <v>343</v>
      </c>
      <c r="W454" t="s">
        <v>447</v>
      </c>
      <c r="X454" t="s">
        <v>537</v>
      </c>
      <c r="Y454" s="66"/>
    </row>
    <row r="455" spans="1:25" s="50" customFormat="1" ht="15" x14ac:dyDescent="0.25">
      <c r="A455">
        <v>2.35</v>
      </c>
      <c r="B455">
        <v>1.6</v>
      </c>
      <c r="C455" s="43">
        <f t="shared" si="76"/>
        <v>5.0531914893616969E-2</v>
      </c>
      <c r="D455" s="44">
        <f>IF(OR($A455="",$B455=""),"",A455*'MPTO_working_2-way'!$G454)</f>
        <v>2.46875</v>
      </c>
      <c r="E455" s="46">
        <f>IF(OR($A455="",$B455=""),"",B455*'MPTO_working_2-way'!$G454)</f>
        <v>1.6808510638297873</v>
      </c>
      <c r="F455" s="44">
        <f>IF(OR($A455="",$B455=""),"",'MPTO_working_2-way'!D454)</f>
        <v>2.4983388704318936</v>
      </c>
      <c r="G455" s="46">
        <f>IF(OR($A455="",$B455=""),"",'MPTO_working_2-way'!E454)</f>
        <v>1.6674057649667406</v>
      </c>
      <c r="H455" s="44">
        <f>IF(OR($A455="",$B455=""),"",'OddsRatio_working_2-way'!M454)</f>
        <v>2.5</v>
      </c>
      <c r="I455" s="44">
        <f>IF(OR($A455="",$B455=""),"",'OddsRatio_working_2-way'!N454)</f>
        <v>1.6666666666666665</v>
      </c>
      <c r="J455" s="44">
        <f>IF('Log_working_2-way'!$D454="","",A455^('Log_working_2-way'!$D454))</f>
        <v>2.5140155928620178</v>
      </c>
      <c r="K455" s="46">
        <f>IF('Log_working_2-way'!$D454="","",B455^('Log_working_2-way'!$D454))</f>
        <v>1.6604951789880282</v>
      </c>
      <c r="L455" s="53">
        <f t="shared" si="84"/>
        <v>0.4050632911392405</v>
      </c>
      <c r="M455" s="53">
        <f t="shared" si="85"/>
        <v>0.59493670886075944</v>
      </c>
      <c r="N455" s="54">
        <v>552</v>
      </c>
      <c r="O455" s="54">
        <f t="shared" si="86"/>
        <v>317.10638297872345</v>
      </c>
      <c r="P455" s="54">
        <f t="shared" si="87"/>
        <v>207.00000000000003</v>
      </c>
      <c r="Q455" s="54">
        <f t="shared" si="88"/>
        <v>345</v>
      </c>
      <c r="R455" s="54">
        <f t="shared" si="89"/>
        <v>234.89361702127661</v>
      </c>
      <c r="S455" s="55">
        <f t="shared" si="90"/>
        <v>-27.893617021276555</v>
      </c>
      <c r="T455" s="55">
        <f t="shared" si="90"/>
        <v>-27.893617021276583</v>
      </c>
      <c r="U455" t="s">
        <v>344</v>
      </c>
      <c r="V455" t="s">
        <v>93</v>
      </c>
      <c r="W455" t="s">
        <v>447</v>
      </c>
      <c r="X455" t="s">
        <v>537</v>
      </c>
      <c r="Y455" s="66"/>
    </row>
    <row r="456" spans="1:25" ht="15" x14ac:dyDescent="0.25">
      <c r="A456">
        <v>2.42</v>
      </c>
      <c r="B456">
        <v>1.56</v>
      </c>
      <c r="C456" s="43">
        <f t="shared" si="76"/>
        <v>5.4248781521508693E-2</v>
      </c>
      <c r="D456" s="44">
        <f>IF(OR($A456="",$B456=""),"",A456*'MPTO_working_2-way'!$G455)</f>
        <v>2.5512820512820511</v>
      </c>
      <c r="E456" s="46">
        <f>IF(OR($A456="",$B456=""),"",B456*'MPTO_working_2-way'!$G455)</f>
        <v>1.6446280991735536</v>
      </c>
      <c r="F456" s="44">
        <f>IF(OR($A456="",$B456=""),"",'MPTO_working_2-way'!D455)</f>
        <v>2.5900109769484079</v>
      </c>
      <c r="G456" s="46">
        <f>IF(OR($A456="",$B456=""),"",'MPTO_working_2-way'!E455)</f>
        <v>1.6289264756644803</v>
      </c>
      <c r="H456" s="44">
        <f>IF(OR($A456="",$B456=""),"",'OddsRatio_working_2-way'!M455)</f>
        <v>2.5923926292577102</v>
      </c>
      <c r="I456" s="44">
        <f>IF(OR($A456="",$B456=""),"",'OddsRatio_working_2-way'!N455)</f>
        <v>1.6279858256227591</v>
      </c>
      <c r="J456" s="44">
        <f>IF('Log_working_2-way'!$D455="","",A456^('Log_working_2-way'!$D455))</f>
        <v>2.6109271347718477</v>
      </c>
      <c r="K456" s="46">
        <f>IF('Log_working_2-way'!$D455="","",B456^('Log_working_2-way'!$D455))</f>
        <v>1.6207605411883137</v>
      </c>
      <c r="L456" s="53">
        <f t="shared" si="84"/>
        <v>0.39195979899497491</v>
      </c>
      <c r="M456" s="53">
        <f t="shared" si="85"/>
        <v>0.6080402010050252</v>
      </c>
      <c r="N456" s="54">
        <v>553</v>
      </c>
      <c r="O456" s="54">
        <f t="shared" si="86"/>
        <v>324.48760330578511</v>
      </c>
      <c r="P456" s="54">
        <f t="shared" si="87"/>
        <v>198.51282051282053</v>
      </c>
      <c r="Q456" s="54">
        <f t="shared" si="88"/>
        <v>354.48717948717945</v>
      </c>
      <c r="R456" s="54">
        <f t="shared" si="89"/>
        <v>228.51239669421489</v>
      </c>
      <c r="S456" s="55">
        <f t="shared" si="90"/>
        <v>-29.999576181394332</v>
      </c>
      <c r="T456" s="55">
        <f t="shared" si="90"/>
        <v>-29.99957618139436</v>
      </c>
      <c r="U456" t="s">
        <v>409</v>
      </c>
      <c r="V456" t="s">
        <v>410</v>
      </c>
      <c r="W456" t="s">
        <v>447</v>
      </c>
      <c r="X456" t="s">
        <v>537</v>
      </c>
      <c r="Y456" s="66"/>
    </row>
    <row r="457" spans="1:25" ht="15" x14ac:dyDescent="0.25">
      <c r="A457">
        <v>2.5499999999999998</v>
      </c>
      <c r="B457">
        <v>1.51</v>
      </c>
      <c r="C457" s="43">
        <f t="shared" si="76"/>
        <v>5.4408518374237325E-2</v>
      </c>
      <c r="D457" s="44">
        <f>IF(OR($A457="",$B457=""),"",A457*'MPTO_working_2-way'!$G456)</f>
        <v>2.688741721854305</v>
      </c>
      <c r="E457" s="46">
        <f>IF(OR($A457="",$B457=""),"",B457*'MPTO_working_2-way'!$G456)</f>
        <v>1.5921568627450984</v>
      </c>
      <c r="F457" s="44">
        <f>IF(OR($A457="",$B457=""),"",'MPTO_working_2-way'!D456)</f>
        <v>2.7400818359722474</v>
      </c>
      <c r="G457" s="46">
        <f>IF(OR($A457="",$B457=""),"",'MPTO_working_2-way'!E456)</f>
        <v>1.574685614967795</v>
      </c>
      <c r="H457" s="44">
        <f>IF(OR($A457="",$B457=""),"",'OddsRatio_working_2-way'!M456)</f>
        <v>2.7433346455211955</v>
      </c>
      <c r="I457" s="44">
        <f>IF(OR($A457="",$B457=""),"",'OddsRatio_working_2-way'!N456)</f>
        <v>1.5736133349779415</v>
      </c>
      <c r="J457" s="44">
        <f>IF('Log_working_2-way'!$D456="","",A457^('Log_working_2-way'!$D456))</f>
        <v>2.7681443541932542</v>
      </c>
      <c r="K457" s="46">
        <f>IF('Log_working_2-way'!$D456="","",B457^('Log_working_2-way'!$D456))</f>
        <v>1.5655646823306864</v>
      </c>
      <c r="L457" s="53">
        <f t="shared" si="84"/>
        <v>0.37192118226600979</v>
      </c>
      <c r="M457" s="53">
        <f t="shared" si="85"/>
        <v>0.62807881773398999</v>
      </c>
      <c r="N457" s="54">
        <v>554</v>
      </c>
      <c r="O457" s="54">
        <f t="shared" si="86"/>
        <v>336.74509803921563</v>
      </c>
      <c r="P457" s="54">
        <f t="shared" si="87"/>
        <v>187.11258278145695</v>
      </c>
      <c r="Q457" s="54">
        <f t="shared" si="88"/>
        <v>366.88741721854308</v>
      </c>
      <c r="R457" s="54">
        <f t="shared" si="89"/>
        <v>217.25490196078434</v>
      </c>
      <c r="S457" s="55">
        <f t="shared" si="90"/>
        <v>-30.142319179327444</v>
      </c>
      <c r="T457" s="55">
        <f t="shared" si="90"/>
        <v>-30.142319179327387</v>
      </c>
      <c r="U457" t="s">
        <v>411</v>
      </c>
      <c r="V457" t="s">
        <v>346</v>
      </c>
      <c r="W457" t="s">
        <v>447</v>
      </c>
      <c r="X457" t="s">
        <v>537</v>
      </c>
      <c r="Y457" s="66"/>
    </row>
    <row r="458" spans="1:25" ht="15" x14ac:dyDescent="0.25">
      <c r="A458">
        <v>1.76</v>
      </c>
      <c r="B458">
        <v>2.17</v>
      </c>
      <c r="C458" s="43">
        <f t="shared" si="76"/>
        <v>2.9011311269375728E-2</v>
      </c>
      <c r="D458" s="44">
        <f>IF(OR($A458="",$B458=""),"",A458*'MPTO_working_2-way'!$G457)</f>
        <v>1.8110599078341012</v>
      </c>
      <c r="E458" s="46">
        <f>IF(OR($A458="",$B458=""),"",B458*'MPTO_working_2-way'!$G457)</f>
        <v>2.2329545454545454</v>
      </c>
      <c r="F458" s="44">
        <f>IF(OR($A458="",$B458=""),"",'MPTO_working_2-way'!D457)</f>
        <v>1.8061099025820484</v>
      </c>
      <c r="G458" s="46">
        <f>IF(OR($A458="",$B458=""),"",'MPTO_working_2-way'!E457)</f>
        <v>2.2405256365129644</v>
      </c>
      <c r="H458" s="44">
        <f>IF(OR($A458="",$B458=""),"",'OddsRatio_working_2-way'!M457)</f>
        <v>1.8059606997693183</v>
      </c>
      <c r="I458" s="44">
        <f>IF(OR($A458="",$B458=""),"",'OddsRatio_working_2-way'!N457)</f>
        <v>2.2407552878027661</v>
      </c>
      <c r="J458" s="44">
        <f>IF('Log_working_2-way'!$D457="","",A458^('Log_working_2-way'!$D457))</f>
        <v>1.8037209689479914</v>
      </c>
      <c r="K458" s="46">
        <f>IF('Log_working_2-way'!$D457="","",B458^('Log_working_2-way'!$D457))</f>
        <v>2.2442129030289037</v>
      </c>
      <c r="L458" s="53">
        <f t="shared" si="84"/>
        <v>0.55216284987277364</v>
      </c>
      <c r="M458" s="53">
        <f t="shared" si="85"/>
        <v>0.44783715012722647</v>
      </c>
      <c r="N458" s="54">
        <v>555</v>
      </c>
      <c r="O458" s="54">
        <f t="shared" si="86"/>
        <v>239.65909090909091</v>
      </c>
      <c r="P458" s="54">
        <f t="shared" si="87"/>
        <v>299.23963133640547</v>
      </c>
      <c r="Q458" s="54">
        <f t="shared" si="88"/>
        <v>255.76036866359448</v>
      </c>
      <c r="R458" s="54">
        <f t="shared" si="89"/>
        <v>315.34090909090912</v>
      </c>
      <c r="S458" s="55">
        <f t="shared" si="90"/>
        <v>-16.10127775450357</v>
      </c>
      <c r="T458" s="55">
        <f t="shared" si="90"/>
        <v>-16.101277754503656</v>
      </c>
      <c r="U458" t="s">
        <v>414</v>
      </c>
      <c r="V458" t="s">
        <v>100</v>
      </c>
      <c r="W458" t="s">
        <v>441</v>
      </c>
      <c r="X458" t="s">
        <v>537</v>
      </c>
      <c r="Y458" s="66"/>
    </row>
    <row r="459" spans="1:25" s="50" customFormat="1" ht="15" x14ac:dyDescent="0.25">
      <c r="A459">
        <v>2.0699999999999998</v>
      </c>
      <c r="B459">
        <v>1.85</v>
      </c>
      <c r="C459" s="43">
        <f t="shared" si="76"/>
        <v>2.3632327980154022E-2</v>
      </c>
      <c r="D459" s="44">
        <f>IF(OR($A459="",$B459=""),"",A459*'MPTO_working_2-way'!$G458)</f>
        <v>2.1189189189189186</v>
      </c>
      <c r="E459" s="46">
        <f>IF(OR($A459="",$B459=""),"",B459*'MPTO_working_2-way'!$G458)</f>
        <v>1.893719806763285</v>
      </c>
      <c r="F459" s="44">
        <f>IF(OR($A459="",$B459=""),"",'MPTO_working_2-way'!D458)</f>
        <v>2.1219005402410303</v>
      </c>
      <c r="G459" s="46">
        <f>IF(OR($A459="",$B459=""),"",'MPTO_working_2-way'!E458)</f>
        <v>1.8913446104457341</v>
      </c>
      <c r="H459" s="44">
        <f>IF(OR($A459="",$B459=""),"",'OddsRatio_working_2-way'!M458)</f>
        <v>2.1219730519989164</v>
      </c>
      <c r="I459" s="44">
        <f>IF(OR($A459="",$B459=""),"",'OddsRatio_working_2-way'!N458)</f>
        <v>1.8912870039243732</v>
      </c>
      <c r="J459" s="44">
        <f>IF('Log_working_2-way'!$D458="","",A459^('Log_working_2-way'!$D458))</f>
        <v>2.1233226399853709</v>
      </c>
      <c r="K459" s="46">
        <f>IF('Log_working_2-way'!$D458="","",B459^('Log_working_2-way'!$D458))</f>
        <v>1.8902161893692622</v>
      </c>
      <c r="L459" s="53">
        <f t="shared" si="84"/>
        <v>0.47193877551020413</v>
      </c>
      <c r="M459" s="53">
        <f t="shared" si="85"/>
        <v>0.52806122448979598</v>
      </c>
      <c r="N459" s="54">
        <v>556</v>
      </c>
      <c r="O459" s="54">
        <f t="shared" si="86"/>
        <v>287.40096618357484</v>
      </c>
      <c r="P459" s="54">
        <f t="shared" si="87"/>
        <v>255.45945945945948</v>
      </c>
      <c r="Q459" s="54">
        <f t="shared" si="88"/>
        <v>300.54054054054052</v>
      </c>
      <c r="R459" s="54">
        <f t="shared" si="89"/>
        <v>268.59903381642516</v>
      </c>
      <c r="S459" s="55">
        <f t="shared" si="90"/>
        <v>-13.139574356965682</v>
      </c>
      <c r="T459" s="55">
        <f t="shared" si="90"/>
        <v>-13.139574356965682</v>
      </c>
      <c r="U459" t="s">
        <v>413</v>
      </c>
      <c r="V459" t="s">
        <v>95</v>
      </c>
      <c r="W459" t="s">
        <v>441</v>
      </c>
      <c r="X459" t="s">
        <v>537</v>
      </c>
      <c r="Y459" s="66"/>
    </row>
    <row r="460" spans="1:25" ht="15" x14ac:dyDescent="0.25">
      <c r="A460">
        <v>1.88</v>
      </c>
      <c r="B460">
        <v>2</v>
      </c>
      <c r="C460" s="43">
        <f t="shared" si="76"/>
        <v>3.1914893617021267E-2</v>
      </c>
      <c r="D460" s="44">
        <f>IF(OR($A460="",$B460=""),"",A460*'MPTO_working_2-way'!$G459)</f>
        <v>1.94</v>
      </c>
      <c r="E460" s="46">
        <f>IF(OR($A460="",$B460=""),"",B460*'MPTO_working_2-way'!$G459)</f>
        <v>2.0638297872340425</v>
      </c>
      <c r="F460" s="44">
        <f>IF(OR($A460="",$B460=""),"",'MPTO_working_2-way'!D459)</f>
        <v>1.9381443298969072</v>
      </c>
      <c r="G460" s="46">
        <f>IF(OR($A460="",$B460=""),"",'MPTO_working_2-way'!E459)</f>
        <v>2.0659340659340657</v>
      </c>
      <c r="H460" s="44">
        <f>IF(OR($A460="",$B460=""),"",'OddsRatio_working_2-way'!M459)</f>
        <v>1.9380831519646857</v>
      </c>
      <c r="I460" s="44">
        <f>IF(OR($A460="",$B460=""),"",'OddsRatio_working_2-way'!N459)</f>
        <v>2.0660035817780522</v>
      </c>
      <c r="J460" s="44">
        <f>IF('Log_working_2-way'!$D459="","",A460^('Log_working_2-way'!$D459))</f>
        <v>1.9372406373367297</v>
      </c>
      <c r="K460" s="46">
        <f>IF('Log_working_2-way'!$D459="","",B460^('Log_working_2-way'!$D459))</f>
        <v>2.0669618454035223</v>
      </c>
      <c r="L460" s="53">
        <f t="shared" si="84"/>
        <v>0.51546391752577325</v>
      </c>
      <c r="M460" s="53">
        <f t="shared" si="85"/>
        <v>0.4845360824742268</v>
      </c>
      <c r="N460" s="54">
        <v>557</v>
      </c>
      <c r="O460" s="54">
        <f t="shared" si="86"/>
        <v>260.72340425531905</v>
      </c>
      <c r="P460" s="54">
        <f t="shared" si="87"/>
        <v>278.5</v>
      </c>
      <c r="Q460" s="54">
        <f t="shared" si="88"/>
        <v>278.5</v>
      </c>
      <c r="R460" s="54">
        <f t="shared" si="89"/>
        <v>296.27659574468083</v>
      </c>
      <c r="S460" s="55">
        <f t="shared" si="90"/>
        <v>-17.776595744680947</v>
      </c>
      <c r="T460" s="55">
        <f t="shared" si="90"/>
        <v>-17.776595744680833</v>
      </c>
      <c r="U460" t="s">
        <v>349</v>
      </c>
      <c r="V460" t="s">
        <v>352</v>
      </c>
      <c r="W460" t="s">
        <v>434</v>
      </c>
      <c r="X460" t="s">
        <v>537</v>
      </c>
      <c r="Y460" s="66"/>
    </row>
    <row r="461" spans="1:25" ht="15" x14ac:dyDescent="0.25">
      <c r="A461">
        <v>2.09</v>
      </c>
      <c r="B461">
        <v>1.82</v>
      </c>
      <c r="C461" s="43">
        <f t="shared" si="76"/>
        <v>2.7919448972080652E-2</v>
      </c>
      <c r="D461" s="44">
        <f>IF(OR($A461="",$B461=""),"",A461*'MPTO_working_2-way'!$G460)</f>
        <v>2.1483516483516483</v>
      </c>
      <c r="E461" s="46">
        <f>IF(OR($A461="",$B461=""),"",B461*'MPTO_working_2-way'!$G460)</f>
        <v>1.8708133971291869</v>
      </c>
      <c r="F461" s="44">
        <f>IF(OR($A461="",$B461=""),"",'MPTO_working_2-way'!D460)</f>
        <v>2.152810006225593</v>
      </c>
      <c r="G461" s="46">
        <f>IF(OR($A461="",$B461=""),"",'MPTO_working_2-way'!E460)</f>
        <v>1.8674456281604401</v>
      </c>
      <c r="H461" s="44">
        <f>IF(OR($A461="",$B461=""),"",'OddsRatio_working_2-way'!M460)</f>
        <v>2.1529389804681456</v>
      </c>
      <c r="I461" s="44">
        <f>IF(OR($A461="",$B461=""),"",'OddsRatio_working_2-way'!N460)</f>
        <v>1.8673485908108987</v>
      </c>
      <c r="J461" s="44">
        <f>IF('Log_working_2-way'!$D460="","",A461^('Log_working_2-way'!$D460))</f>
        <v>2.1549669469306498</v>
      </c>
      <c r="K461" s="46">
        <f>IF('Log_working_2-way'!$D460="","",B461^('Log_working_2-way'!$D460))</f>
        <v>1.8658256434588982</v>
      </c>
      <c r="L461" s="53">
        <f t="shared" si="84"/>
        <v>0.46547314578005117</v>
      </c>
      <c r="M461" s="53">
        <f t="shared" si="85"/>
        <v>0.53452685421994872</v>
      </c>
      <c r="N461" s="54">
        <v>558</v>
      </c>
      <c r="O461" s="54">
        <f t="shared" si="86"/>
        <v>291.01435406698567</v>
      </c>
      <c r="P461" s="54">
        <f t="shared" si="87"/>
        <v>251.4065934065934</v>
      </c>
      <c r="Q461" s="54">
        <f t="shared" si="88"/>
        <v>306.59340659340654</v>
      </c>
      <c r="R461" s="54">
        <f t="shared" si="89"/>
        <v>266.98564593301438</v>
      </c>
      <c r="S461" s="55">
        <f t="shared" si="90"/>
        <v>-15.579052526420867</v>
      </c>
      <c r="T461" s="55">
        <f t="shared" si="90"/>
        <v>-15.57905252642098</v>
      </c>
      <c r="U461" t="s">
        <v>350</v>
      </c>
      <c r="V461" t="s">
        <v>50</v>
      </c>
      <c r="W461" t="s">
        <v>434</v>
      </c>
      <c r="X461" t="s">
        <v>537</v>
      </c>
      <c r="Y461" s="66"/>
    </row>
    <row r="462" spans="1:25" ht="15" x14ac:dyDescent="0.25">
      <c r="A462">
        <v>2.36</v>
      </c>
      <c r="B462">
        <v>1.64</v>
      </c>
      <c r="C462" s="43">
        <f t="shared" si="76"/>
        <v>3.3484911120297722E-2</v>
      </c>
      <c r="D462" s="44">
        <f>IF(OR($A462="",$B462=""),"",A462*'MPTO_working_2-way'!$G461)</f>
        <v>2.4390243902439024</v>
      </c>
      <c r="E462" s="46">
        <f>IF(OR($A462="",$B462=""),"",B462*'MPTO_working_2-way'!$G461)</f>
        <v>1.6949152542372881</v>
      </c>
      <c r="F462" s="44">
        <f>IF(OR($A462="",$B462=""),"",'MPTO_working_2-way'!D461)</f>
        <v>2.4570848146267141</v>
      </c>
      <c r="G462" s="46">
        <f>IF(OR($A462="",$B462=""),"",'MPTO_working_2-way'!E461)</f>
        <v>1.6863018473335656</v>
      </c>
      <c r="H462" s="44">
        <f>IF(OR($A462="",$B462=""),"",'OddsRatio_working_2-way'!M461)</f>
        <v>2.4577379737113252</v>
      </c>
      <c r="I462" s="44">
        <f>IF(OR($A462="",$B462=""),"",'OddsRatio_working_2-way'!N461)</f>
        <v>1.6859943405700353</v>
      </c>
      <c r="J462" s="44">
        <f>IF('Log_working_2-way'!$D461="","",A462^('Log_working_2-way'!$D461))</f>
        <v>2.4661000827478752</v>
      </c>
      <c r="K462" s="46">
        <f>IF('Log_working_2-way'!$D461="","",B462^('Log_working_2-way'!$D461))</f>
        <v>1.6820816748919711</v>
      </c>
      <c r="L462" s="53">
        <f t="shared" si="84"/>
        <v>0.41000000000000003</v>
      </c>
      <c r="M462" s="53">
        <f t="shared" si="85"/>
        <v>0.59000000000000008</v>
      </c>
      <c r="N462" s="54">
        <v>559</v>
      </c>
      <c r="O462" s="54">
        <f t="shared" si="86"/>
        <v>322.13559322033899</v>
      </c>
      <c r="P462" s="54">
        <f t="shared" si="87"/>
        <v>218.14634146341461</v>
      </c>
      <c r="Q462" s="54">
        <f t="shared" si="88"/>
        <v>340.85365853658539</v>
      </c>
      <c r="R462" s="54">
        <f t="shared" si="89"/>
        <v>236.86440677966104</v>
      </c>
      <c r="S462" s="55">
        <f t="shared" si="90"/>
        <v>-18.718065316246395</v>
      </c>
      <c r="T462" s="55">
        <f t="shared" si="90"/>
        <v>-18.718065316246424</v>
      </c>
      <c r="U462" t="s">
        <v>355</v>
      </c>
      <c r="V462" t="s">
        <v>353</v>
      </c>
      <c r="W462" t="s">
        <v>434</v>
      </c>
      <c r="X462" t="s">
        <v>537</v>
      </c>
      <c r="Y462" s="66"/>
    </row>
    <row r="463" spans="1:25" ht="15" x14ac:dyDescent="0.25">
      <c r="A463">
        <v>2.33</v>
      </c>
      <c r="B463">
        <v>1.64</v>
      </c>
      <c r="C463" s="43">
        <f t="shared" si="76"/>
        <v>3.8940646917198674E-2</v>
      </c>
      <c r="D463" s="44">
        <f>IF(OR($A463="",$B463=""),"",A463*'MPTO_working_2-way'!$G462)</f>
        <v>2.4207317073170729</v>
      </c>
      <c r="E463" s="46">
        <f>IF(OR($A463="",$B463=""),"",B463*'MPTO_working_2-way'!$G462)</f>
        <v>1.7038626609442058</v>
      </c>
      <c r="F463" s="44">
        <f>IF(OR($A463="",$B463=""),"",'MPTO_working_2-way'!D462)</f>
        <v>2.4407256004087885</v>
      </c>
      <c r="G463" s="46">
        <f>IF(OR($A463="",$B463=""),"",'MPTO_working_2-way'!E462)</f>
        <v>1.6940946976414255</v>
      </c>
      <c r="H463" s="44">
        <f>IF(OR($A463="",$B463=""),"",'OddsRatio_working_2-way'!M462)</f>
        <v>2.4415703243338491</v>
      </c>
      <c r="I463" s="44">
        <f>IF(OR($A463="",$B463=""),"",'OddsRatio_working_2-way'!N462)</f>
        <v>1.6936879756192957</v>
      </c>
      <c r="J463" s="44">
        <f>IF('Log_working_2-way'!$D462="","",A463^('Log_working_2-way'!$D462))</f>
        <v>2.4508803157494472</v>
      </c>
      <c r="K463" s="46">
        <f>IF('Log_working_2-way'!$D462="","",B463^('Log_working_2-way'!$D462))</f>
        <v>1.6892367269337625</v>
      </c>
      <c r="L463" s="53">
        <f t="shared" si="84"/>
        <v>0.41309823677581869</v>
      </c>
      <c r="M463" s="53">
        <f t="shared" si="85"/>
        <v>0.58690176322418142</v>
      </c>
      <c r="N463" s="54">
        <v>560</v>
      </c>
      <c r="O463" s="54">
        <f t="shared" si="86"/>
        <v>319.65665236051501</v>
      </c>
      <c r="P463" s="54">
        <f t="shared" si="87"/>
        <v>218.53658536585365</v>
      </c>
      <c r="Q463" s="54">
        <f t="shared" si="88"/>
        <v>341.46341463414632</v>
      </c>
      <c r="R463" s="54">
        <f t="shared" si="89"/>
        <v>240.34334763948499</v>
      </c>
      <c r="S463" s="55">
        <f t="shared" si="90"/>
        <v>-21.806762273631307</v>
      </c>
      <c r="T463" s="55">
        <f t="shared" si="90"/>
        <v>-21.806762273631335</v>
      </c>
      <c r="U463" t="s">
        <v>249</v>
      </c>
      <c r="V463" t="s">
        <v>416</v>
      </c>
      <c r="W463" t="s">
        <v>434</v>
      </c>
      <c r="X463" t="s">
        <v>537</v>
      </c>
      <c r="Y463" s="66"/>
    </row>
    <row r="464" spans="1:25" ht="15" x14ac:dyDescent="0.25">
      <c r="A464">
        <v>2.34</v>
      </c>
      <c r="B464">
        <v>1.65</v>
      </c>
      <c r="C464" s="43">
        <f t="shared" si="76"/>
        <v>3.3411033411033575E-2</v>
      </c>
      <c r="D464" s="44">
        <f>IF(OR($A464="",$B464=""),"",A464*'MPTO_working_2-way'!$G463)</f>
        <v>2.4181818181818184</v>
      </c>
      <c r="E464" s="46">
        <f>IF(OR($A464="",$B464=""),"",B464*'MPTO_working_2-way'!$G463)</f>
        <v>1.7051282051282053</v>
      </c>
      <c r="F464" s="44">
        <f>IF(OR($A464="",$B464=""),"",'MPTO_working_2-way'!D463)</f>
        <v>2.4351939451277205</v>
      </c>
      <c r="G464" s="46">
        <f>IF(OR($A464="",$B464=""),"",'MPTO_working_2-way'!E463)</f>
        <v>1.6967699406723797</v>
      </c>
      <c r="H464" s="44">
        <f>IF(OR($A464="",$B464=""),"",'OddsRatio_working_2-way'!M463)</f>
        <v>2.4358058578855508</v>
      </c>
      <c r="I464" s="44">
        <f>IF(OR($A464="",$B464=""),"",'OddsRatio_working_2-way'!N463)</f>
        <v>1.6964729907653791</v>
      </c>
      <c r="J464" s="44">
        <f>IF('Log_working_2-way'!$D463="","",A464^('Log_working_2-way'!$D463))</f>
        <v>2.4436741668534787</v>
      </c>
      <c r="K464" s="46">
        <f>IF('Log_working_2-way'!$D463="","",B464^('Log_working_2-way'!$D463))</f>
        <v>1.6926770755893317</v>
      </c>
      <c r="L464" s="53">
        <f t="shared" si="84"/>
        <v>0.41353383458646614</v>
      </c>
      <c r="M464" s="53">
        <f t="shared" si="85"/>
        <v>0.5864661654135338</v>
      </c>
      <c r="N464" s="54">
        <v>561</v>
      </c>
      <c r="O464" s="54">
        <f t="shared" si="86"/>
        <v>321.25641025641028</v>
      </c>
      <c r="P464" s="54">
        <f t="shared" si="87"/>
        <v>221</v>
      </c>
      <c r="Q464" s="54">
        <f t="shared" si="88"/>
        <v>340</v>
      </c>
      <c r="R464" s="54">
        <f t="shared" si="89"/>
        <v>239.74358974358975</v>
      </c>
      <c r="S464" s="55">
        <f t="shared" si="90"/>
        <v>-18.743589743589723</v>
      </c>
      <c r="T464" s="55">
        <f t="shared" si="90"/>
        <v>-18.743589743589752</v>
      </c>
      <c r="U464" t="s">
        <v>417</v>
      </c>
      <c r="V464" t="s">
        <v>250</v>
      </c>
      <c r="W464" t="s">
        <v>434</v>
      </c>
      <c r="X464" t="s">
        <v>537</v>
      </c>
      <c r="Y464" s="66"/>
    </row>
    <row r="465" spans="1:25" ht="15" x14ac:dyDescent="0.25">
      <c r="A465">
        <v>2.29</v>
      </c>
      <c r="B465">
        <v>1.67</v>
      </c>
      <c r="C465" s="43">
        <f t="shared" si="76"/>
        <v>3.5483617917004384E-2</v>
      </c>
      <c r="D465" s="44">
        <f>IF(OR($A465="",$B465=""),"",A465*'MPTO_working_2-way'!$G464)</f>
        <v>2.3712574850299402</v>
      </c>
      <c r="E465" s="46">
        <f>IF(OR($A465="",$B465=""),"",B465*'MPTO_working_2-way'!$G464)</f>
        <v>1.7292576419213972</v>
      </c>
      <c r="F465" s="44">
        <f>IF(OR($A465="",$B465=""),"",'MPTO_working_2-way'!D464)</f>
        <v>2.3869799956308713</v>
      </c>
      <c r="G465" s="46">
        <f>IF(OR($A465="",$B465=""),"",'MPTO_working_2-way'!E464)</f>
        <v>1.7209909322052965</v>
      </c>
      <c r="H465" s="44">
        <f>IF(OR($A465="",$B465=""),"",'OddsRatio_working_2-way'!M464)</f>
        <v>2.3875781543136072</v>
      </c>
      <c r="I465" s="44">
        <f>IF(OR($A465="",$B465=""),"",'OddsRatio_working_2-way'!N464)</f>
        <v>1.7206801266590057</v>
      </c>
      <c r="J465" s="44">
        <f>IF('Log_working_2-way'!$D464="","",A465^('Log_working_2-way'!$D464))</f>
        <v>2.394851636566246</v>
      </c>
      <c r="K465" s="46">
        <f>IF('Log_working_2-way'!$D464="","",B465^('Log_working_2-way'!$D464))</f>
        <v>1.7169221254682223</v>
      </c>
      <c r="L465" s="53">
        <f t="shared" si="84"/>
        <v>0.42171717171717171</v>
      </c>
      <c r="M465" s="53">
        <f t="shared" si="85"/>
        <v>0.5782828282828284</v>
      </c>
      <c r="N465" s="54">
        <v>562</v>
      </c>
      <c r="O465" s="54">
        <f t="shared" si="86"/>
        <v>316.58515283842797</v>
      </c>
      <c r="P465" s="54">
        <f t="shared" si="87"/>
        <v>225.47305389221557</v>
      </c>
      <c r="Q465" s="54">
        <f t="shared" si="88"/>
        <v>336.52694610778445</v>
      </c>
      <c r="R465" s="54">
        <f t="shared" si="89"/>
        <v>245.41484716157206</v>
      </c>
      <c r="S465" s="55">
        <f t="shared" si="90"/>
        <v>-19.941793269356481</v>
      </c>
      <c r="T465" s="55">
        <f t="shared" si="90"/>
        <v>-19.941793269356481</v>
      </c>
      <c r="U465" t="s">
        <v>140</v>
      </c>
      <c r="V465" t="s">
        <v>418</v>
      </c>
      <c r="W465" t="s">
        <v>434</v>
      </c>
      <c r="X465" t="s">
        <v>537</v>
      </c>
      <c r="Y465" s="66"/>
    </row>
    <row r="466" spans="1:25" ht="15" x14ac:dyDescent="0.25">
      <c r="A466">
        <v>1.68</v>
      </c>
      <c r="B466">
        <v>2.29</v>
      </c>
      <c r="C466" s="43">
        <f t="shared" si="76"/>
        <v>3.1919317945518833E-2</v>
      </c>
      <c r="D466" s="44">
        <f>IF(OR($A466="",$B466=""),"",A466*'MPTO_working_2-way'!$G465)</f>
        <v>1.7336244541484715</v>
      </c>
      <c r="E466" s="46">
        <f>IF(OR($A466="",$B466=""),"",B466*'MPTO_working_2-way'!$G465)</f>
        <v>2.3630952380952381</v>
      </c>
      <c r="F466" s="44">
        <f>IF(OR($A466="",$B466=""),"",'MPTO_working_2-way'!D465)</f>
        <v>1.7262855604415328</v>
      </c>
      <c r="G466" s="46">
        <f>IF(OR($A466="",$B466=""),"",'MPTO_working_2-way'!E465)</f>
        <v>2.3768688990485605</v>
      </c>
      <c r="H466" s="44">
        <f>IF(OR($A466="",$B466=""),"",'OddsRatio_working_2-way'!M465)</f>
        <v>1.7260384169902692</v>
      </c>
      <c r="I466" s="44">
        <f>IF(OR($A466="",$B466=""),"",'OddsRatio_working_2-way'!N465)</f>
        <v>2.3773375851727168</v>
      </c>
      <c r="J466" s="44">
        <f>IF('Log_working_2-way'!$D465="","",A466^('Log_working_2-way'!$D465))</f>
        <v>1.7227098761530257</v>
      </c>
      <c r="K466" s="46">
        <f>IF('Log_working_2-way'!$D465="","",B466^('Log_working_2-way'!$D465))</f>
        <v>2.3836811049586637</v>
      </c>
      <c r="L466" s="53">
        <f t="shared" si="84"/>
        <v>0.57682619647355171</v>
      </c>
      <c r="M466" s="53">
        <f t="shared" si="85"/>
        <v>0.42317380352644834</v>
      </c>
      <c r="N466" s="54">
        <v>563</v>
      </c>
      <c r="O466" s="54">
        <f t="shared" si="86"/>
        <v>227.88095238095232</v>
      </c>
      <c r="P466" s="54">
        <f t="shared" si="87"/>
        <v>317.14847161572055</v>
      </c>
      <c r="Q466" s="54">
        <f t="shared" si="88"/>
        <v>245.85152838427948</v>
      </c>
      <c r="R466" s="54">
        <f t="shared" si="89"/>
        <v>335.11904761904759</v>
      </c>
      <c r="S466" s="55">
        <f t="shared" si="90"/>
        <v>-17.970576003327153</v>
      </c>
      <c r="T466" s="55">
        <f t="shared" si="90"/>
        <v>-17.970576003327039</v>
      </c>
      <c r="U466" t="s">
        <v>360</v>
      </c>
      <c r="V466" t="s">
        <v>358</v>
      </c>
      <c r="W466" t="s">
        <v>448</v>
      </c>
      <c r="X466" t="s">
        <v>537</v>
      </c>
      <c r="Y466" s="66"/>
    </row>
    <row r="467" spans="1:25" ht="15" x14ac:dyDescent="0.25">
      <c r="A467">
        <v>1.5</v>
      </c>
      <c r="B467">
        <v>2.68</v>
      </c>
      <c r="C467" s="43">
        <f t="shared" si="76"/>
        <v>3.9800995024875441E-2</v>
      </c>
      <c r="D467" s="44">
        <f>IF(OR($A467="",$B467=""),"",A467*'MPTO_working_2-way'!$G466)</f>
        <v>1.5597014925373132</v>
      </c>
      <c r="E467" s="46">
        <f>IF(OR($A467="",$B467=""),"",B467*'MPTO_working_2-way'!$G466)</f>
        <v>2.7866666666666662</v>
      </c>
      <c r="F467" s="44">
        <f>IF(OR($A467="",$B467=""),"",'MPTO_working_2-way'!D466)</f>
        <v>1.546153846153846</v>
      </c>
      <c r="G467" s="46">
        <f>IF(OR($A467="",$B467=""),"",'MPTO_working_2-way'!E466)</f>
        <v>2.8309859154929571</v>
      </c>
      <c r="H467" s="44">
        <f>IF(OR($A467="",$B467=""),"",'OddsRatio_working_2-way'!M466)</f>
        <v>1.545544725589981</v>
      </c>
      <c r="I467" s="44">
        <f>IF(OR($A467="",$B467=""),"",'OddsRatio_working_2-way'!N466)</f>
        <v>2.8330302779823358</v>
      </c>
      <c r="J467" s="44">
        <f>IF('Log_working_2-way'!$D466="","",A467^('Log_working_2-way'!$D466))</f>
        <v>1.5393408620921092</v>
      </c>
      <c r="K467" s="46">
        <f>IF('Log_working_2-way'!$D466="","",B467^('Log_working_2-way'!$D466))</f>
        <v>2.8541150324126194</v>
      </c>
      <c r="L467" s="53">
        <f t="shared" si="84"/>
        <v>0.6411483253588518</v>
      </c>
      <c r="M467" s="53">
        <f t="shared" si="85"/>
        <v>0.35885167464114837</v>
      </c>
      <c r="N467" s="54">
        <v>564</v>
      </c>
      <c r="O467" s="54">
        <f t="shared" si="86"/>
        <v>188</v>
      </c>
      <c r="P467" s="54">
        <f t="shared" si="87"/>
        <v>353.55223880597009</v>
      </c>
      <c r="Q467" s="54">
        <f t="shared" si="88"/>
        <v>210.44776119402982</v>
      </c>
      <c r="R467" s="54">
        <f t="shared" si="89"/>
        <v>376</v>
      </c>
      <c r="S467" s="55">
        <f t="shared" si="90"/>
        <v>-22.447761194029823</v>
      </c>
      <c r="T467" s="55">
        <f t="shared" si="90"/>
        <v>-22.447761194029908</v>
      </c>
      <c r="U467" t="s">
        <v>422</v>
      </c>
      <c r="V467" t="s">
        <v>425</v>
      </c>
      <c r="W467" t="s">
        <v>448</v>
      </c>
      <c r="X467" t="s">
        <v>537</v>
      </c>
      <c r="Y467" s="66"/>
    </row>
    <row r="468" spans="1:25" ht="15" x14ac:dyDescent="0.25">
      <c r="A468">
        <v>2.25</v>
      </c>
      <c r="B468">
        <v>1.69</v>
      </c>
      <c r="C468" s="43">
        <f t="shared" si="76"/>
        <v>3.6160420775805502E-2</v>
      </c>
      <c r="D468" s="44">
        <f>IF(OR($A468="",$B468=""),"",A468*'MPTO_working_2-way'!$G467)</f>
        <v>2.3313609467455625</v>
      </c>
      <c r="E468" s="46">
        <f>IF(OR($A468="",$B468=""),"",B468*'MPTO_working_2-way'!$G467)</f>
        <v>1.7511111111111113</v>
      </c>
      <c r="F468" s="44">
        <f>IF(OR($A468="",$B468=""),"",'MPTO_working_2-way'!D467)</f>
        <v>2.3454124903623752</v>
      </c>
      <c r="G468" s="46">
        <f>IF(OR($A468="",$B468=""),"",'MPTO_working_2-way'!E467)</f>
        <v>1.7432664756446994</v>
      </c>
      <c r="H468" s="44">
        <f>IF(OR($A468="",$B468=""),"",'OddsRatio_working_2-way'!M467)</f>
        <v>2.3459547551454145</v>
      </c>
      <c r="I468" s="44">
        <f>IF(OR($A468="",$B468=""),"",'OddsRatio_working_2-way'!N467)</f>
        <v>1.7429670248402687</v>
      </c>
      <c r="J468" s="44">
        <f>IF('Log_working_2-way'!$D467="","",A468^('Log_working_2-way'!$D467))</f>
        <v>2.3524481110664444</v>
      </c>
      <c r="K468" s="46">
        <f>IF('Log_working_2-way'!$D467="","",B468^('Log_working_2-way'!$D467))</f>
        <v>1.7393999014212567</v>
      </c>
      <c r="L468" s="53">
        <f t="shared" si="84"/>
        <v>0.42893401015228422</v>
      </c>
      <c r="M468" s="53">
        <f t="shared" si="85"/>
        <v>0.57106598984771573</v>
      </c>
      <c r="N468" s="54">
        <v>565</v>
      </c>
      <c r="O468" s="54">
        <f t="shared" si="86"/>
        <v>313.88888888888886</v>
      </c>
      <c r="P468" s="54">
        <f t="shared" si="87"/>
        <v>230.68047337278108</v>
      </c>
      <c r="Q468" s="54">
        <f t="shared" si="88"/>
        <v>334.31952662721898</v>
      </c>
      <c r="R468" s="54">
        <f t="shared" si="89"/>
        <v>251.11111111111109</v>
      </c>
      <c r="S468" s="55">
        <f t="shared" si="90"/>
        <v>-20.43063773833012</v>
      </c>
      <c r="T468" s="55">
        <f t="shared" si="90"/>
        <v>-20.430637738330006</v>
      </c>
      <c r="U468" t="s">
        <v>363</v>
      </c>
      <c r="V468" t="s">
        <v>357</v>
      </c>
      <c r="W468" t="s">
        <v>448</v>
      </c>
      <c r="X468" t="s">
        <v>537</v>
      </c>
      <c r="Y468" s="66"/>
    </row>
    <row r="469" spans="1:25" ht="15" x14ac:dyDescent="0.25">
      <c r="A469">
        <v>2.5099999999999998</v>
      </c>
      <c r="B469">
        <v>1.57</v>
      </c>
      <c r="C469" s="43">
        <f t="shared" si="76"/>
        <v>3.5349049661227649E-2</v>
      </c>
      <c r="D469" s="44">
        <f>IF(OR($A469="",$B469=""),"",A469*'MPTO_working_2-way'!$G468)</f>
        <v>2.5987261146496814</v>
      </c>
      <c r="E469" s="46">
        <f>IF(OR($A469="",$B469=""),"",B469*'MPTO_working_2-way'!$G468)</f>
        <v>1.6254980079681274</v>
      </c>
      <c r="F469" s="44">
        <f>IF(OR($A469="",$B469=""),"",'MPTO_working_2-way'!D468)</f>
        <v>2.6265204785550034</v>
      </c>
      <c r="G469" s="46">
        <f>IF(OR($A469="",$B469=""),"",'MPTO_working_2-way'!E468)</f>
        <v>1.6148093511176675</v>
      </c>
      <c r="H469" s="44">
        <f>IF(OR($A469="",$B469=""),"",'OddsRatio_working_2-way'!M468)</f>
        <v>2.6276126096272243</v>
      </c>
      <c r="I469" s="44">
        <f>IF(OR($A469="",$B469=""),"",'OddsRatio_working_2-way'!N468)</f>
        <v>1.6143968129056414</v>
      </c>
      <c r="J469" s="44">
        <f>IF('Log_working_2-way'!$D468="","",A469^('Log_working_2-way'!$D468))</f>
        <v>2.6406155837309813</v>
      </c>
      <c r="K469" s="46">
        <f>IF('Log_working_2-way'!$D468="","",B469^('Log_working_2-way'!$D468))</f>
        <v>1.6095273078692256</v>
      </c>
      <c r="L469" s="53">
        <f t="shared" si="84"/>
        <v>0.38480392156862747</v>
      </c>
      <c r="M469" s="53">
        <f t="shared" si="85"/>
        <v>0.61519607843137258</v>
      </c>
      <c r="N469" s="54">
        <v>566</v>
      </c>
      <c r="O469" s="54">
        <f t="shared" si="86"/>
        <v>340.50199203187248</v>
      </c>
      <c r="P469" s="54">
        <f t="shared" si="87"/>
        <v>205.49044585987261</v>
      </c>
      <c r="Q469" s="54">
        <f t="shared" si="88"/>
        <v>360.50955414012736</v>
      </c>
      <c r="R469" s="54">
        <f t="shared" si="89"/>
        <v>225.4980079681275</v>
      </c>
      <c r="S469" s="55">
        <f t="shared" si="90"/>
        <v>-20.007562108254888</v>
      </c>
      <c r="T469" s="55">
        <f t="shared" si="90"/>
        <v>-20.007562108254888</v>
      </c>
      <c r="U469" t="s">
        <v>174</v>
      </c>
      <c r="V469" t="s">
        <v>182</v>
      </c>
      <c r="W469" t="s">
        <v>435</v>
      </c>
      <c r="X469" t="s">
        <v>537</v>
      </c>
      <c r="Y469" s="66"/>
    </row>
    <row r="470" spans="1:25" ht="15" x14ac:dyDescent="0.25">
      <c r="A470">
        <v>2.31</v>
      </c>
      <c r="B470">
        <v>1.61</v>
      </c>
      <c r="C470" s="43">
        <f t="shared" si="76"/>
        <v>5.4018445322792985E-2</v>
      </c>
      <c r="D470" s="44">
        <f>IF(OR($A470="",$B470=""),"",A470*'MPTO_working_2-way'!$G469)</f>
        <v>2.4347826086956519</v>
      </c>
      <c r="E470" s="46">
        <f>IF(OR($A470="",$B470=""),"",B470*'MPTO_working_2-way'!$G469)</f>
        <v>1.6969696969696968</v>
      </c>
      <c r="F470" s="44">
        <f>IF(OR($A470="",$B470=""),"",'MPTO_working_2-way'!D469)</f>
        <v>2.4637143519591929</v>
      </c>
      <c r="G470" s="46">
        <f>IF(OR($A470="",$B470=""),"",'MPTO_working_2-way'!E469)</f>
        <v>1.6831934104229367</v>
      </c>
      <c r="H470" s="44">
        <f>IF(OR($A470="",$B470=""),"",'OddsRatio_working_2-way'!M469)</f>
        <v>2.4654490723346738</v>
      </c>
      <c r="I470" s="44">
        <f>IF(OR($A470="",$B470=""),"",'OddsRatio_working_2-way'!N469)</f>
        <v>1.6823846825375197</v>
      </c>
      <c r="J470" s="44">
        <f>IF('Log_working_2-way'!$D469="","",A470^('Log_working_2-way'!$D469))</f>
        <v>2.4791843192012233</v>
      </c>
      <c r="K470" s="46">
        <f>IF('Log_working_2-way'!$D469="","",B470^('Log_working_2-way'!$D469))</f>
        <v>1.6760482699931432</v>
      </c>
      <c r="L470" s="53">
        <f t="shared" si="84"/>
        <v>0.41071428571428575</v>
      </c>
      <c r="M470" s="53">
        <f t="shared" si="85"/>
        <v>0.5892857142857143</v>
      </c>
      <c r="N470" s="54">
        <v>567</v>
      </c>
      <c r="O470" s="54">
        <f t="shared" si="86"/>
        <v>321.54545454545456</v>
      </c>
      <c r="P470" s="54">
        <f t="shared" si="87"/>
        <v>214.82608695652172</v>
      </c>
      <c r="Q470" s="54">
        <f t="shared" si="88"/>
        <v>352.17391304347825</v>
      </c>
      <c r="R470" s="54">
        <f t="shared" si="89"/>
        <v>245.45454545454544</v>
      </c>
      <c r="S470" s="55">
        <f t="shared" si="90"/>
        <v>-30.62845849802369</v>
      </c>
      <c r="T470" s="55">
        <f t="shared" si="90"/>
        <v>-30.628458498023718</v>
      </c>
      <c r="U470" t="s">
        <v>173</v>
      </c>
      <c r="V470" t="s">
        <v>146</v>
      </c>
      <c r="W470" t="s">
        <v>435</v>
      </c>
      <c r="X470" t="s">
        <v>537</v>
      </c>
      <c r="Y470" s="66"/>
    </row>
    <row r="471" spans="1:25" ht="15" x14ac:dyDescent="0.25">
      <c r="A471">
        <v>2</v>
      </c>
      <c r="B471">
        <v>1.89</v>
      </c>
      <c r="C471" s="43">
        <f t="shared" si="76"/>
        <v>2.9100529100529293E-2</v>
      </c>
      <c r="D471" s="44">
        <f>IF(OR($A471="",$B471=""),"",A471*'MPTO_working_2-way'!$G470)</f>
        <v>2.0582010582010586</v>
      </c>
      <c r="E471" s="46">
        <f>IF(OR($A471="",$B471=""),"",B471*'MPTO_working_2-way'!$G470)</f>
        <v>1.9450000000000003</v>
      </c>
      <c r="F471" s="44">
        <f>IF(OR($A471="",$B471=""),"",'MPTO_working_2-way'!D470)</f>
        <v>2.0599455040871937</v>
      </c>
      <c r="G471" s="46">
        <f>IF(OR($A471="",$B471=""),"",'MPTO_working_2-way'!E470)</f>
        <v>1.9434447300771212</v>
      </c>
      <c r="H471" s="44">
        <f>IF(OR($A471="",$B471=""),"",'OddsRatio_working_2-way'!M470)</f>
        <v>2.0599978800063603</v>
      </c>
      <c r="I471" s="44">
        <f>IF(OR($A471="",$B471=""),"",'OddsRatio_working_2-way'!N470)</f>
        <v>1.9433981132056606</v>
      </c>
      <c r="J471" s="44">
        <f>IF('Log_working_2-way'!$D470="","",A471^('Log_working_2-way'!$D470))</f>
        <v>2.0607901501181232</v>
      </c>
      <c r="K471" s="46">
        <f>IF('Log_working_2-way'!$D470="","",B471^('Log_working_2-way'!$D470))</f>
        <v>1.9426935194379702</v>
      </c>
      <c r="L471" s="53">
        <f t="shared" si="84"/>
        <v>0.48586118251928012</v>
      </c>
      <c r="M471" s="53">
        <f t="shared" si="85"/>
        <v>0.51413881748071977</v>
      </c>
      <c r="N471" s="54">
        <v>568</v>
      </c>
      <c r="O471" s="54">
        <f t="shared" si="86"/>
        <v>284</v>
      </c>
      <c r="P471" s="54">
        <f t="shared" si="87"/>
        <v>267.4708994708995</v>
      </c>
      <c r="Q471" s="54">
        <f t="shared" si="88"/>
        <v>300.52910052910056</v>
      </c>
      <c r="R471" s="54">
        <f t="shared" si="89"/>
        <v>284</v>
      </c>
      <c r="S471" s="55">
        <f t="shared" si="90"/>
        <v>-16.52910052910056</v>
      </c>
      <c r="T471" s="55">
        <f t="shared" si="90"/>
        <v>-16.529100529100504</v>
      </c>
      <c r="U471" t="s">
        <v>145</v>
      </c>
      <c r="V471" t="s">
        <v>147</v>
      </c>
      <c r="W471" t="s">
        <v>435</v>
      </c>
      <c r="X471" t="s">
        <v>537</v>
      </c>
      <c r="Y471" s="66"/>
    </row>
    <row r="472" spans="1:25" ht="15" x14ac:dyDescent="0.25">
      <c r="A472">
        <v>2.12</v>
      </c>
      <c r="B472">
        <v>1.78</v>
      </c>
      <c r="C472" s="43">
        <f t="shared" si="76"/>
        <v>3.3495866016535869E-2</v>
      </c>
      <c r="D472" s="44">
        <f>IF(OR($A472="",$B472=""),"",A472*'MPTO_working_2-way'!$G471)</f>
        <v>2.191011235955056</v>
      </c>
      <c r="E472" s="46">
        <f>IF(OR($A472="",$B472=""),"",B472*'MPTO_working_2-way'!$G471)</f>
        <v>1.8396226415094339</v>
      </c>
      <c r="F472" s="44">
        <f>IF(OR($A472="",$B472=""),"",'MPTO_working_2-way'!D471)</f>
        <v>2.1980428704566637</v>
      </c>
      <c r="G472" s="46">
        <f>IF(OR($A472="",$B472=""),"",'MPTO_working_2-way'!E471)</f>
        <v>1.8346946713341112</v>
      </c>
      <c r="H472" s="44">
        <f>IF(OR($A472="",$B472=""),"",'OddsRatio_working_2-way'!M471)</f>
        <v>2.1982893790305562</v>
      </c>
      <c r="I472" s="44">
        <f>IF(OR($A472="",$B472=""),"",'OddsRatio_working_2-way'!N471)</f>
        <v>1.83452296039628</v>
      </c>
      <c r="J472" s="44">
        <f>IF('Log_working_2-way'!$D471="","",A472^('Log_working_2-way'!$D471))</f>
        <v>2.2015102621380289</v>
      </c>
      <c r="K472" s="46">
        <f>IF('Log_working_2-way'!$D471="","",B472^('Log_working_2-way'!$D471))</f>
        <v>1.8322858584832242</v>
      </c>
      <c r="L472" s="53">
        <f t="shared" si="84"/>
        <v>0.45641025641025645</v>
      </c>
      <c r="M472" s="53">
        <f t="shared" si="85"/>
        <v>0.54358974358974366</v>
      </c>
      <c r="N472" s="54">
        <v>569</v>
      </c>
      <c r="O472" s="54">
        <f t="shared" si="86"/>
        <v>300.60377358490564</v>
      </c>
      <c r="P472" s="54">
        <f t="shared" si="87"/>
        <v>249.33707865168543</v>
      </c>
      <c r="Q472" s="54">
        <f t="shared" si="88"/>
        <v>319.66292134831463</v>
      </c>
      <c r="R472" s="54">
        <f t="shared" si="89"/>
        <v>268.3962264150943</v>
      </c>
      <c r="S472" s="55">
        <f t="shared" si="90"/>
        <v>-19.059147763408987</v>
      </c>
      <c r="T472" s="55">
        <f t="shared" si="90"/>
        <v>-19.059147763408873</v>
      </c>
      <c r="U472" t="s">
        <v>172</v>
      </c>
      <c r="V472" t="s">
        <v>430</v>
      </c>
      <c r="W472" t="s">
        <v>435</v>
      </c>
      <c r="X472" t="s">
        <v>537</v>
      </c>
      <c r="Y472" s="66"/>
    </row>
    <row r="473" spans="1:25" ht="15" x14ac:dyDescent="0.25">
      <c r="A473">
        <v>2.46</v>
      </c>
      <c r="B473">
        <v>1.59</v>
      </c>
      <c r="C473" s="43">
        <f t="shared" si="76"/>
        <v>3.5434882650713373E-2</v>
      </c>
      <c r="D473" s="44">
        <f>IF(OR($A473="",$B473=""),"",A473*'MPTO_working_2-way'!$G472)</f>
        <v>2.5471698113207548</v>
      </c>
      <c r="E473" s="46">
        <f>IF(OR($A473="",$B473=""),"",B473*'MPTO_working_2-way'!$G472)</f>
        <v>1.6463414634146343</v>
      </c>
      <c r="F473" s="44">
        <f>IF(OR($A473="",$B473=""),"",'MPTO_working_2-way'!D472)</f>
        <v>2.5721049516669958</v>
      </c>
      <c r="G473" s="46">
        <f>IF(OR($A473="",$B473=""),"",'MPTO_working_2-way'!E472)</f>
        <v>1.6360898481616264</v>
      </c>
      <c r="H473" s="44">
        <f>IF(OR($A473="",$B473=""),"",'OddsRatio_working_2-way'!M472)</f>
        <v>2.5730785966335055</v>
      </c>
      <c r="I473" s="44">
        <f>IF(OR($A473="",$B473=""),"",'OddsRatio_working_2-way'!N472)</f>
        <v>1.6356961452149104</v>
      </c>
      <c r="J473" s="44">
        <f>IF('Log_working_2-way'!$D472="","",A473^('Log_working_2-way'!$D472))</f>
        <v>2.5847141060445584</v>
      </c>
      <c r="K473" s="46">
        <f>IF('Log_working_2-way'!$D472="","",B473^('Log_working_2-way'!$D472))</f>
        <v>1.6310286481237015</v>
      </c>
      <c r="L473" s="53">
        <f t="shared" si="84"/>
        <v>0.3925925925925926</v>
      </c>
      <c r="M473" s="53">
        <f t="shared" si="85"/>
        <v>0.6074074074074074</v>
      </c>
      <c r="N473" s="54">
        <v>570</v>
      </c>
      <c r="O473" s="54">
        <f t="shared" si="86"/>
        <v>338.29268292682929</v>
      </c>
      <c r="P473" s="54">
        <f t="shared" si="87"/>
        <v>211.50943396226418</v>
      </c>
      <c r="Q473" s="54">
        <f t="shared" si="88"/>
        <v>358.49056603773585</v>
      </c>
      <c r="R473" s="54">
        <f t="shared" si="89"/>
        <v>231.70731707317071</v>
      </c>
      <c r="S473" s="55">
        <f t="shared" si="90"/>
        <v>-20.19788311090656</v>
      </c>
      <c r="T473" s="55">
        <f t="shared" si="90"/>
        <v>-20.197883110906531</v>
      </c>
      <c r="U473" t="s">
        <v>368</v>
      </c>
      <c r="V473" t="s">
        <v>371</v>
      </c>
      <c r="W473" t="s">
        <v>449</v>
      </c>
      <c r="X473" t="s">
        <v>537</v>
      </c>
      <c r="Y473" s="66"/>
    </row>
    <row r="474" spans="1:25" ht="15" x14ac:dyDescent="0.25">
      <c r="A474">
        <v>2.33</v>
      </c>
      <c r="B474">
        <v>1.65</v>
      </c>
      <c r="C474" s="43">
        <f t="shared" si="76"/>
        <v>3.5245155416829377E-2</v>
      </c>
      <c r="D474" s="44">
        <f>IF(OR($A474="",$B474=""),"",A474*'MPTO_working_2-way'!$G473)</f>
        <v>2.4121212121212126</v>
      </c>
      <c r="E474" s="46">
        <f>IF(OR($A474="",$B474=""),"",B474*'MPTO_working_2-way'!$G473)</f>
        <v>1.7081545064377683</v>
      </c>
      <c r="F474" s="44">
        <f>IF(OR($A474="",$B474=""),"",'MPTO_working_2-way'!D473)</f>
        <v>2.4297677358192451</v>
      </c>
      <c r="G474" s="46">
        <f>IF(OR($A474="",$B474=""),"",'MPTO_working_2-way'!E473)</f>
        <v>1.6994142999226434</v>
      </c>
      <c r="H474" s="44">
        <f>IF(OR($A474="",$B474=""),"",'OddsRatio_working_2-way'!M473)</f>
        <v>2.4304383405634256</v>
      </c>
      <c r="I474" s="44">
        <f>IF(OR($A474="",$B474=""),"",'OddsRatio_working_2-way'!N473)</f>
        <v>1.6990864070422753</v>
      </c>
      <c r="J474" s="44">
        <f>IF('Log_working_2-way'!$D473="","",A474^('Log_working_2-way'!$D473))</f>
        <v>2.4386155296037653</v>
      </c>
      <c r="K474" s="46">
        <f>IF('Log_working_2-way'!$D473="","",B474^('Log_working_2-way'!$D473))</f>
        <v>1.6951127521022427</v>
      </c>
      <c r="L474" s="53">
        <f t="shared" si="84"/>
        <v>0.41457286432160795</v>
      </c>
      <c r="M474" s="53">
        <f t="shared" si="85"/>
        <v>0.58542713567839189</v>
      </c>
      <c r="N474" s="54">
        <v>571</v>
      </c>
      <c r="O474" s="54">
        <f t="shared" si="86"/>
        <v>325.9356223175966</v>
      </c>
      <c r="P474" s="54">
        <f t="shared" si="87"/>
        <v>224.93939393939394</v>
      </c>
      <c r="Q474" s="54">
        <f t="shared" si="88"/>
        <v>346.06060606060606</v>
      </c>
      <c r="R474" s="54">
        <f t="shared" si="89"/>
        <v>245.06437768240343</v>
      </c>
      <c r="S474" s="55">
        <f t="shared" si="90"/>
        <v>-20.124983743009466</v>
      </c>
      <c r="T474" s="55">
        <f t="shared" si="90"/>
        <v>-20.124983743009494</v>
      </c>
      <c r="U474" t="s">
        <v>505</v>
      </c>
      <c r="V474" t="s">
        <v>367</v>
      </c>
      <c r="W474" t="s">
        <v>449</v>
      </c>
      <c r="X474" t="s">
        <v>537</v>
      </c>
      <c r="Y474" s="66"/>
    </row>
    <row r="475" spans="1:25" ht="15" x14ac:dyDescent="0.25">
      <c r="A475">
        <v>2.25</v>
      </c>
      <c r="B475">
        <v>1.7</v>
      </c>
      <c r="C475" s="43">
        <f t="shared" si="76"/>
        <v>3.2679738562091387E-2</v>
      </c>
      <c r="D475" s="44">
        <f>IF(OR($A475="",$B475=""),"",A475*'MPTO_working_2-way'!$G474)</f>
        <v>2.3235294117647056</v>
      </c>
      <c r="E475" s="46">
        <f>IF(OR($A475="",$B475=""),"",B475*'MPTO_working_2-way'!$G474)</f>
        <v>1.7555555555555553</v>
      </c>
      <c r="F475" s="44">
        <f>IF(OR($A475="",$B475=""),"",'MPTO_working_2-way'!D474)</f>
        <v>2.3358778625954195</v>
      </c>
      <c r="G475" s="46">
        <f>IF(OR($A475="",$B475=""),"",'MPTO_working_2-way'!E474)</f>
        <v>1.7485714285714284</v>
      </c>
      <c r="H475" s="44">
        <f>IF(OR($A475="",$B475=""),"",'OddsRatio_working_2-way'!M474)</f>
        <v>2.3363062095621219</v>
      </c>
      <c r="I475" s="44">
        <f>IF(OR($A475="",$B475=""),"",'OddsRatio_working_2-way'!N474)</f>
        <v>1.7483314773547878</v>
      </c>
      <c r="J475" s="44">
        <f>IF('Log_working_2-way'!$D474="","",A475^('Log_working_2-way'!$D474))</f>
        <v>2.3419883892799152</v>
      </c>
      <c r="K475" s="46">
        <f>IF('Log_working_2-way'!$D474="","",B475^('Log_working_2-way'!$D474))</f>
        <v>1.7451629298644922</v>
      </c>
      <c r="L475" s="53">
        <f t="shared" si="84"/>
        <v>0.43037974683544311</v>
      </c>
      <c r="M475" s="53">
        <f t="shared" si="85"/>
        <v>0.569620253164557</v>
      </c>
      <c r="N475" s="54">
        <v>572</v>
      </c>
      <c r="O475" s="54">
        <f t="shared" si="86"/>
        <v>317.77777777777777</v>
      </c>
      <c r="P475" s="54">
        <f t="shared" si="87"/>
        <v>235.52941176470588</v>
      </c>
      <c r="Q475" s="54">
        <f t="shared" si="88"/>
        <v>336.47058823529414</v>
      </c>
      <c r="R475" s="54">
        <f t="shared" si="89"/>
        <v>254.2222222222222</v>
      </c>
      <c r="S475" s="55">
        <f t="shared" si="90"/>
        <v>-18.692810457516373</v>
      </c>
      <c r="T475" s="55">
        <f t="shared" si="90"/>
        <v>-18.692810457516316</v>
      </c>
      <c r="U475" t="s">
        <v>370</v>
      </c>
      <c r="V475" t="s">
        <v>454</v>
      </c>
      <c r="W475" t="s">
        <v>449</v>
      </c>
      <c r="X475" t="s">
        <v>537</v>
      </c>
      <c r="Y475" s="66"/>
    </row>
    <row r="476" spans="1:25" ht="15" x14ac:dyDescent="0.25">
      <c r="A476">
        <v>2.41</v>
      </c>
      <c r="B476">
        <v>1.61</v>
      </c>
      <c r="C476" s="43">
        <f t="shared" si="76"/>
        <v>3.6055771758459754E-2</v>
      </c>
      <c r="D476" s="44">
        <f>IF(OR($A476="",$B476=""),"",A476*'MPTO_working_2-way'!$G475)</f>
        <v>2.4968944099378882</v>
      </c>
      <c r="E476" s="46">
        <f>IF(OR($A476="",$B476=""),"",B476*'MPTO_working_2-way'!$G475)</f>
        <v>1.6680497925311204</v>
      </c>
      <c r="F476" s="44">
        <f>IF(OR($A476="",$B476=""),"",'MPTO_working_2-way'!D475)</f>
        <v>2.5194636537774748</v>
      </c>
      <c r="G476" s="46">
        <f>IF(OR($A476="",$B476=""),"",'MPTO_working_2-way'!E475)</f>
        <v>1.6581269630990791</v>
      </c>
      <c r="H476" s="44">
        <f>IF(OR($A476="",$B476=""),"",'OddsRatio_working_2-way'!M475)</f>
        <v>2.5203537120802069</v>
      </c>
      <c r="I476" s="44">
        <f>IF(OR($A476="",$B476=""),"",'OddsRatio_working_2-way'!N475)</f>
        <v>1.6577416768573945</v>
      </c>
      <c r="J476" s="44">
        <f>IF('Log_working_2-way'!$D475="","",A476^('Log_working_2-way'!$D475))</f>
        <v>2.5308665033437969</v>
      </c>
      <c r="K476" s="46">
        <f>IF('Log_working_2-way'!$D475="","",B476^('Log_working_2-way'!$D475))</f>
        <v>1.6532248225535031</v>
      </c>
      <c r="L476" s="53">
        <f t="shared" si="84"/>
        <v>0.40049751243781095</v>
      </c>
      <c r="M476" s="53">
        <f t="shared" si="85"/>
        <v>0.59950248756218905</v>
      </c>
      <c r="N476" s="54">
        <v>573</v>
      </c>
      <c r="O476" s="54">
        <f t="shared" si="86"/>
        <v>335.24066390041492</v>
      </c>
      <c r="P476" s="54">
        <f t="shared" si="87"/>
        <v>217.0993788819876</v>
      </c>
      <c r="Q476" s="54">
        <f t="shared" si="88"/>
        <v>355.9006211180124</v>
      </c>
      <c r="R476" s="54">
        <f t="shared" si="89"/>
        <v>237.75933609958506</v>
      </c>
      <c r="S476" s="55">
        <f t="shared" si="90"/>
        <v>-20.65995721759748</v>
      </c>
      <c r="T476" s="55">
        <f t="shared" si="90"/>
        <v>-20.659957217597452</v>
      </c>
      <c r="U476" t="s">
        <v>507</v>
      </c>
      <c r="V476" t="s">
        <v>369</v>
      </c>
      <c r="W476" t="s">
        <v>449</v>
      </c>
      <c r="X476" t="s">
        <v>537</v>
      </c>
      <c r="Y476" s="66"/>
    </row>
    <row r="477" spans="1:25" ht="15" x14ac:dyDescent="0.25">
      <c r="A477">
        <v>2.2200000000000002</v>
      </c>
      <c r="B477">
        <v>1.71</v>
      </c>
      <c r="C477" s="43">
        <f t="shared" si="76"/>
        <v>3.5245772087877381E-2</v>
      </c>
      <c r="D477" s="44">
        <f>IF(OR($A477="",$B477=""),"",A477*'MPTO_working_2-way'!$G476)</f>
        <v>2.2982456140350882</v>
      </c>
      <c r="E477" s="46">
        <f>IF(OR($A477="",$B477=""),"",B477*'MPTO_working_2-way'!$G476)</f>
        <v>1.7702702702702702</v>
      </c>
      <c r="F477" s="44">
        <f>IF(OR($A477="",$B477=""),"",'MPTO_working_2-way'!D476)</f>
        <v>2.3103888990323171</v>
      </c>
      <c r="G477" s="46">
        <f>IF(OR($A477="",$B477=""),"",'MPTO_working_2-way'!E476)</f>
        <v>1.7631322279503969</v>
      </c>
      <c r="H477" s="44">
        <f>IF(OR($A477="",$B477=""),"",'OddsRatio_working_2-way'!M476)</f>
        <v>2.310843186332725</v>
      </c>
      <c r="I477" s="44">
        <f>IF(OR($A477="",$B477=""),"",'OddsRatio_working_2-way'!N476)</f>
        <v>1.7628677559805201</v>
      </c>
      <c r="J477" s="44">
        <f>IF('Log_working_2-way'!$D476="","",A477^('Log_working_2-way'!$D476))</f>
        <v>2.3164405926032319</v>
      </c>
      <c r="K477" s="46">
        <f>IF('Log_working_2-way'!$D476="","",B477^('Log_working_2-way'!$D476))</f>
        <v>1.7596240997267032</v>
      </c>
      <c r="L477" s="53">
        <f t="shared" si="84"/>
        <v>0.43511450381679379</v>
      </c>
      <c r="M477" s="53">
        <f t="shared" si="85"/>
        <v>0.56488549618320616</v>
      </c>
      <c r="N477" s="54">
        <v>574</v>
      </c>
      <c r="O477" s="54">
        <f t="shared" si="86"/>
        <v>315.4414414414415</v>
      </c>
      <c r="P477" s="54">
        <f t="shared" si="87"/>
        <v>238.32748538011691</v>
      </c>
      <c r="Q477" s="54">
        <f t="shared" si="88"/>
        <v>335.67251461988303</v>
      </c>
      <c r="R477" s="54">
        <f t="shared" si="89"/>
        <v>258.5585585585585</v>
      </c>
      <c r="S477" s="55">
        <f t="shared" si="90"/>
        <v>-20.231073178441534</v>
      </c>
      <c r="T477" s="55">
        <f t="shared" si="90"/>
        <v>-20.231073178441591</v>
      </c>
      <c r="U477" t="s">
        <v>506</v>
      </c>
      <c r="V477" t="s">
        <v>453</v>
      </c>
      <c r="W477" t="s">
        <v>449</v>
      </c>
      <c r="X477" t="s">
        <v>537</v>
      </c>
      <c r="Y477" s="66"/>
    </row>
    <row r="478" spans="1:25" ht="15" x14ac:dyDescent="0.25">
      <c r="A478">
        <v>2.0099999999999998</v>
      </c>
      <c r="B478">
        <v>1.85</v>
      </c>
      <c r="C478" s="43">
        <f t="shared" si="76"/>
        <v>3.80529783514858E-2</v>
      </c>
      <c r="D478" s="44">
        <f>IF(OR($A478="",$B478=""),"",A478*'MPTO_working_2-way'!$G477)</f>
        <v>2.086486486486486</v>
      </c>
      <c r="E478" s="46">
        <f>IF(OR($A478="",$B478=""),"",B478*'MPTO_working_2-way'!$G477)</f>
        <v>1.9203980099502489</v>
      </c>
      <c r="F478" s="44">
        <f>IF(OR($A478="",$B478=""),"",'MPTO_working_2-way'!D477)</f>
        <v>2.0899255304201207</v>
      </c>
      <c r="G478" s="46">
        <f>IF(OR($A478="",$B478=""),"",'MPTO_working_2-way'!E477)</f>
        <v>1.9174938764986464</v>
      </c>
      <c r="H478" s="44">
        <f>IF(OR($A478="",$B478=""),"",'OddsRatio_working_2-way'!M477)</f>
        <v>2.0900620597551534</v>
      </c>
      <c r="I478" s="44">
        <f>IF(OR($A478="",$B478=""),"",'OddsRatio_working_2-way'!N477)</f>
        <v>1.91737896118008</v>
      </c>
      <c r="J478" s="44">
        <f>IF('Log_working_2-way'!$D477="","",A478^('Log_working_2-way'!$D477))</f>
        <v>2.0916381493676872</v>
      </c>
      <c r="K478" s="46">
        <f>IF('Log_working_2-way'!$D477="","",B478^('Log_working_2-way'!$D477))</f>
        <v>1.9160544641822177</v>
      </c>
      <c r="L478" s="53">
        <f t="shared" si="84"/>
        <v>0.47927461139896382</v>
      </c>
      <c r="M478" s="53">
        <f t="shared" si="85"/>
        <v>0.52072538860103623</v>
      </c>
      <c r="N478" s="54">
        <v>575</v>
      </c>
      <c r="O478" s="54">
        <f t="shared" si="86"/>
        <v>288.93034825870637</v>
      </c>
      <c r="P478" s="54">
        <f t="shared" si="87"/>
        <v>264.18918918918916</v>
      </c>
      <c r="Q478" s="54">
        <f t="shared" si="88"/>
        <v>310.81081081081078</v>
      </c>
      <c r="R478" s="54">
        <f t="shared" si="89"/>
        <v>286.06965174129357</v>
      </c>
      <c r="S478" s="55">
        <f t="shared" si="90"/>
        <v>-21.880462552104404</v>
      </c>
      <c r="T478" s="55">
        <f t="shared" si="90"/>
        <v>-21.880462552104404</v>
      </c>
      <c r="U478" t="s">
        <v>377</v>
      </c>
      <c r="V478" t="s">
        <v>373</v>
      </c>
      <c r="W478" t="s">
        <v>450</v>
      </c>
      <c r="X478" t="s">
        <v>537</v>
      </c>
      <c r="Y478" s="66"/>
    </row>
    <row r="479" spans="1:25" ht="15" x14ac:dyDescent="0.25">
      <c r="A479">
        <v>2.13</v>
      </c>
      <c r="B479">
        <v>1.74</v>
      </c>
      <c r="C479" s="43">
        <f t="shared" si="76"/>
        <v>4.4196211753278369E-2</v>
      </c>
      <c r="D479" s="44">
        <f>IF(OR($A479="",$B479=""),"",A479*'MPTO_working_2-way'!$G478)</f>
        <v>2.2241379310344827</v>
      </c>
      <c r="E479" s="46">
        <f>IF(OR($A479="",$B479=""),"",B479*'MPTO_working_2-way'!$G478)</f>
        <v>1.8169014084507042</v>
      </c>
      <c r="F479" s="44">
        <f>IF(OR($A479="",$B479=""),"",'MPTO_working_2-way'!D478)</f>
        <v>2.2352089741270129</v>
      </c>
      <c r="G479" s="46">
        <f>IF(OR($A479="",$B479=""),"",'MPTO_working_2-way'!E478)</f>
        <v>1.8095796103705875</v>
      </c>
      <c r="H479" s="44">
        <f>IF(OR($A479="",$B479=""),"",'OddsRatio_working_2-way'!M478)</f>
        <v>2.235729350232901</v>
      </c>
      <c r="I479" s="44">
        <f>IF(OR($A479="",$B479=""),"",'OddsRatio_working_2-way'!N478)</f>
        <v>1.8092386895330501</v>
      </c>
      <c r="J479" s="44">
        <f>IF('Log_working_2-way'!$D478="","",A479^('Log_working_2-way'!$D478))</f>
        <v>2.2408640724077871</v>
      </c>
      <c r="K479" s="46">
        <f>IF('Log_working_2-way'!$D478="","",B479^('Log_working_2-way'!$D478))</f>
        <v>1.8058900424598134</v>
      </c>
      <c r="L479" s="53">
        <f t="shared" si="84"/>
        <v>0.44961240310077522</v>
      </c>
      <c r="M479" s="53">
        <f t="shared" si="85"/>
        <v>0.55038759689922478</v>
      </c>
      <c r="N479" s="54">
        <v>576</v>
      </c>
      <c r="O479" s="54">
        <f t="shared" si="86"/>
        <v>305.57746478873236</v>
      </c>
      <c r="P479" s="54">
        <f t="shared" si="87"/>
        <v>244.9655172413793</v>
      </c>
      <c r="Q479" s="54">
        <f t="shared" si="88"/>
        <v>331.0344827586207</v>
      </c>
      <c r="R479" s="54">
        <f t="shared" si="89"/>
        <v>270.42253521126759</v>
      </c>
      <c r="S479" s="55">
        <f t="shared" si="90"/>
        <v>-25.457017969888341</v>
      </c>
      <c r="T479" s="55">
        <f t="shared" si="90"/>
        <v>-25.457017969888284</v>
      </c>
      <c r="U479" t="s">
        <v>472</v>
      </c>
      <c r="V479" t="s">
        <v>471</v>
      </c>
      <c r="W479" t="s">
        <v>450</v>
      </c>
      <c r="X479" t="s">
        <v>537</v>
      </c>
      <c r="Y479" s="66"/>
    </row>
    <row r="480" spans="1:25" ht="15" x14ac:dyDescent="0.25">
      <c r="A480">
        <v>2.15</v>
      </c>
      <c r="B480">
        <v>1.73</v>
      </c>
      <c r="C480" s="43">
        <f t="shared" si="76"/>
        <v>4.3150961150692391E-2</v>
      </c>
      <c r="D480" s="44">
        <f>IF(OR($A480="",$B480=""),"",A480*'MPTO_working_2-way'!$G479)</f>
        <v>2.2427745664739884</v>
      </c>
      <c r="E480" s="46">
        <f>IF(OR($A480="",$B480=""),"",B480*'MPTO_working_2-way'!$G479)</f>
        <v>1.8046511627906978</v>
      </c>
      <c r="F480" s="44">
        <f>IF(OR($A480="",$B480=""),"",'MPTO_working_2-way'!D479)</f>
        <v>2.2545840278830127</v>
      </c>
      <c r="G480" s="46">
        <f>IF(OR($A480="",$B480=""),"",'MPTO_working_2-way'!E479)</f>
        <v>1.7970769416596208</v>
      </c>
      <c r="H480" s="44">
        <f>IF(OR($A480="",$B480=""),"",'OddsRatio_working_2-way'!M479)</f>
        <v>2.2551264740070716</v>
      </c>
      <c r="I480" s="44">
        <f>IF(OR($A480="",$B480=""),"",'OddsRatio_working_2-way'!N479)</f>
        <v>1.7967324574131842</v>
      </c>
      <c r="J480" s="44">
        <f>IF('Log_working_2-way'!$D479="","",A480^('Log_working_2-way'!$D479))</f>
        <v>2.2606025771636125</v>
      </c>
      <c r="K480" s="46">
        <f>IF('Log_working_2-way'!$D479="","",B480^('Log_working_2-way'!$D479))</f>
        <v>1.7932714228219797</v>
      </c>
      <c r="L480" s="53">
        <f t="shared" si="84"/>
        <v>0.44587628865979384</v>
      </c>
      <c r="M480" s="53">
        <f t="shared" si="85"/>
        <v>0.5541237113402061</v>
      </c>
      <c r="N480" s="54">
        <v>577</v>
      </c>
      <c r="O480" s="54">
        <f t="shared" si="86"/>
        <v>308.62790697674416</v>
      </c>
      <c r="P480" s="54">
        <f t="shared" si="87"/>
        <v>243.4739884393064</v>
      </c>
      <c r="Q480" s="54">
        <f t="shared" si="88"/>
        <v>333.52601156069369</v>
      </c>
      <c r="R480" s="54">
        <f t="shared" si="89"/>
        <v>268.37209302325579</v>
      </c>
      <c r="S480" s="55">
        <f t="shared" si="90"/>
        <v>-24.898104583949532</v>
      </c>
      <c r="T480" s="55">
        <f t="shared" si="90"/>
        <v>-24.89810458394939</v>
      </c>
      <c r="U480" t="s">
        <v>474</v>
      </c>
      <c r="V480" t="s">
        <v>374</v>
      </c>
      <c r="W480" t="s">
        <v>450</v>
      </c>
      <c r="X480" t="s">
        <v>537</v>
      </c>
      <c r="Y480" s="66"/>
    </row>
    <row r="481" spans="1:25" ht="15" x14ac:dyDescent="0.25">
      <c r="A481">
        <v>1.9</v>
      </c>
      <c r="B481">
        <v>1.95</v>
      </c>
      <c r="C481" s="43">
        <f t="shared" si="76"/>
        <v>3.9136302294197067E-2</v>
      </c>
      <c r="D481" s="44">
        <f>IF(OR($A481="",$B481=""),"",A481*'MPTO_working_2-way'!$G480)</f>
        <v>1.9743589743589742</v>
      </c>
      <c r="E481" s="46">
        <f>IF(OR($A481="",$B481=""),"",B481*'MPTO_working_2-way'!$G480)</f>
        <v>2.0263157894736841</v>
      </c>
      <c r="F481" s="44">
        <f>IF(OR($A481="",$B481=""),"",'MPTO_working_2-way'!D480)</f>
        <v>1.9733688415446073</v>
      </c>
      <c r="G481" s="46">
        <f>IF(OR($A481="",$B481=""),"",'MPTO_working_2-way'!E480)</f>
        <v>2.027359781121751</v>
      </c>
      <c r="H481" s="44">
        <f>IF(OR($A481="",$B481=""),"",'OddsRatio_working_2-way'!M480)</f>
        <v>1.9733285267845753</v>
      </c>
      <c r="I481" s="44">
        <f>IF(OR($A481="",$B481=""),"",'OddsRatio_working_2-way'!N480)</f>
        <v>2.0274023338281628</v>
      </c>
      <c r="J481" s="44">
        <f>IF('Log_working_2-way'!$D480="","",A481^('Log_working_2-way'!$D480))</f>
        <v>1.9728759519930477</v>
      </c>
      <c r="K481" s="46">
        <f>IF('Log_working_2-way'!$D480="","",B481^('Log_working_2-way'!$D480))</f>
        <v>2.02788027389437</v>
      </c>
      <c r="L481" s="53">
        <f t="shared" si="84"/>
        <v>0.50649350649350655</v>
      </c>
      <c r="M481" s="53">
        <f t="shared" si="85"/>
        <v>0.49350649350649356</v>
      </c>
      <c r="N481" s="54">
        <v>578</v>
      </c>
      <c r="O481" s="54">
        <f t="shared" si="86"/>
        <v>273.78947368421052</v>
      </c>
      <c r="P481" s="54">
        <f t="shared" si="87"/>
        <v>281.58974358974359</v>
      </c>
      <c r="Q481" s="54">
        <f t="shared" si="88"/>
        <v>296.41025641025647</v>
      </c>
      <c r="R481" s="54">
        <f t="shared" si="89"/>
        <v>304.21052631578948</v>
      </c>
      <c r="S481" s="55">
        <f t="shared" si="90"/>
        <v>-22.620782726045945</v>
      </c>
      <c r="T481" s="55">
        <f t="shared" si="90"/>
        <v>-22.620782726045888</v>
      </c>
      <c r="U481" t="s">
        <v>376</v>
      </c>
      <c r="V481" t="s">
        <v>375</v>
      </c>
      <c r="W481" t="s">
        <v>450</v>
      </c>
      <c r="X481" t="s">
        <v>537</v>
      </c>
      <c r="Y481" s="66"/>
    </row>
    <row r="482" spans="1:25" ht="15" x14ac:dyDescent="0.25">
      <c r="A482">
        <v>1.69</v>
      </c>
      <c r="B482">
        <v>2.17</v>
      </c>
      <c r="C482" s="43">
        <f t="shared" ref="C482:C545" si="91">IF(OR($A482="",$B482=""),"",(1/A482)+(1/B482)-1)</f>
        <v>5.2545469418918689E-2</v>
      </c>
      <c r="D482" s="44">
        <f>IF(OR($A482="",$B482=""),"",A482*'MPTO_working_2-way'!$G481)</f>
        <v>1.7788018433179724</v>
      </c>
      <c r="E482" s="46">
        <f>IF(OR($A482="",$B482=""),"",B482*'MPTO_working_2-way'!$G481)</f>
        <v>2.2840236686390534</v>
      </c>
      <c r="F482" s="44">
        <f>IF(OR($A482="",$B482=""),"",'MPTO_working_2-way'!D481)</f>
        <v>1.7685241000168785</v>
      </c>
      <c r="G482" s="46">
        <f>IF(OR($A482="",$B482=""),"",'MPTO_working_2-way'!E481)</f>
        <v>2.3011953691211997</v>
      </c>
      <c r="H482" s="44">
        <f>IF(OR($A482="",$B482=""),"",'OddsRatio_working_2-way'!M481)</f>
        <v>1.7679476477883047</v>
      </c>
      <c r="I482" s="44">
        <f>IF(OR($A482="",$B482=""),"",'OddsRatio_working_2-way'!N481)</f>
        <v>2.3021720984236471</v>
      </c>
      <c r="J482" s="44">
        <f>IF('Log_working_2-way'!$D481="","",A482^('Log_working_2-way'!$D481))</f>
        <v>1.763222047701722</v>
      </c>
      <c r="K482" s="46">
        <f>IF('Log_working_2-way'!$D481="","",B482^('Log_working_2-way'!$D481))</f>
        <v>2.3102346859730591</v>
      </c>
      <c r="L482" s="53">
        <f t="shared" si="84"/>
        <v>0.56217616580310881</v>
      </c>
      <c r="M482" s="53">
        <f t="shared" si="85"/>
        <v>0.43782383419689119</v>
      </c>
      <c r="N482" s="54">
        <v>579</v>
      </c>
      <c r="O482" s="54">
        <f t="shared" si="86"/>
        <v>236.39644970414201</v>
      </c>
      <c r="P482" s="54">
        <f t="shared" si="87"/>
        <v>312.17972350230417</v>
      </c>
      <c r="Q482" s="54">
        <f t="shared" si="88"/>
        <v>266.82027649769583</v>
      </c>
      <c r="R482" s="54">
        <f t="shared" si="89"/>
        <v>342.60355029585799</v>
      </c>
      <c r="S482" s="55">
        <f t="shared" si="90"/>
        <v>-30.423826793553815</v>
      </c>
      <c r="T482" s="55">
        <f t="shared" si="90"/>
        <v>-30.423826793553815</v>
      </c>
      <c r="U482" t="s">
        <v>516</v>
      </c>
      <c r="V482" t="s">
        <v>517</v>
      </c>
      <c r="W482" t="s">
        <v>540</v>
      </c>
      <c r="X482" t="s">
        <v>537</v>
      </c>
      <c r="Y482" s="66"/>
    </row>
    <row r="483" spans="1:25" ht="15" x14ac:dyDescent="0.25">
      <c r="A483">
        <v>1.93</v>
      </c>
      <c r="B483">
        <v>1.89</v>
      </c>
      <c r="C483" s="43">
        <f t="shared" si="91"/>
        <v>4.7235244126436093E-2</v>
      </c>
      <c r="D483" s="44">
        <f>IF(OR($A483="",$B483=""),"",A483*'MPTO_working_2-way'!$G482)</f>
        <v>2.0211640211640214</v>
      </c>
      <c r="E483" s="46">
        <f>IF(OR($A483="",$B483=""),"",B483*'MPTO_working_2-way'!$G482)</f>
        <v>1.9792746113989641</v>
      </c>
      <c r="F483" s="44">
        <f>IF(OR($A483="",$B483=""),"",'MPTO_working_2-way'!D482)</f>
        <v>2.0221747928042801</v>
      </c>
      <c r="G483" s="46">
        <f>IF(OR($A483="",$B483=""),"",'MPTO_working_2-way'!E482)</f>
        <v>1.9783062613553166</v>
      </c>
      <c r="H483" s="44">
        <f>IF(OR($A483="",$B483=""),"",'OddsRatio_working_2-way'!M482)</f>
        <v>2.0222249362174249</v>
      </c>
      <c r="I483" s="44">
        <f>IF(OR($A483="",$B483=""),"",'OddsRatio_working_2-way'!N482)</f>
        <v>1.9782582722940953</v>
      </c>
      <c r="J483" s="44">
        <f>IF('Log_working_2-way'!$D482="","",A483^('Log_working_2-way'!$D482))</f>
        <v>2.0226909100425914</v>
      </c>
      <c r="K483" s="46">
        <f>IF('Log_working_2-way'!$D482="","",B483^('Log_working_2-way'!$D482))</f>
        <v>1.9778125435355127</v>
      </c>
      <c r="L483" s="53">
        <f t="shared" si="84"/>
        <v>0.4947643979057591</v>
      </c>
      <c r="M483" s="53">
        <f t="shared" si="85"/>
        <v>0.50523560209424079</v>
      </c>
      <c r="N483" s="54">
        <v>580</v>
      </c>
      <c r="O483" s="54">
        <f t="shared" si="86"/>
        <v>279.48186528497405</v>
      </c>
      <c r="P483" s="54">
        <f t="shared" si="87"/>
        <v>273.12169312169317</v>
      </c>
      <c r="Q483" s="54">
        <f t="shared" si="88"/>
        <v>306.87830687830694</v>
      </c>
      <c r="R483" s="54">
        <f t="shared" si="89"/>
        <v>300.51813471502595</v>
      </c>
      <c r="S483" s="55">
        <f t="shared" si="90"/>
        <v>-27.396441593332895</v>
      </c>
      <c r="T483" s="55">
        <f t="shared" si="90"/>
        <v>-27.396441593332781</v>
      </c>
      <c r="U483" t="s">
        <v>518</v>
      </c>
      <c r="V483" t="s">
        <v>519</v>
      </c>
      <c r="W483" t="s">
        <v>540</v>
      </c>
      <c r="X483" t="s">
        <v>537</v>
      </c>
      <c r="Y483" s="66"/>
    </row>
    <row r="484" spans="1:25" ht="15" x14ac:dyDescent="0.25">
      <c r="A484">
        <v>1.67</v>
      </c>
      <c r="B484">
        <v>2.21</v>
      </c>
      <c r="C484" s="43">
        <f t="shared" si="91"/>
        <v>5.1291082992386272E-2</v>
      </c>
      <c r="D484" s="44">
        <f>IF(OR($A484="",$B484=""),"",A484*'MPTO_working_2-way'!$G483)</f>
        <v>1.755656108597285</v>
      </c>
      <c r="E484" s="46">
        <f>IF(OR($A484="",$B484=""),"",B484*'MPTO_working_2-way'!$G483)</f>
        <v>2.3233532934131738</v>
      </c>
      <c r="F484" s="44">
        <f>IF(OR($A484="",$B484=""),"",'MPTO_working_2-way'!D483)</f>
        <v>1.7447230954688349</v>
      </c>
      <c r="G484" s="46">
        <f>IF(OR($A484="",$B484=""),"",'MPTO_working_2-way'!E483)</f>
        <v>2.3427809693084076</v>
      </c>
      <c r="H484" s="44">
        <f>IF(OR($A484="",$B484=""),"",'OddsRatio_working_2-way'!M483)</f>
        <v>1.7441229792611315</v>
      </c>
      <c r="I484" s="44">
        <f>IF(OR($A484="",$B484=""),"",'OddsRatio_working_2-way'!N483)</f>
        <v>2.343863887919357</v>
      </c>
      <c r="J484" s="44">
        <f>IF('Log_working_2-way'!$D483="","",A484^('Log_working_2-way'!$D483))</f>
        <v>1.7391017137730014</v>
      </c>
      <c r="K484" s="46">
        <f>IF('Log_working_2-way'!$D483="","",B484^('Log_working_2-way'!$D483))</f>
        <v>2.3529937508783978</v>
      </c>
      <c r="L484" s="53">
        <f t="shared" si="84"/>
        <v>0.56958762886597936</v>
      </c>
      <c r="M484" s="53">
        <f t="shared" si="85"/>
        <v>0.43041237113402059</v>
      </c>
      <c r="N484" s="54">
        <v>581</v>
      </c>
      <c r="O484" s="54">
        <f t="shared" si="86"/>
        <v>233.09580838323353</v>
      </c>
      <c r="P484" s="54">
        <f t="shared" si="87"/>
        <v>318.10407239819006</v>
      </c>
      <c r="Q484" s="54">
        <f t="shared" si="88"/>
        <v>262.89592760180994</v>
      </c>
      <c r="R484" s="54">
        <f t="shared" si="89"/>
        <v>347.90419161676652</v>
      </c>
      <c r="S484" s="55">
        <f t="shared" si="90"/>
        <v>-29.800119218576413</v>
      </c>
      <c r="T484" s="55">
        <f t="shared" si="90"/>
        <v>-29.800119218576469</v>
      </c>
      <c r="U484" t="s">
        <v>520</v>
      </c>
      <c r="V484" t="s">
        <v>521</v>
      </c>
      <c r="W484" t="s">
        <v>540</v>
      </c>
      <c r="X484" t="s">
        <v>537</v>
      </c>
      <c r="Y484" s="66"/>
    </row>
    <row r="485" spans="1:25" ht="15" x14ac:dyDescent="0.25">
      <c r="A485">
        <v>2.0099999999999998</v>
      </c>
      <c r="B485">
        <v>1.82</v>
      </c>
      <c r="C485" s="43">
        <f t="shared" si="91"/>
        <v>4.6962987261494726E-2</v>
      </c>
      <c r="D485" s="44">
        <f>IF(OR($A485="",$B485=""),"",A485*'MPTO_working_2-way'!$G484)</f>
        <v>2.104395604395604</v>
      </c>
      <c r="E485" s="46">
        <f>IF(OR($A485="",$B485=""),"",B485*'MPTO_working_2-way'!$G484)</f>
        <v>1.9054726368159205</v>
      </c>
      <c r="F485" s="44">
        <f>IF(OR($A485="",$B485=""),"",'MPTO_working_2-way'!D484)</f>
        <v>2.1095669223228186</v>
      </c>
      <c r="G485" s="46">
        <f>IF(OR($A485="",$B485=""),"",'MPTO_working_2-way'!E484)</f>
        <v>1.9012525336520971</v>
      </c>
      <c r="H485" s="44">
        <f>IF(OR($A485="",$B485=""),"",'OddsRatio_working_2-way'!M484)</f>
        <v>2.109823101702776</v>
      </c>
      <c r="I485" s="44">
        <f>IF(OR($A485="",$B485=""),"",'OddsRatio_working_2-way'!N484)</f>
        <v>1.9010444984121553</v>
      </c>
      <c r="J485" s="44">
        <f>IF('Log_working_2-way'!$D484="","",A485^('Log_working_2-way'!$D484))</f>
        <v>2.112214798332626</v>
      </c>
      <c r="K485" s="46">
        <f>IF('Log_working_2-way'!$D484="","",B485^('Log_working_2-way'!$D484))</f>
        <v>1.8991069004823022</v>
      </c>
      <c r="L485" s="53">
        <f t="shared" si="84"/>
        <v>0.47519582245430819</v>
      </c>
      <c r="M485" s="53">
        <f t="shared" si="85"/>
        <v>0.52480417754569186</v>
      </c>
      <c r="N485" s="54">
        <v>582</v>
      </c>
      <c r="O485" s="54">
        <f t="shared" si="86"/>
        <v>292.44776119402985</v>
      </c>
      <c r="P485" s="54">
        <f t="shared" si="87"/>
        <v>262.2197802197802</v>
      </c>
      <c r="Q485" s="54">
        <f t="shared" si="88"/>
        <v>319.78021978021974</v>
      </c>
      <c r="R485" s="54">
        <f t="shared" si="89"/>
        <v>289.55223880597021</v>
      </c>
      <c r="S485" s="55">
        <f t="shared" si="90"/>
        <v>-27.332458586189887</v>
      </c>
      <c r="T485" s="55">
        <f t="shared" si="90"/>
        <v>-27.33245858619</v>
      </c>
      <c r="U485" t="s">
        <v>522</v>
      </c>
      <c r="V485" t="s">
        <v>523</v>
      </c>
      <c r="W485" t="s">
        <v>540</v>
      </c>
      <c r="X485" t="s">
        <v>537</v>
      </c>
      <c r="Y485" s="66"/>
    </row>
    <row r="486" spans="1:25" ht="15" x14ac:dyDescent="0.25">
      <c r="A486">
        <v>1.74</v>
      </c>
      <c r="B486">
        <v>2.06</v>
      </c>
      <c r="C486" s="43">
        <f t="shared" si="91"/>
        <v>6.0149536882044385E-2</v>
      </c>
      <c r="D486" s="44">
        <f>IF(OR($A486="",$B486=""),"",A486*'MPTO_working_2-way'!$G485)</f>
        <v>1.8446601941747571</v>
      </c>
      <c r="E486" s="46">
        <f>IF(OR($A486="",$B486=""),"",B486*'MPTO_working_2-way'!$G485)</f>
        <v>2.1839080459770113</v>
      </c>
      <c r="F486" s="44">
        <f>IF(OR($A486="",$B486=""),"",'MPTO_working_2-way'!D485)</f>
        <v>1.8360823686097734</v>
      </c>
      <c r="G486" s="46">
        <f>IF(OR($A486="",$B486=""),"",'MPTO_working_2-way'!E485)</f>
        <v>2.1960544050974145</v>
      </c>
      <c r="H486" s="44">
        <f>IF(OR($A486="",$B486=""),"",'OddsRatio_working_2-way'!M485)</f>
        <v>1.835531691527718</v>
      </c>
      <c r="I486" s="44">
        <f>IF(OR($A486="",$B486=""),"",'OddsRatio_working_2-way'!N485)</f>
        <v>2.1968426932694332</v>
      </c>
      <c r="J486" s="44">
        <f>IF('Log_working_2-way'!$D485="","",A486^('Log_working_2-way'!$D485))</f>
        <v>1.8315601595017781</v>
      </c>
      <c r="K486" s="46">
        <f>IF('Log_working_2-way'!$D485="","",B486^('Log_working_2-way'!$D485))</f>
        <v>2.202558814980613</v>
      </c>
      <c r="L486" s="53">
        <f t="shared" si="84"/>
        <v>0.54210526315789476</v>
      </c>
      <c r="M486" s="53">
        <f t="shared" si="85"/>
        <v>0.4578947368421053</v>
      </c>
      <c r="N486" s="54">
        <v>583</v>
      </c>
      <c r="O486" s="54">
        <f t="shared" si="86"/>
        <v>247.94252873563215</v>
      </c>
      <c r="P486" s="54">
        <f t="shared" si="87"/>
        <v>299.99029126213594</v>
      </c>
      <c r="Q486" s="54">
        <f t="shared" si="88"/>
        <v>283.00970873786406</v>
      </c>
      <c r="R486" s="54">
        <f t="shared" si="89"/>
        <v>335.05747126436779</v>
      </c>
      <c r="S486" s="55">
        <f t="shared" si="90"/>
        <v>-35.067180002231908</v>
      </c>
      <c r="T486" s="55">
        <f t="shared" si="90"/>
        <v>-35.067180002231851</v>
      </c>
      <c r="U486" t="s">
        <v>524</v>
      </c>
      <c r="V486" t="s">
        <v>525</v>
      </c>
      <c r="W486" t="s">
        <v>540</v>
      </c>
      <c r="X486" t="s">
        <v>537</v>
      </c>
      <c r="Y486" s="66"/>
    </row>
    <row r="487" spans="1:25" ht="15" x14ac:dyDescent="0.25">
      <c r="A487">
        <v>1.86</v>
      </c>
      <c r="B487">
        <v>1.95</v>
      </c>
      <c r="C487" s="43">
        <f t="shared" si="91"/>
        <v>5.0454921422663279E-2</v>
      </c>
      <c r="D487" s="44">
        <f>IF(OR($A487="",$B487=""),"",A487*'MPTO_working_2-way'!$G486)</f>
        <v>1.9538461538461538</v>
      </c>
      <c r="E487" s="46">
        <f>IF(OR($A487="",$B487=""),"",B487*'MPTO_working_2-way'!$G486)</f>
        <v>2.0483870967741935</v>
      </c>
      <c r="F487" s="44">
        <f>IF(OR($A487="",$B487=""),"",'MPTO_working_2-way'!D486)</f>
        <v>1.9515738498789346</v>
      </c>
      <c r="G487" s="46">
        <f>IF(OR($A487="",$B487=""),"",'MPTO_working_2-way'!E486)</f>
        <v>2.0508905852417301</v>
      </c>
      <c r="H487" s="44">
        <f>IF(OR($A487="",$B487=""),"",'OddsRatio_working_2-way'!M486)</f>
        <v>1.9514531821875092</v>
      </c>
      <c r="I487" s="44">
        <f>IF(OR($A487="",$B487=""),"",'OddsRatio_working_2-way'!N486)</f>
        <v>2.0510238640443412</v>
      </c>
      <c r="J487" s="44">
        <f>IF('Log_working_2-way'!$D486="","",A487^('Log_working_2-way'!$D486))</f>
        <v>1.9504053393638028</v>
      </c>
      <c r="K487" s="46">
        <f>IF('Log_working_2-way'!$D486="","",B487^('Log_working_2-way'!$D486))</f>
        <v>2.0521826410070227</v>
      </c>
      <c r="L487" s="53">
        <f t="shared" si="84"/>
        <v>0.51181102362204722</v>
      </c>
      <c r="M487" s="53">
        <f t="shared" si="85"/>
        <v>0.48818897637795278</v>
      </c>
      <c r="N487" s="54">
        <v>584</v>
      </c>
      <c r="O487" s="54">
        <f t="shared" si="86"/>
        <v>270.02150537634407</v>
      </c>
      <c r="P487" s="54">
        <f t="shared" si="87"/>
        <v>284.51282051282055</v>
      </c>
      <c r="Q487" s="54">
        <f t="shared" si="88"/>
        <v>299.4871794871795</v>
      </c>
      <c r="R487" s="54">
        <f t="shared" si="89"/>
        <v>313.97849462365588</v>
      </c>
      <c r="S487" s="55">
        <f t="shared" si="90"/>
        <v>-29.465674110835437</v>
      </c>
      <c r="T487" s="55">
        <f t="shared" si="90"/>
        <v>-29.465674110835323</v>
      </c>
      <c r="U487" t="s">
        <v>526</v>
      </c>
      <c r="V487" t="s">
        <v>527</v>
      </c>
      <c r="W487" t="s">
        <v>541</v>
      </c>
      <c r="X487" t="s">
        <v>537</v>
      </c>
      <c r="Y487" s="66"/>
    </row>
    <row r="488" spans="1:25" ht="15" x14ac:dyDescent="0.25">
      <c r="A488">
        <v>1.8</v>
      </c>
      <c r="B488">
        <v>2.02</v>
      </c>
      <c r="C488" s="43">
        <f t="shared" si="91"/>
        <v>5.0605060506050625E-2</v>
      </c>
      <c r="D488" s="44">
        <f>IF(OR($A488="",$B488=""),"",A488*'MPTO_working_2-way'!$G487)</f>
        <v>1.8910891089108912</v>
      </c>
      <c r="E488" s="46">
        <f>IF(OR($A488="",$B488=""),"",B488*'MPTO_working_2-way'!$G487)</f>
        <v>2.1222222222222222</v>
      </c>
      <c r="F488" s="44">
        <f>IF(OR($A488="",$B488=""),"",'MPTO_working_2-way'!D487)</f>
        <v>1.8858921161825728</v>
      </c>
      <c r="G488" s="46">
        <f>IF(OR($A488="",$B488=""),"",'MPTO_working_2-way'!E487)</f>
        <v>2.1288056206088992</v>
      </c>
      <c r="H488" s="44">
        <f>IF(OR($A488="",$B488=""),"",'OddsRatio_working_2-way'!M487)</f>
        <v>1.8856148855400954</v>
      </c>
      <c r="I488" s="44">
        <f>IF(OR($A488="",$B488=""),"",'OddsRatio_working_2-way'!N487)</f>
        <v>2.1291589790636212</v>
      </c>
      <c r="J488" s="44">
        <f>IF('Log_working_2-way'!$D487="","",A488^('Log_working_2-way'!$D487))</f>
        <v>1.8832228856435711</v>
      </c>
      <c r="K488" s="46">
        <f>IF('Log_working_2-way'!$D487="","",B488^('Log_working_2-way'!$D487))</f>
        <v>2.1322170385907109</v>
      </c>
      <c r="L488" s="53">
        <f t="shared" si="84"/>
        <v>0.52879581151832455</v>
      </c>
      <c r="M488" s="53">
        <f t="shared" si="85"/>
        <v>0.47120418848167539</v>
      </c>
      <c r="N488" s="54">
        <v>585</v>
      </c>
      <c r="O488" s="54">
        <f t="shared" si="86"/>
        <v>260</v>
      </c>
      <c r="P488" s="54">
        <f t="shared" si="87"/>
        <v>295.39603960396039</v>
      </c>
      <c r="Q488" s="54">
        <f t="shared" si="88"/>
        <v>289.60396039603961</v>
      </c>
      <c r="R488" s="54">
        <f t="shared" si="89"/>
        <v>325</v>
      </c>
      <c r="S488" s="55">
        <f t="shared" si="90"/>
        <v>-29.603960396039611</v>
      </c>
      <c r="T488" s="55">
        <f t="shared" si="90"/>
        <v>-29.603960396039611</v>
      </c>
      <c r="U488" t="s">
        <v>528</v>
      </c>
      <c r="V488" t="s">
        <v>529</v>
      </c>
      <c r="W488" t="s">
        <v>541</v>
      </c>
      <c r="X488" t="s">
        <v>537</v>
      </c>
      <c r="Y488" s="66"/>
    </row>
    <row r="489" spans="1:25" ht="15" x14ac:dyDescent="0.25">
      <c r="A489">
        <v>1.77</v>
      </c>
      <c r="B489">
        <v>2.0499999999999998</v>
      </c>
      <c r="C489" s="43">
        <f t="shared" si="91"/>
        <v>5.2776629461209978E-2</v>
      </c>
      <c r="D489" s="44">
        <f>IF(OR($A489="",$B489=""),"",A489*'MPTO_working_2-way'!$G488)</f>
        <v>1.8634146341463418</v>
      </c>
      <c r="E489" s="46">
        <f>IF(OR($A489="",$B489=""),"",B489*'MPTO_working_2-way'!$G488)</f>
        <v>2.1581920903954801</v>
      </c>
      <c r="F489" s="44">
        <f>IF(OR($A489="",$B489=""),"",'MPTO_working_2-way'!D488)</f>
        <v>1.8567225278239736</v>
      </c>
      <c r="G489" s="46">
        <f>IF(OR($A489="",$B489=""),"",'MPTO_working_2-way'!E488)</f>
        <v>2.1672390622666868</v>
      </c>
      <c r="H489" s="44">
        <f>IF(OR($A489="",$B489=""),"",'OddsRatio_working_2-way'!M488)</f>
        <v>1.8563488385776756</v>
      </c>
      <c r="I489" s="44">
        <f>IF(OR($A489="",$B489=""),"",'OddsRatio_working_2-way'!N488)</f>
        <v>2.1677484162422846</v>
      </c>
      <c r="J489" s="44">
        <f>IF('Log_working_2-way'!$D488="","",A489^('Log_working_2-way'!$D488))</f>
        <v>1.8532659063659371</v>
      </c>
      <c r="K489" s="46">
        <f>IF('Log_working_2-way'!$D488="","",B489^('Log_working_2-way'!$D488))</f>
        <v>2.1719676041639038</v>
      </c>
      <c r="L489" s="53">
        <f t="shared" si="84"/>
        <v>0.53664921465968574</v>
      </c>
      <c r="M489" s="53">
        <f t="shared" si="85"/>
        <v>0.46335078534031415</v>
      </c>
      <c r="N489" s="54">
        <v>586</v>
      </c>
      <c r="O489" s="54">
        <f t="shared" si="86"/>
        <v>254.9265536723164</v>
      </c>
      <c r="P489" s="54">
        <f t="shared" si="87"/>
        <v>300.14634146341461</v>
      </c>
      <c r="Q489" s="54">
        <f t="shared" si="88"/>
        <v>285.85365853658539</v>
      </c>
      <c r="R489" s="54">
        <f t="shared" si="89"/>
        <v>331.0734463276836</v>
      </c>
      <c r="S489" s="55">
        <f t="shared" si="90"/>
        <v>-30.927104864268983</v>
      </c>
      <c r="T489" s="55">
        <f t="shared" si="90"/>
        <v>-30.927104864268983</v>
      </c>
      <c r="U489" t="s">
        <v>530</v>
      </c>
      <c r="V489" t="s">
        <v>531</v>
      </c>
      <c r="W489" t="s">
        <v>541</v>
      </c>
      <c r="X489" t="s">
        <v>537</v>
      </c>
      <c r="Y489" s="66"/>
    </row>
    <row r="490" spans="1:25" ht="15" x14ac:dyDescent="0.25">
      <c r="A490">
        <v>1.57</v>
      </c>
      <c r="B490">
        <v>2.41</v>
      </c>
      <c r="C490" s="43">
        <f t="shared" si="91"/>
        <v>5.1880434495335193E-2</v>
      </c>
      <c r="D490" s="44">
        <f>IF(OR($A490="",$B490=""),"",A490*'MPTO_working_2-way'!$G489)</f>
        <v>1.6514522821576763</v>
      </c>
      <c r="E490" s="46">
        <f>IF(OR($A490="",$B490=""),"",B490*'MPTO_working_2-way'!$G489)</f>
        <v>2.5350318471337578</v>
      </c>
      <c r="F490" s="44">
        <f>IF(OR($A490="",$B490=""),"",'MPTO_working_2-way'!D489)</f>
        <v>1.6366546272465774</v>
      </c>
      <c r="G490" s="46">
        <f>IF(OR($A490="",$B490=""),"",'MPTO_working_2-way'!E489)</f>
        <v>2.5707103305363996</v>
      </c>
      <c r="H490" s="44">
        <f>IF(OR($A490="",$B490=""),"",'OddsRatio_working_2-way'!M489)</f>
        <v>1.635810757339742</v>
      </c>
      <c r="I490" s="44">
        <f>IF(OR($A490="",$B490=""),"",'OddsRatio_working_2-way'!N489)</f>
        <v>2.5727950313140986</v>
      </c>
      <c r="J490" s="44">
        <f>IF('Log_working_2-way'!$D489="","",A490^('Log_working_2-way'!$D489))</f>
        <v>1.6290111935759746</v>
      </c>
      <c r="K490" s="46">
        <f>IF('Log_working_2-way'!$D489="","",B490^('Log_working_2-way'!$D489))</f>
        <v>2.5897968274811696</v>
      </c>
      <c r="L490" s="53">
        <f t="shared" si="84"/>
        <v>0.60552763819095479</v>
      </c>
      <c r="M490" s="53">
        <f t="shared" si="85"/>
        <v>0.39447236180904527</v>
      </c>
      <c r="N490" s="54">
        <v>587</v>
      </c>
      <c r="O490" s="54">
        <f t="shared" si="86"/>
        <v>213.11464968152868</v>
      </c>
      <c r="P490" s="54">
        <f t="shared" si="87"/>
        <v>343.43153526970957</v>
      </c>
      <c r="Q490" s="54">
        <f t="shared" si="88"/>
        <v>243.56846473029043</v>
      </c>
      <c r="R490" s="54">
        <f t="shared" si="89"/>
        <v>373.8853503184713</v>
      </c>
      <c r="S490" s="55">
        <f t="shared" si="90"/>
        <v>-30.453815048761754</v>
      </c>
      <c r="T490" s="55">
        <f t="shared" si="90"/>
        <v>-30.453815048761726</v>
      </c>
      <c r="U490" t="s">
        <v>532</v>
      </c>
      <c r="V490" t="s">
        <v>533</v>
      </c>
      <c r="W490" t="s">
        <v>541</v>
      </c>
      <c r="X490" t="s">
        <v>537</v>
      </c>
      <c r="Y490" s="66"/>
    </row>
    <row r="491" spans="1:25" ht="15" x14ac:dyDescent="0.25">
      <c r="A491">
        <v>1.57</v>
      </c>
      <c r="B491">
        <v>2.39</v>
      </c>
      <c r="C491" s="43">
        <f t="shared" si="91"/>
        <v>5.5352717000239693E-2</v>
      </c>
      <c r="D491" s="44">
        <f>IF(OR($A491="",$B491=""),"",A491*'MPTO_working_2-way'!$G490)</f>
        <v>1.6569037656903765</v>
      </c>
      <c r="E491" s="46">
        <f>IF(OR($A491="",$B491=""),"",B491*'MPTO_working_2-way'!$G490)</f>
        <v>2.5222929936305731</v>
      </c>
      <c r="F491" s="44">
        <f>IF(OR($A491="",$B491=""),"",'MPTO_working_2-way'!D490)</f>
        <v>1.6413183736850161</v>
      </c>
      <c r="G491" s="46">
        <f>IF(OR($A491="",$B491=""),"",'MPTO_working_2-way'!E490)</f>
        <v>2.559287930975684</v>
      </c>
      <c r="H491" s="44">
        <f>IF(OR($A491="",$B491=""),"",'OddsRatio_working_2-way'!M490)</f>
        <v>1.6403685988913279</v>
      </c>
      <c r="I491" s="44">
        <f>IF(OR($A491="",$B491=""),"",'OddsRatio_working_2-way'!N490)</f>
        <v>2.5616006183490287</v>
      </c>
      <c r="J491" s="44">
        <f>IF('Log_working_2-way'!$D490="","",A491^('Log_working_2-way'!$D490))</f>
        <v>1.6331931947446374</v>
      </c>
      <c r="K491" s="46">
        <f>IF('Log_working_2-way'!$D490="","",B491^('Log_working_2-way'!$D490))</f>
        <v>2.5792968217209364</v>
      </c>
      <c r="L491" s="53">
        <f t="shared" si="84"/>
        <v>0.60353535353535359</v>
      </c>
      <c r="M491" s="53">
        <f t="shared" si="85"/>
        <v>0.39646464646464646</v>
      </c>
      <c r="N491" s="54">
        <v>588</v>
      </c>
      <c r="O491" s="54">
        <f t="shared" si="86"/>
        <v>213.47770700636946</v>
      </c>
      <c r="P491" s="54">
        <f t="shared" si="87"/>
        <v>341.9748953974896</v>
      </c>
      <c r="Q491" s="54">
        <f t="shared" si="88"/>
        <v>246.02510460251045</v>
      </c>
      <c r="R491" s="54">
        <f t="shared" si="89"/>
        <v>374.52229299363057</v>
      </c>
      <c r="S491" s="55">
        <f t="shared" si="90"/>
        <v>-32.547397596140996</v>
      </c>
      <c r="T491" s="55">
        <f t="shared" si="90"/>
        <v>-32.547397596140968</v>
      </c>
      <c r="U491" t="s">
        <v>534</v>
      </c>
      <c r="V491" t="s">
        <v>535</v>
      </c>
      <c r="W491" t="s">
        <v>541</v>
      </c>
      <c r="X491" t="s">
        <v>537</v>
      </c>
      <c r="Y491" s="66"/>
    </row>
    <row r="492" spans="1:25" ht="15" x14ac:dyDescent="0.25">
      <c r="A492">
        <v>2.37</v>
      </c>
      <c r="B492">
        <v>1.65</v>
      </c>
      <c r="C492" s="43">
        <f t="shared" si="91"/>
        <v>2.8001534330648337E-2</v>
      </c>
      <c r="D492" s="44">
        <f>IF(OR($A492="",$B492=""),"",A492*'MPTO_working_2-way'!$G491)</f>
        <v>2.4363636363636365</v>
      </c>
      <c r="E492" s="46">
        <f>IF(OR($A492="",$B492=""),"",B492*'MPTO_working_2-way'!$G491)</f>
        <v>1.6962025316455696</v>
      </c>
      <c r="F492" s="44">
        <f>IF(OR($A492="",$B492=""),"",'MPTO_working_2-way'!D491)</f>
        <v>2.4513399153737665</v>
      </c>
      <c r="G492" s="46">
        <f>IF(OR($A492="",$B492=""),"",'MPTO_working_2-way'!E491)</f>
        <v>1.6890184645286688</v>
      </c>
      <c r="H492" s="44">
        <f>IF(OR($A492="",$B492=""),"",'OddsRatio_working_2-way'!M491)</f>
        <v>2.4517893468724408</v>
      </c>
      <c r="I492" s="44">
        <f>IF(OR($A492="",$B492=""),"",'OddsRatio_working_2-way'!N491)</f>
        <v>1.6888051645745159</v>
      </c>
      <c r="J492" s="44">
        <f>IF('Log_working_2-way'!$D491="","",A492^('Log_working_2-way'!$D491))</f>
        <v>2.4586772337716281</v>
      </c>
      <c r="K492" s="46">
        <f>IF('Log_working_2-way'!$D491="","",B492^('Log_working_2-way'!$D491))</f>
        <v>1.685552620448002</v>
      </c>
      <c r="L492" s="53">
        <f t="shared" si="84"/>
        <v>0.41044776119402981</v>
      </c>
      <c r="M492" s="53">
        <f t="shared" si="85"/>
        <v>0.58955223880597019</v>
      </c>
      <c r="N492" s="54">
        <v>589</v>
      </c>
      <c r="O492" s="54">
        <f t="shared" si="86"/>
        <v>340.47679324894511</v>
      </c>
      <c r="P492" s="54">
        <f t="shared" si="87"/>
        <v>232.03030303030297</v>
      </c>
      <c r="Q492" s="54">
        <f t="shared" si="88"/>
        <v>356.969696969697</v>
      </c>
      <c r="R492" s="54">
        <f t="shared" si="89"/>
        <v>248.52320675105483</v>
      </c>
      <c r="S492" s="55">
        <f t="shared" si="90"/>
        <v>-16.492903720751883</v>
      </c>
      <c r="T492" s="55">
        <f t="shared" si="90"/>
        <v>-16.492903720751855</v>
      </c>
      <c r="U492" t="s">
        <v>154</v>
      </c>
      <c r="V492" t="s">
        <v>150</v>
      </c>
      <c r="W492" t="s">
        <v>436</v>
      </c>
      <c r="X492" t="s">
        <v>537</v>
      </c>
      <c r="Y492" s="66"/>
    </row>
    <row r="493" spans="1:25" ht="15" x14ac:dyDescent="0.25">
      <c r="A493">
        <v>1.74</v>
      </c>
      <c r="B493">
        <v>2.2000000000000002</v>
      </c>
      <c r="C493" s="43">
        <f t="shared" si="91"/>
        <v>2.925809822361547E-2</v>
      </c>
      <c r="D493" s="44">
        <f>IF(OR($A493="",$B493=""),"",A493*'MPTO_working_2-way'!$G492)</f>
        <v>1.790909090909091</v>
      </c>
      <c r="E493" s="46">
        <f>IF(OR($A493="",$B493=""),"",B493*'MPTO_working_2-way'!$G492)</f>
        <v>2.264367816091954</v>
      </c>
      <c r="F493" s="44">
        <f>IF(OR($A493="",$B493=""),"",'MPTO_working_2-way'!D492)</f>
        <v>1.78544776119403</v>
      </c>
      <c r="G493" s="46">
        <f>IF(OR($A493="",$B493=""),"",'MPTO_working_2-way'!E492)</f>
        <v>2.2731591448931119</v>
      </c>
      <c r="H493" s="44">
        <f>IF(OR($A493="",$B493=""),"",'OddsRatio_working_2-way'!M492)</f>
        <v>1.7852812659593167</v>
      </c>
      <c r="I493" s="44">
        <f>IF(OR($A493="",$B493=""),"",'OddsRatio_working_2-way'!N492)</f>
        <v>2.2734290799340271</v>
      </c>
      <c r="J493" s="44">
        <f>IF('Log_working_2-way'!$D492="","",A493^('Log_working_2-way'!$D492))</f>
        <v>1.7828096647750074</v>
      </c>
      <c r="K493" s="46">
        <f>IF('Log_working_2-way'!$D492="","",B493^('Log_working_2-way'!$D492))</f>
        <v>2.2774497365044657</v>
      </c>
      <c r="L493" s="53">
        <f t="shared" si="84"/>
        <v>0.55837563451776651</v>
      </c>
      <c r="M493" s="53">
        <f t="shared" si="85"/>
        <v>0.44162436548223349</v>
      </c>
      <c r="N493" s="54">
        <v>590</v>
      </c>
      <c r="O493" s="54">
        <f t="shared" si="86"/>
        <v>250.919540229885</v>
      </c>
      <c r="P493" s="54">
        <f t="shared" si="87"/>
        <v>321.81818181818181</v>
      </c>
      <c r="Q493" s="54">
        <f t="shared" si="88"/>
        <v>268.18181818181819</v>
      </c>
      <c r="R493" s="54">
        <f t="shared" si="89"/>
        <v>339.08045977011494</v>
      </c>
      <c r="S493" s="55">
        <f t="shared" si="90"/>
        <v>-17.262277951933186</v>
      </c>
      <c r="T493" s="55">
        <f t="shared" si="90"/>
        <v>-17.262277951933129</v>
      </c>
      <c r="U493" t="s">
        <v>56</v>
      </c>
      <c r="V493" t="s">
        <v>178</v>
      </c>
      <c r="W493" t="s">
        <v>436</v>
      </c>
      <c r="X493" t="s">
        <v>537</v>
      </c>
      <c r="Y493" s="66"/>
    </row>
    <row r="494" spans="1:25" ht="15" x14ac:dyDescent="0.25">
      <c r="A494">
        <v>2.48</v>
      </c>
      <c r="B494">
        <v>1.6</v>
      </c>
      <c r="C494" s="43">
        <f t="shared" si="91"/>
        <v>2.8225806451612989E-2</v>
      </c>
      <c r="D494" s="44">
        <f>IF(OR($A494="",$B494=""),"",A494*'MPTO_working_2-way'!$G493)</f>
        <v>2.5500000000000003</v>
      </c>
      <c r="E494" s="46">
        <f>IF(OR($A494="",$B494=""),"",B494*'MPTO_working_2-way'!$G493)</f>
        <v>1.645161290322581</v>
      </c>
      <c r="F494" s="44">
        <f>IF(OR($A494="",$B494=""),"",'MPTO_working_2-way'!D493)</f>
        <v>2.5699481865284977</v>
      </c>
      <c r="G494" s="46">
        <f>IF(OR($A494="",$B494=""),"",'MPTO_working_2-way'!E493)</f>
        <v>1.6369636963696372</v>
      </c>
      <c r="H494" s="44">
        <f>IF(OR($A494="",$B494=""),"",'OddsRatio_working_2-way'!M493)</f>
        <v>2.5705625319186329</v>
      </c>
      <c r="I494" s="44">
        <f>IF(OR($A494="",$B494=""),"",'OddsRatio_working_2-way'!N493)</f>
        <v>1.6367145399670135</v>
      </c>
      <c r="J494" s="44">
        <f>IF('Log_working_2-way'!$D493="","",A494^('Log_working_2-way'!$D493))</f>
        <v>2.5797860428369455</v>
      </c>
      <c r="K494" s="46">
        <f>IF('Log_working_2-way'!$D493="","",B494^('Log_working_2-way'!$D493))</f>
        <v>1.6329971102948844</v>
      </c>
      <c r="L494" s="53">
        <f t="shared" si="84"/>
        <v>0.39215686274509798</v>
      </c>
      <c r="M494" s="53">
        <f t="shared" si="85"/>
        <v>0.6078431372549018</v>
      </c>
      <c r="N494" s="54">
        <v>591</v>
      </c>
      <c r="O494" s="54">
        <f t="shared" si="86"/>
        <v>352.69354838709683</v>
      </c>
      <c r="P494" s="54">
        <f t="shared" si="87"/>
        <v>221.625</v>
      </c>
      <c r="Q494" s="54">
        <f t="shared" si="88"/>
        <v>369.375</v>
      </c>
      <c r="R494" s="54">
        <f t="shared" si="89"/>
        <v>238.30645161290323</v>
      </c>
      <c r="S494" s="55">
        <f t="shared" si="90"/>
        <v>-16.681451612903174</v>
      </c>
      <c r="T494" s="55">
        <f t="shared" si="90"/>
        <v>-16.681451612903231</v>
      </c>
      <c r="U494" t="s">
        <v>120</v>
      </c>
      <c r="V494" t="s">
        <v>111</v>
      </c>
      <c r="W494" t="s">
        <v>436</v>
      </c>
      <c r="X494" t="s">
        <v>537</v>
      </c>
      <c r="Y494" s="66"/>
    </row>
    <row r="495" spans="1:25" ht="15" x14ac:dyDescent="0.25">
      <c r="A495">
        <v>2.34</v>
      </c>
      <c r="B495">
        <v>1.66</v>
      </c>
      <c r="C495" s="43">
        <f t="shared" si="91"/>
        <v>2.9760065904644417E-2</v>
      </c>
      <c r="D495" s="44">
        <f>IF(OR($A495="",$B495=""),"",A495*'MPTO_working_2-way'!$G494)</f>
        <v>2.4096385542168677</v>
      </c>
      <c r="E495" s="46">
        <f>IF(OR($A495="",$B495=""),"",B495*'MPTO_working_2-way'!$G494)</f>
        <v>1.7094017094017095</v>
      </c>
      <c r="F495" s="44">
        <f>IF(OR($A495="",$B495=""),"",'MPTO_working_2-way'!D494)</f>
        <v>2.4244164274123086</v>
      </c>
      <c r="G495" s="46">
        <f>IF(OR($A495="",$B495=""),"",'MPTO_working_2-way'!E494)</f>
        <v>1.7020418894049603</v>
      </c>
      <c r="H495" s="44">
        <f>IF(OR($A495="",$B495=""),"",'OddsRatio_working_2-way'!M494)</f>
        <v>2.4248870236980302</v>
      </c>
      <c r="I495" s="44">
        <f>IF(OR($A495="",$B495=""),"",'OddsRatio_working_2-way'!N494)</f>
        <v>1.7018100265975373</v>
      </c>
      <c r="J495" s="44">
        <f>IF('Log_working_2-way'!$D494="","",A495^('Log_working_2-way'!$D494))</f>
        <v>2.4316899199135542</v>
      </c>
      <c r="K495" s="46">
        <f>IF('Log_working_2-way'!$D494="","",B495^('Log_working_2-way'!$D494))</f>
        <v>1.6984752676475883</v>
      </c>
      <c r="L495" s="53">
        <f t="shared" si="84"/>
        <v>0.41499999999999998</v>
      </c>
      <c r="M495" s="53">
        <f t="shared" si="85"/>
        <v>0.58499999999999996</v>
      </c>
      <c r="N495" s="54">
        <v>592</v>
      </c>
      <c r="O495" s="54">
        <f t="shared" si="86"/>
        <v>339.008547008547</v>
      </c>
      <c r="P495" s="54">
        <f t="shared" si="87"/>
        <v>235.37349397590359</v>
      </c>
      <c r="Q495" s="54">
        <f t="shared" si="88"/>
        <v>356.62650602409644</v>
      </c>
      <c r="R495" s="54">
        <f t="shared" si="89"/>
        <v>252.991452991453</v>
      </c>
      <c r="S495" s="55">
        <f t="shared" si="90"/>
        <v>-17.617959015549445</v>
      </c>
      <c r="T495" s="55">
        <f t="shared" si="90"/>
        <v>-17.617959015549417</v>
      </c>
      <c r="U495" t="s">
        <v>55</v>
      </c>
      <c r="V495" t="s">
        <v>155</v>
      </c>
      <c r="W495" t="s">
        <v>436</v>
      </c>
      <c r="X495" t="s">
        <v>537</v>
      </c>
      <c r="Y495" s="66"/>
    </row>
    <row r="496" spans="1:25" ht="15" x14ac:dyDescent="0.25">
      <c r="A496">
        <v>3.01</v>
      </c>
      <c r="B496">
        <v>1.41</v>
      </c>
      <c r="C496" s="43">
        <f t="shared" si="91"/>
        <v>4.1445771777290918E-2</v>
      </c>
      <c r="D496" s="44">
        <f>IF(OR($A496="",$B496=""),"",A496*'MPTO_working_2-way'!$G495)</f>
        <v>3.1347517730496453</v>
      </c>
      <c r="E496" s="46">
        <f>IF(OR($A496="",$B496=""),"",B496*'MPTO_working_2-way'!$G495)</f>
        <v>1.4684385382059801</v>
      </c>
      <c r="F496" s="44">
        <f>IF(OR($A496="",$B496=""),"",'MPTO_working_2-way'!D495)</f>
        <v>3.210241670133505</v>
      </c>
      <c r="G496" s="46">
        <f>IF(OR($A496="",$B496=""),"",'MPTO_working_2-way'!E495)</f>
        <v>1.4524392121969165</v>
      </c>
      <c r="H496" s="44">
        <f>IF(OR($A496="",$B496=""),"",'OddsRatio_working_2-way'!M495)</f>
        <v>3.214145213031486</v>
      </c>
      <c r="I496" s="44">
        <f>IF(OR($A496="",$B496=""),"",'OddsRatio_working_2-way'!N495)</f>
        <v>1.4516415608671192</v>
      </c>
      <c r="J496" s="44">
        <f>IF('Log_working_2-way'!$D495="","",A496^('Log_working_2-way'!$D495))</f>
        <v>3.2509243450889174</v>
      </c>
      <c r="K496" s="46">
        <f>IF('Log_working_2-way'!$D495="","",B496^('Log_working_2-way'!$D495))</f>
        <v>1.4442619327387027</v>
      </c>
      <c r="L496" s="53">
        <f t="shared" si="84"/>
        <v>0.31900452488687786</v>
      </c>
      <c r="M496" s="53">
        <f t="shared" si="85"/>
        <v>0.68099547511312208</v>
      </c>
      <c r="N496" s="54">
        <v>593</v>
      </c>
      <c r="O496" s="54">
        <f t="shared" si="86"/>
        <v>395.99003322259131</v>
      </c>
      <c r="P496" s="54">
        <f t="shared" si="87"/>
        <v>172.43262411347519</v>
      </c>
      <c r="Q496" s="54">
        <f t="shared" si="88"/>
        <v>420.56737588652481</v>
      </c>
      <c r="R496" s="54">
        <f t="shared" si="89"/>
        <v>197.00996677740864</v>
      </c>
      <c r="S496" s="55">
        <f t="shared" si="90"/>
        <v>-24.577342663933507</v>
      </c>
      <c r="T496" s="55">
        <f t="shared" si="90"/>
        <v>-24.57734266393345</v>
      </c>
      <c r="U496" t="s">
        <v>236</v>
      </c>
      <c r="V496" t="s">
        <v>157</v>
      </c>
      <c r="W496" t="s">
        <v>437</v>
      </c>
      <c r="X496" t="s">
        <v>537</v>
      </c>
      <c r="Y496" s="66"/>
    </row>
    <row r="497" spans="1:25" ht="15" x14ac:dyDescent="0.25">
      <c r="A497">
        <v>2.66</v>
      </c>
      <c r="B497">
        <v>1.51</v>
      </c>
      <c r="C497" s="43">
        <f t="shared" si="91"/>
        <v>3.8191505253199143E-2</v>
      </c>
      <c r="D497" s="44">
        <f>IF(OR($A497="",$B497=""),"",A497*'MPTO_working_2-way'!$G496)</f>
        <v>2.76158940397351</v>
      </c>
      <c r="E497" s="46">
        <f>IF(OR($A497="",$B497=""),"",B497*'MPTO_working_2-way'!$G496)</f>
        <v>1.5676691729323307</v>
      </c>
      <c r="F497" s="44">
        <f>IF(OR($A497="",$B497=""),"",'MPTO_working_2-way'!D496)</f>
        <v>2.802344240563734</v>
      </c>
      <c r="G497" s="46">
        <f>IF(OR($A497="",$B497=""),"",'MPTO_working_2-way'!E496)</f>
        <v>1.5548329655866526</v>
      </c>
      <c r="H497" s="44">
        <f>IF(OR($A497="",$B497=""),"",'OddsRatio_working_2-way'!M496)</f>
        <v>2.8041346847683837</v>
      </c>
      <c r="I497" s="44">
        <f>IF(OR($A497="",$B497=""),"",'OddsRatio_working_2-way'!N496)</f>
        <v>1.5542823429107684</v>
      </c>
      <c r="J497" s="44">
        <f>IF('Log_working_2-way'!$D496="","",A497^('Log_working_2-way'!$D496))</f>
        <v>2.8234489092067649</v>
      </c>
      <c r="K497" s="46">
        <f>IF('Log_working_2-way'!$D496="","",B497^('Log_working_2-way'!$D496))</f>
        <v>1.5484113072488479</v>
      </c>
      <c r="L497" s="53">
        <f t="shared" si="84"/>
        <v>0.36211031175059949</v>
      </c>
      <c r="M497" s="53">
        <f t="shared" si="85"/>
        <v>0.63788968824940051</v>
      </c>
      <c r="N497" s="54">
        <v>594</v>
      </c>
      <c r="O497" s="54">
        <f t="shared" si="86"/>
        <v>370.69172932330832</v>
      </c>
      <c r="P497" s="54">
        <f t="shared" si="87"/>
        <v>200.62251655629143</v>
      </c>
      <c r="Q497" s="54">
        <f t="shared" si="88"/>
        <v>393.37748344370863</v>
      </c>
      <c r="R497" s="54">
        <f t="shared" si="89"/>
        <v>223.30827067669171</v>
      </c>
      <c r="S497" s="55">
        <f t="shared" si="90"/>
        <v>-22.685754120400304</v>
      </c>
      <c r="T497" s="55">
        <f t="shared" si="90"/>
        <v>-22.685754120400276</v>
      </c>
      <c r="U497" t="s">
        <v>152</v>
      </c>
      <c r="V497" t="s">
        <v>118</v>
      </c>
      <c r="W497" t="s">
        <v>437</v>
      </c>
      <c r="X497" t="s">
        <v>537</v>
      </c>
      <c r="Y497" s="66"/>
    </row>
    <row r="498" spans="1:25" ht="15" x14ac:dyDescent="0.25">
      <c r="A498">
        <v>2.59</v>
      </c>
      <c r="B498">
        <v>1.53</v>
      </c>
      <c r="C498" s="43">
        <f t="shared" si="91"/>
        <v>3.9695157342216181E-2</v>
      </c>
      <c r="D498" s="44">
        <f>IF(OR($A498="",$B498=""),"",A498*'MPTO_working_2-way'!$G497)</f>
        <v>2.6928104575163396</v>
      </c>
      <c r="E498" s="46">
        <f>IF(OR($A498="",$B498=""),"",B498*'MPTO_working_2-way'!$G497)</f>
        <v>1.5907335907335909</v>
      </c>
      <c r="F498" s="44">
        <f>IF(OR($A498="",$B498=""),"",'MPTO_working_2-way'!D497)</f>
        <v>2.7303544975367759</v>
      </c>
      <c r="G498" s="46">
        <f>IF(OR($A498="",$B498=""),"",'MPTO_working_2-way'!E497)</f>
        <v>1.5779162601787884</v>
      </c>
      <c r="H498" s="44">
        <f>IF(OR($A498="",$B498=""),"",'OddsRatio_working_2-way'!M497)</f>
        <v>2.7320508075688767</v>
      </c>
      <c r="I498" s="44">
        <f>IF(OR($A498="",$B498=""),"",'OddsRatio_working_2-way'!N497)</f>
        <v>1.577350269189626</v>
      </c>
      <c r="J498" s="44">
        <f>IF('Log_working_2-way'!$D497="","",A498^('Log_working_2-way'!$D497))</f>
        <v>2.7498126453259264</v>
      </c>
      <c r="K498" s="46">
        <f>IF('Log_working_2-way'!$D497="","",B498^('Log_working_2-way'!$D497))</f>
        <v>1.5714897550150251</v>
      </c>
      <c r="L498" s="53">
        <f t="shared" si="84"/>
        <v>0.37135922330097093</v>
      </c>
      <c r="M498" s="53">
        <f t="shared" si="85"/>
        <v>0.62864077669902907</v>
      </c>
      <c r="N498" s="54">
        <v>595</v>
      </c>
      <c r="O498" s="54">
        <f t="shared" si="86"/>
        <v>365.27027027027026</v>
      </c>
      <c r="P498" s="54">
        <f t="shared" si="87"/>
        <v>206.11111111111114</v>
      </c>
      <c r="Q498" s="54">
        <f t="shared" si="88"/>
        <v>388.88888888888891</v>
      </c>
      <c r="R498" s="54">
        <f t="shared" si="89"/>
        <v>229.72972972972974</v>
      </c>
      <c r="S498" s="55">
        <f t="shared" si="90"/>
        <v>-23.618618618618655</v>
      </c>
      <c r="T498" s="55">
        <f t="shared" si="90"/>
        <v>-23.618618618618598</v>
      </c>
      <c r="U498" t="s">
        <v>151</v>
      </c>
      <c r="V498" t="s">
        <v>60</v>
      </c>
      <c r="W498" t="s">
        <v>437</v>
      </c>
      <c r="X498" t="s">
        <v>537</v>
      </c>
      <c r="Y498" s="66"/>
    </row>
    <row r="499" spans="1:25" ht="15" x14ac:dyDescent="0.25">
      <c r="A499">
        <v>2.1800000000000002</v>
      </c>
      <c r="B499">
        <v>1.72</v>
      </c>
      <c r="C499" s="43">
        <f t="shared" si="91"/>
        <v>4.0110945167484591E-2</v>
      </c>
      <c r="D499" s="44">
        <f>IF(OR($A499="",$B499=""),"",A499*'MPTO_working_2-way'!$G498)</f>
        <v>2.2674418604651168</v>
      </c>
      <c r="E499" s="46">
        <f>IF(OR($A499="",$B499=""),"",B499*'MPTO_working_2-way'!$G498)</f>
        <v>1.7889908256880735</v>
      </c>
      <c r="F499" s="44">
        <f>IF(OR($A499="",$B499=""),"",'MPTO_working_2-way'!D498)</f>
        <v>2.2796692607003894</v>
      </c>
      <c r="G499" s="46">
        <f>IF(OR($A499="",$B499=""),"",'MPTO_working_2-way'!E498)</f>
        <v>1.7814519194222731</v>
      </c>
      <c r="H499" s="44">
        <f>IF(OR($A499="",$B499=""),"",'OddsRatio_working_2-way'!M498)</f>
        <v>2.2801909579781015</v>
      </c>
      <c r="I499" s="44">
        <f>IF(OR($A499="",$B499=""),"",'OddsRatio_working_2-way'!N498)</f>
        <v>1.7811334658849434</v>
      </c>
      <c r="J499" s="44">
        <f>IF('Log_working_2-way'!$D498="","",A499^('Log_working_2-way'!$D498))</f>
        <v>2.2858490727693308</v>
      </c>
      <c r="K499" s="46">
        <f>IF('Log_working_2-way'!$D498="","",B499^('Log_working_2-way'!$D498))</f>
        <v>1.7776962484765699</v>
      </c>
      <c r="L499" s="53">
        <f t="shared" si="84"/>
        <v>0.44102564102564096</v>
      </c>
      <c r="M499" s="53">
        <f t="shared" si="85"/>
        <v>0.55897435897435888</v>
      </c>
      <c r="N499" s="54">
        <v>596</v>
      </c>
      <c r="O499" s="54">
        <f t="shared" si="86"/>
        <v>322.60550458715602</v>
      </c>
      <c r="P499" s="54">
        <f t="shared" si="87"/>
        <v>249.4883720930232</v>
      </c>
      <c r="Q499" s="54">
        <f t="shared" si="88"/>
        <v>346.51162790697674</v>
      </c>
      <c r="R499" s="54">
        <f t="shared" si="89"/>
        <v>273.39449541284404</v>
      </c>
      <c r="S499" s="55">
        <f t="shared" si="90"/>
        <v>-23.906123319820722</v>
      </c>
      <c r="T499" s="55">
        <f t="shared" si="90"/>
        <v>-23.906123319820836</v>
      </c>
      <c r="U499" t="s">
        <v>115</v>
      </c>
      <c r="V499" t="s">
        <v>237</v>
      </c>
      <c r="W499" t="s">
        <v>437</v>
      </c>
      <c r="X499" t="s">
        <v>537</v>
      </c>
      <c r="Y499" s="66"/>
    </row>
    <row r="500" spans="1:25" ht="15" x14ac:dyDescent="0.25">
      <c r="A500">
        <v>1.86</v>
      </c>
      <c r="B500">
        <v>1.88</v>
      </c>
      <c r="C500" s="43">
        <f t="shared" si="91"/>
        <v>6.9549302219171771E-2</v>
      </c>
      <c r="D500" s="44">
        <f>IF(OR($A500="",$B500=""),"",A500*'MPTO_working_2-way'!$G499)</f>
        <v>1.9893617021276595</v>
      </c>
      <c r="E500" s="46">
        <f>IF(OR($A500="",$B500=""),"",B500*'MPTO_working_2-way'!$G499)</f>
        <v>2.010752688172043</v>
      </c>
      <c r="F500" s="44">
        <f>IF(OR($A500="",$B500=""),"",'MPTO_working_2-way'!D499)</f>
        <v>1.9886260236578708</v>
      </c>
      <c r="G500" s="46">
        <f>IF(OR($A500="",$B500=""),"",'MPTO_working_2-way'!E499)</f>
        <v>2.011504832029452</v>
      </c>
      <c r="H500" s="44">
        <f>IF(OR($A500="",$B500=""),"",'OddsRatio_working_2-way'!M499)</f>
        <v>1.9885710532241614</v>
      </c>
      <c r="I500" s="44">
        <f>IF(OR($A500="",$B500=""),"",'OddsRatio_working_2-way'!N499)</f>
        <v>2.0115610777177464</v>
      </c>
      <c r="J500" s="44">
        <f>IF('Log_working_2-way'!$D499="","",A500^('Log_working_2-way'!$D499))</f>
        <v>1.9882256246807688</v>
      </c>
      <c r="K500" s="46">
        <f>IF('Log_working_2-way'!$D499="","",B500^('Log_working_2-way'!$D499))</f>
        <v>2.0119146630215194</v>
      </c>
      <c r="L500" s="53">
        <f t="shared" si="84"/>
        <v>0.50267379679144386</v>
      </c>
      <c r="M500" s="53">
        <f t="shared" si="85"/>
        <v>0.49732620320855614</v>
      </c>
      <c r="N500" s="54">
        <v>597</v>
      </c>
      <c r="O500" s="54">
        <f t="shared" si="86"/>
        <v>276.03225806451616</v>
      </c>
      <c r="P500" s="54">
        <f t="shared" si="87"/>
        <v>279.44680851063822</v>
      </c>
      <c r="Q500" s="54">
        <f t="shared" si="88"/>
        <v>317.55319148936172</v>
      </c>
      <c r="R500" s="54">
        <f t="shared" si="89"/>
        <v>320.96774193548384</v>
      </c>
      <c r="S500" s="55">
        <f t="shared" si="90"/>
        <v>-41.520933424845566</v>
      </c>
      <c r="T500" s="55">
        <f t="shared" si="90"/>
        <v>-41.520933424845623</v>
      </c>
      <c r="U500" t="s">
        <v>64</v>
      </c>
      <c r="V500" t="s">
        <v>167</v>
      </c>
      <c r="W500" t="s">
        <v>442</v>
      </c>
      <c r="X500" t="s">
        <v>537</v>
      </c>
      <c r="Y500" s="66"/>
    </row>
    <row r="501" spans="1:25" ht="15" x14ac:dyDescent="0.25">
      <c r="A501">
        <v>2.13</v>
      </c>
      <c r="B501">
        <v>1.77</v>
      </c>
      <c r="C501" s="43">
        <f t="shared" si="91"/>
        <v>3.4455319487546765E-2</v>
      </c>
      <c r="D501" s="44">
        <f>IF(OR($A501="",$B501=""),"",A501*'MPTO_working_2-way'!$G500)</f>
        <v>2.2033898305084745</v>
      </c>
      <c r="E501" s="46">
        <f>IF(OR($A501="",$B501=""),"",B501*'MPTO_working_2-way'!$G500)</f>
        <v>1.8309859154929577</v>
      </c>
      <c r="F501" s="44">
        <f>IF(OR($A501="",$B501=""),"",'MPTO_working_2-way'!D500)</f>
        <v>2.2111375032990233</v>
      </c>
      <c r="G501" s="46">
        <f>IF(OR($A501="",$B501=""),"",'MPTO_working_2-way'!E500)</f>
        <v>1.8256700806275876</v>
      </c>
      <c r="H501" s="44">
        <f>IF(OR($A501="",$B501=""),"",'OddsRatio_working_2-way'!M500)</f>
        <v>2.2114175446692466</v>
      </c>
      <c r="I501" s="44">
        <f>IF(OR($A501="",$B501=""),"",'OddsRatio_working_2-way'!N500)</f>
        <v>1.8254792118542653</v>
      </c>
      <c r="J501" s="44">
        <f>IF('Log_working_2-way'!$D500="","",A501^('Log_working_2-way'!$D500))</f>
        <v>2.2149715784230573</v>
      </c>
      <c r="K501" s="46">
        <f>IF('Log_working_2-way'!$D500="","",B501^('Log_working_2-way'!$D500))</f>
        <v>1.8230645208160881</v>
      </c>
      <c r="L501" s="53">
        <f t="shared" si="84"/>
        <v>0.45384615384615384</v>
      </c>
      <c r="M501" s="53">
        <f t="shared" si="85"/>
        <v>0.5461538461538461</v>
      </c>
      <c r="N501" s="54">
        <v>598</v>
      </c>
      <c r="O501" s="54">
        <f t="shared" si="86"/>
        <v>317.24882629107981</v>
      </c>
      <c r="P501" s="54">
        <f t="shared" si="87"/>
        <v>260.14689265536725</v>
      </c>
      <c r="Q501" s="54">
        <f t="shared" si="88"/>
        <v>337.8531073446328</v>
      </c>
      <c r="R501" s="54">
        <f t="shared" si="89"/>
        <v>280.75117370892019</v>
      </c>
      <c r="S501" s="55">
        <f t="shared" si="90"/>
        <v>-20.604281053552995</v>
      </c>
      <c r="T501" s="55">
        <f t="shared" si="90"/>
        <v>-20.604281053552938</v>
      </c>
      <c r="U501" t="s">
        <v>130</v>
      </c>
      <c r="V501" t="s">
        <v>124</v>
      </c>
      <c r="W501" t="s">
        <v>442</v>
      </c>
      <c r="X501" t="s">
        <v>537</v>
      </c>
      <c r="Y501" s="66"/>
    </row>
    <row r="502" spans="1:25" ht="15" x14ac:dyDescent="0.25">
      <c r="A502">
        <v>2.0299999999999998</v>
      </c>
      <c r="B502">
        <v>1.86</v>
      </c>
      <c r="C502" s="43">
        <f t="shared" si="91"/>
        <v>3.0245246040574214E-2</v>
      </c>
      <c r="D502" s="44">
        <f>IF(OR($A502="",$B502=""),"",A502*'MPTO_working_2-way'!$G501)</f>
        <v>2.0913978494623655</v>
      </c>
      <c r="E502" s="46">
        <f>IF(OR($A502="",$B502=""),"",B502*'MPTO_working_2-way'!$G501)</f>
        <v>1.9162561576354682</v>
      </c>
      <c r="F502" s="44">
        <f>IF(OR($A502="",$B502=""),"",'MPTO_working_2-way'!D501)</f>
        <v>2.0942925287037548</v>
      </c>
      <c r="G502" s="46">
        <f>IF(OR($A502="",$B502=""),"",'MPTO_working_2-way'!E501)</f>
        <v>1.9138324294186226</v>
      </c>
      <c r="H502" s="44">
        <f>IF(OR($A502="",$B502=""),"",'OddsRatio_working_2-way'!M501)</f>
        <v>2.0943831224048783</v>
      </c>
      <c r="I502" s="44">
        <f>IF(OR($A502="",$B502=""),"",'OddsRatio_working_2-way'!N501)</f>
        <v>1.9137567818137824</v>
      </c>
      <c r="J502" s="44">
        <f>IF('Log_working_2-way'!$D501="","",A502^('Log_working_2-way'!$D501))</f>
        <v>2.0957003958101184</v>
      </c>
      <c r="K502" s="46">
        <f>IF('Log_working_2-way'!$D501="","",B502^('Log_working_2-way'!$D501))</f>
        <v>1.9126582447390832</v>
      </c>
      <c r="L502" s="53">
        <f t="shared" si="84"/>
        <v>0.47814910025706941</v>
      </c>
      <c r="M502" s="53">
        <f t="shared" si="85"/>
        <v>0.52185089974293053</v>
      </c>
      <c r="N502" s="54">
        <v>599</v>
      </c>
      <c r="O502" s="54">
        <f t="shared" si="86"/>
        <v>303.92610837438417</v>
      </c>
      <c r="P502" s="54">
        <f t="shared" si="87"/>
        <v>276.95698924731187</v>
      </c>
      <c r="Q502" s="54">
        <f t="shared" si="88"/>
        <v>322.04301075268813</v>
      </c>
      <c r="R502" s="54">
        <f t="shared" si="89"/>
        <v>295.07389162561583</v>
      </c>
      <c r="S502" s="55">
        <f t="shared" si="90"/>
        <v>-18.116902378303962</v>
      </c>
      <c r="T502" s="55">
        <f t="shared" si="90"/>
        <v>-18.116902378303962</v>
      </c>
      <c r="U502" t="s">
        <v>125</v>
      </c>
      <c r="V502" t="s">
        <v>168</v>
      </c>
      <c r="W502" t="s">
        <v>442</v>
      </c>
      <c r="X502" t="s">
        <v>537</v>
      </c>
      <c r="Y502" s="66"/>
    </row>
    <row r="503" spans="1:25" ht="15" x14ac:dyDescent="0.25">
      <c r="A503">
        <v>1.83</v>
      </c>
      <c r="B503">
        <v>2.0499999999999998</v>
      </c>
      <c r="C503" s="43">
        <f t="shared" si="91"/>
        <v>3.4252965480474407E-2</v>
      </c>
      <c r="D503" s="44">
        <f>IF(OR($A503="",$B503=""),"",A503*'MPTO_working_2-way'!$G502)</f>
        <v>1.8926829268292682</v>
      </c>
      <c r="E503" s="46">
        <f>IF(OR($A503="",$B503=""),"",B503*'MPTO_working_2-way'!$G502)</f>
        <v>2.1202185792349724</v>
      </c>
      <c r="F503" s="44">
        <f>IF(OR($A503="",$B503=""),"",'MPTO_working_2-way'!D502)</f>
        <v>1.8892106257081707</v>
      </c>
      <c r="G503" s="46">
        <f>IF(OR($A503="",$B503=""),"",'MPTO_working_2-way'!E502)</f>
        <v>2.1245929491717397</v>
      </c>
      <c r="H503" s="44">
        <f>IF(OR($A503="",$B503=""),"",'OddsRatio_working_2-way'!M502)</f>
        <v>1.8890872794479689</v>
      </c>
      <c r="I503" s="44">
        <f>IF(OR($A503="",$B503=""),"",'OddsRatio_working_2-way'!N502)</f>
        <v>2.1247489679763456</v>
      </c>
      <c r="J503" s="44">
        <f>IF('Log_working_2-way'!$D502="","",A503^('Log_working_2-way'!$D502))</f>
        <v>1.8875091450726849</v>
      </c>
      <c r="K503" s="46">
        <f>IF('Log_working_2-way'!$D502="","",B503^('Log_working_2-way'!$D502))</f>
        <v>2.1267489530128172</v>
      </c>
      <c r="L503" s="53">
        <f t="shared" si="84"/>
        <v>0.52835051546391754</v>
      </c>
      <c r="M503" s="53">
        <f t="shared" si="85"/>
        <v>0.47164948453608252</v>
      </c>
      <c r="N503" s="54">
        <v>600</v>
      </c>
      <c r="O503" s="54">
        <f t="shared" si="86"/>
        <v>272.13114754098359</v>
      </c>
      <c r="P503" s="54">
        <f t="shared" si="87"/>
        <v>307.31707317073176</v>
      </c>
      <c r="Q503" s="54">
        <f t="shared" si="88"/>
        <v>292.6829268292683</v>
      </c>
      <c r="R503" s="54">
        <f t="shared" si="89"/>
        <v>327.86885245901635</v>
      </c>
      <c r="S503" s="55">
        <f t="shared" si="90"/>
        <v>-20.551779288284706</v>
      </c>
      <c r="T503" s="55">
        <f t="shared" si="90"/>
        <v>-20.551779288284592</v>
      </c>
      <c r="U503" t="s">
        <v>126</v>
      </c>
      <c r="V503" t="s">
        <v>131</v>
      </c>
      <c r="W503" t="s">
        <v>442</v>
      </c>
      <c r="X503" t="s">
        <v>537</v>
      </c>
      <c r="Y503" s="66"/>
    </row>
    <row r="504" spans="1:25" ht="15" x14ac:dyDescent="0.25">
      <c r="A504">
        <v>1.85</v>
      </c>
      <c r="B504">
        <v>2.0099999999999998</v>
      </c>
      <c r="C504" s="43">
        <f t="shared" si="91"/>
        <v>3.80529783514858E-2</v>
      </c>
      <c r="D504" s="44">
        <f>IF(OR($A504="",$B504=""),"",A504*'MPTO_working_2-way'!$G503)</f>
        <v>1.9203980099502489</v>
      </c>
      <c r="E504" s="46">
        <f>IF(OR($A504="",$B504=""),"",B504*'MPTO_working_2-way'!$G503)</f>
        <v>2.086486486486486</v>
      </c>
      <c r="F504" s="44">
        <f>IF(OR($A504="",$B504=""),"",'MPTO_working_2-way'!D503)</f>
        <v>1.9174938764986464</v>
      </c>
      <c r="G504" s="46">
        <f>IF(OR($A504="",$B504=""),"",'MPTO_working_2-way'!E503)</f>
        <v>2.0899255304201207</v>
      </c>
      <c r="H504" s="44">
        <f>IF(OR($A504="",$B504=""),"",'OddsRatio_working_2-way'!M503)</f>
        <v>1.91737896118008</v>
      </c>
      <c r="I504" s="44">
        <f>IF(OR($A504="",$B504=""),"",'OddsRatio_working_2-way'!N503)</f>
        <v>2.0900620597551534</v>
      </c>
      <c r="J504" s="44">
        <f>IF('Log_working_2-way'!$D503="","",A504^('Log_working_2-way'!$D503))</f>
        <v>1.9160544641822177</v>
      </c>
      <c r="K504" s="46">
        <f>IF('Log_working_2-way'!$D503="","",B504^('Log_working_2-way'!$D503))</f>
        <v>2.0916381493676872</v>
      </c>
      <c r="L504" s="53">
        <f t="shared" si="84"/>
        <v>0.52072538860103623</v>
      </c>
      <c r="M504" s="53">
        <f t="shared" si="85"/>
        <v>0.47927461139896382</v>
      </c>
      <c r="N504" s="54">
        <v>601</v>
      </c>
      <c r="O504" s="54">
        <f t="shared" si="86"/>
        <v>276.13513513513516</v>
      </c>
      <c r="P504" s="54">
        <f t="shared" si="87"/>
        <v>301.99502487562182</v>
      </c>
      <c r="Q504" s="54">
        <f t="shared" si="88"/>
        <v>299.00497512437818</v>
      </c>
      <c r="R504" s="54">
        <f t="shared" si="89"/>
        <v>324.86486486486484</v>
      </c>
      <c r="S504" s="55">
        <f t="shared" si="90"/>
        <v>-22.869839989243019</v>
      </c>
      <c r="T504" s="55">
        <f t="shared" si="90"/>
        <v>-22.869839989243019</v>
      </c>
      <c r="U504" t="s">
        <v>380</v>
      </c>
      <c r="V504" t="s">
        <v>238</v>
      </c>
      <c r="W504" t="s">
        <v>438</v>
      </c>
      <c r="X504" t="s">
        <v>538</v>
      </c>
      <c r="Y504" s="66"/>
    </row>
    <row r="505" spans="1:25" ht="15" x14ac:dyDescent="0.25">
      <c r="A505">
        <v>1.68</v>
      </c>
      <c r="B505">
        <v>2.23</v>
      </c>
      <c r="C505" s="43">
        <f t="shared" si="91"/>
        <v>4.3668588511637907E-2</v>
      </c>
      <c r="D505" s="44">
        <f>IF(OR($A505="",$B505=""),"",A505*'MPTO_working_2-way'!$G504)</f>
        <v>1.7533632286995515</v>
      </c>
      <c r="E505" s="46">
        <f>IF(OR($A505="",$B505=""),"",B505*'MPTO_working_2-way'!$G504)</f>
        <v>2.3273809523809526</v>
      </c>
      <c r="F505" s="44">
        <f>IF(OR($A505="",$B505=""),"",'MPTO_working_2-way'!D504)</f>
        <v>1.7439716972348942</v>
      </c>
      <c r="G505" s="46">
        <f>IF(OR($A505="",$B505=""),"",'MPTO_working_2-way'!E504)</f>
        <v>2.3441371542985863</v>
      </c>
      <c r="H505" s="44">
        <f>IF(OR($A505="",$B505=""),"",'OddsRatio_working_2-way'!M504)</f>
        <v>1.743535828629182</v>
      </c>
      <c r="I505" s="44">
        <f>IF(OR($A505="",$B505=""),"",'OddsRatio_working_2-way'!N504)</f>
        <v>2.3449251017851385</v>
      </c>
      <c r="J505" s="44">
        <f>IF('Log_working_2-way'!$D504="","",A505^('Log_working_2-way'!$D504))</f>
        <v>1.7392442669948964</v>
      </c>
      <c r="K505" s="46">
        <f>IF('Log_working_2-way'!$D504="","",B505^('Log_working_2-way'!$D504))</f>
        <v>2.3527328444015367</v>
      </c>
      <c r="L505" s="53">
        <f t="shared" si="84"/>
        <v>0.57033248081841437</v>
      </c>
      <c r="M505" s="53">
        <f t="shared" si="85"/>
        <v>0.42966751918158563</v>
      </c>
      <c r="N505" s="54">
        <v>602</v>
      </c>
      <c r="O505" s="54">
        <f t="shared" si="86"/>
        <v>243.66666666666669</v>
      </c>
      <c r="P505" s="54">
        <f t="shared" si="87"/>
        <v>332.04484304932737</v>
      </c>
      <c r="Q505" s="54">
        <f t="shared" si="88"/>
        <v>269.95515695067263</v>
      </c>
      <c r="R505" s="54">
        <f t="shared" si="89"/>
        <v>358.33333333333331</v>
      </c>
      <c r="S505" s="55">
        <f t="shared" si="90"/>
        <v>-26.288490284005945</v>
      </c>
      <c r="T505" s="55">
        <f t="shared" si="90"/>
        <v>-26.288490284005945</v>
      </c>
      <c r="U505" t="s">
        <v>252</v>
      </c>
      <c r="V505" t="s">
        <v>256</v>
      </c>
      <c r="W505" t="s">
        <v>438</v>
      </c>
      <c r="X505" t="s">
        <v>538</v>
      </c>
      <c r="Y505" s="66"/>
    </row>
    <row r="506" spans="1:25" ht="15" x14ac:dyDescent="0.25">
      <c r="A506">
        <v>1.66</v>
      </c>
      <c r="B506">
        <v>2.27</v>
      </c>
      <c r="C506" s="43">
        <f t="shared" si="91"/>
        <v>4.2938272915450382E-2</v>
      </c>
      <c r="D506" s="44">
        <f>IF(OR($A506="",$B506=""),"",A506*'MPTO_working_2-way'!$G505)</f>
        <v>1.7312775330396475</v>
      </c>
      <c r="E506" s="46">
        <f>IF(OR($A506="",$B506=""),"",B506*'MPTO_working_2-way'!$G505)</f>
        <v>2.3674698795180724</v>
      </c>
      <c r="F506" s="44">
        <f>IF(OR($A506="",$B506=""),"",'MPTO_working_2-way'!D505)</f>
        <v>1.7213466721483714</v>
      </c>
      <c r="G506" s="46">
        <f>IF(OR($A506="",$B506=""),"",'MPTO_working_2-way'!E505)</f>
        <v>2.3862959913874993</v>
      </c>
      <c r="H506" s="44">
        <f>IF(OR($A506="",$B506=""),"",'OddsRatio_working_2-way'!M505)</f>
        <v>1.7208918361100216</v>
      </c>
      <c r="I506" s="44">
        <f>IF(OR($A506="",$B506=""),"",'OddsRatio_working_2-way'!N505)</f>
        <v>2.387170654332921</v>
      </c>
      <c r="J506" s="44">
        <f>IF('Log_working_2-way'!$D505="","",A506^('Log_working_2-way'!$D505))</f>
        <v>1.7163559375473425</v>
      </c>
      <c r="K506" s="46">
        <f>IF('Log_working_2-way'!$D505="","",B506^('Log_working_2-way'!$D505))</f>
        <v>2.3959540887220943</v>
      </c>
      <c r="L506" s="53">
        <f t="shared" ref="L506:L559" si="92">(1/D506)</f>
        <v>0.57760814249363868</v>
      </c>
      <c r="M506" s="53">
        <f t="shared" ref="M506:M559" si="93">(1/E506)</f>
        <v>0.42239185750636132</v>
      </c>
      <c r="N506" s="54">
        <v>603</v>
      </c>
      <c r="O506" s="54">
        <f t="shared" ref="O506:O559" si="94">(1/A506)*((N506*A506)-N506)</f>
        <v>239.7469879518072</v>
      </c>
      <c r="P506" s="54">
        <f t="shared" ref="P506:P559" si="95">(1/B506)*((N506*B506)-N506)</f>
        <v>337.36123348017617</v>
      </c>
      <c r="Q506" s="54">
        <f t="shared" ref="Q506:Q559" si="96">(1/B506)*N506</f>
        <v>265.63876651982378</v>
      </c>
      <c r="R506" s="54">
        <f t="shared" ref="R506:R559" si="97">(1/A506)*N506</f>
        <v>363.25301204819283</v>
      </c>
      <c r="S506" s="55">
        <f t="shared" ref="S506:T560" si="98">O506-Q506</f>
        <v>-25.891778568016576</v>
      </c>
      <c r="T506" s="55">
        <f t="shared" si="98"/>
        <v>-25.891778568016662</v>
      </c>
      <c r="U506" t="s">
        <v>384</v>
      </c>
      <c r="V506" t="s">
        <v>382</v>
      </c>
      <c r="W506" t="s">
        <v>438</v>
      </c>
      <c r="X506" t="s">
        <v>538</v>
      </c>
      <c r="Y506" s="66"/>
    </row>
    <row r="507" spans="1:25" ht="15" x14ac:dyDescent="0.25">
      <c r="A507">
        <v>1.85</v>
      </c>
      <c r="B507">
        <v>1.97</v>
      </c>
      <c r="C507" s="43">
        <f t="shared" si="91"/>
        <v>4.8154753738510081E-2</v>
      </c>
      <c r="D507" s="44">
        <f>IF(OR($A507="",$B507=""),"",A507*'MPTO_working_2-way'!$G506)</f>
        <v>1.9390862944162437</v>
      </c>
      <c r="E507" s="46">
        <f>IF(OR($A507="",$B507=""),"",B507*'MPTO_working_2-way'!$G506)</f>
        <v>2.0648648648648646</v>
      </c>
      <c r="F507" s="44">
        <f>IF(OR($A507="",$B507=""),"",'MPTO_working_2-way'!D506)</f>
        <v>1.9362465134812061</v>
      </c>
      <c r="G507" s="46">
        <f>IF(OR($A507="",$B507=""),"",'MPTO_working_2-way'!E506)</f>
        <v>2.0680947652149242</v>
      </c>
      <c r="H507" s="44">
        <f>IF(OR($A507="",$B507=""),"",'OddsRatio_working_2-way'!M506)</f>
        <v>1.936102910899125</v>
      </c>
      <c r="I507" s="44">
        <f>IF(OR($A507="",$B507=""),"",'OddsRatio_working_2-way'!N506)</f>
        <v>2.0682586159672365</v>
      </c>
      <c r="J507" s="44">
        <f>IF('Log_working_2-way'!$D506="","",A507^('Log_working_2-way'!$D506))</f>
        <v>1.9347965200176827</v>
      </c>
      <c r="K507" s="46">
        <f>IF('Log_working_2-way'!$D506="","",B507^('Log_working_2-way'!$D506))</f>
        <v>2.0697515219465816</v>
      </c>
      <c r="L507" s="53">
        <f t="shared" si="92"/>
        <v>0.51570680628272247</v>
      </c>
      <c r="M507" s="53">
        <f t="shared" si="93"/>
        <v>0.48429319371727753</v>
      </c>
      <c r="N507" s="54">
        <v>604</v>
      </c>
      <c r="O507" s="54">
        <f t="shared" si="94"/>
        <v>277.51351351351354</v>
      </c>
      <c r="P507" s="54">
        <f t="shared" si="95"/>
        <v>297.40101522842633</v>
      </c>
      <c r="Q507" s="54">
        <f t="shared" si="96"/>
        <v>306.59898477157361</v>
      </c>
      <c r="R507" s="54">
        <f t="shared" si="97"/>
        <v>326.48648648648646</v>
      </c>
      <c r="S507" s="55">
        <f t="shared" si="98"/>
        <v>-29.085471258060068</v>
      </c>
      <c r="T507" s="55">
        <f t="shared" si="98"/>
        <v>-29.085471258060124</v>
      </c>
      <c r="U507" t="s">
        <v>385</v>
      </c>
      <c r="V507" t="s">
        <v>387</v>
      </c>
      <c r="W507" t="s">
        <v>438</v>
      </c>
      <c r="X507" t="s">
        <v>538</v>
      </c>
      <c r="Y507" s="66"/>
    </row>
    <row r="508" spans="1:25" ht="15" x14ac:dyDescent="0.25">
      <c r="A508">
        <v>1.67</v>
      </c>
      <c r="B508">
        <v>2.33</v>
      </c>
      <c r="C508" s="43">
        <f t="shared" si="91"/>
        <v>2.7986944565804084E-2</v>
      </c>
      <c r="D508" s="44">
        <f>IF(OR($A508="",$B508=""),"",A508*'MPTO_working_2-way'!$G507)</f>
        <v>1.7167381974248928</v>
      </c>
      <c r="E508" s="46">
        <f>IF(OR($A508="",$B508=""),"",B508*'MPTO_working_2-way'!$G507)</f>
        <v>2.3952095808383236</v>
      </c>
      <c r="F508" s="44">
        <f>IF(OR($A508="",$B508=""),"",'MPTO_working_2-way'!D507)</f>
        <v>1.7099602293950913</v>
      </c>
      <c r="G508" s="46">
        <f>IF(OR($A508="",$B508=""),"",'MPTO_working_2-way'!E507)</f>
        <v>2.4085296029216061</v>
      </c>
      <c r="H508" s="44">
        <f>IF(OR($A508="",$B508=""),"",'OddsRatio_working_2-way'!M507)</f>
        <v>1.7097600992562489</v>
      </c>
      <c r="I508" s="44">
        <f>IF(OR($A508="",$B508=""),"",'OddsRatio_working_2-way'!N507)</f>
        <v>2.408926764195241</v>
      </c>
      <c r="J508" s="44">
        <f>IF('Log_working_2-way'!$D507="","",A508^('Log_working_2-way'!$D507))</f>
        <v>1.7066927473832643</v>
      </c>
      <c r="K508" s="46">
        <f>IF('Log_working_2-way'!$D507="","",B508^('Log_working_2-way'!$D507))</f>
        <v>2.4150421151239718</v>
      </c>
      <c r="L508" s="53">
        <f t="shared" si="92"/>
        <v>0.58250000000000002</v>
      </c>
      <c r="M508" s="53">
        <f t="shared" si="93"/>
        <v>0.41749999999999998</v>
      </c>
      <c r="N508" s="54">
        <v>605</v>
      </c>
      <c r="O508" s="54">
        <f t="shared" si="94"/>
        <v>242.72455089820357</v>
      </c>
      <c r="P508" s="54">
        <f t="shared" si="95"/>
        <v>345.34334763948505</v>
      </c>
      <c r="Q508" s="54">
        <f t="shared" si="96"/>
        <v>259.65665236051501</v>
      </c>
      <c r="R508" s="54">
        <f t="shared" si="97"/>
        <v>362.27544910179643</v>
      </c>
      <c r="S508" s="55">
        <f t="shared" si="98"/>
        <v>-16.932101462311437</v>
      </c>
      <c r="T508" s="55">
        <f t="shared" si="98"/>
        <v>-16.93210146231138</v>
      </c>
      <c r="U508" t="s">
        <v>260</v>
      </c>
      <c r="V508" t="s">
        <v>241</v>
      </c>
      <c r="W508" t="s">
        <v>230</v>
      </c>
      <c r="X508" t="s">
        <v>538</v>
      </c>
      <c r="Y508" s="66"/>
    </row>
    <row r="509" spans="1:25" ht="15" x14ac:dyDescent="0.25">
      <c r="A509">
        <v>1.88</v>
      </c>
      <c r="B509">
        <v>2.02</v>
      </c>
      <c r="C509" s="43">
        <f t="shared" si="91"/>
        <v>2.6964398567516312E-2</v>
      </c>
      <c r="D509" s="44">
        <f>IF(OR($A509="",$B509=""),"",A509*'MPTO_working_2-way'!$G508)</f>
        <v>1.9306930693069306</v>
      </c>
      <c r="E509" s="46">
        <f>IF(OR($A509="",$B509=""),"",B509*'MPTO_working_2-way'!$G508)</f>
        <v>2.0744680851063828</v>
      </c>
      <c r="F509" s="44">
        <f>IF(OR($A509="",$B509=""),"",'MPTO_working_2-way'!D508)</f>
        <v>1.9288906948394962</v>
      </c>
      <c r="G509" s="46">
        <f>IF(OR($A509="",$B509=""),"",'MPTO_working_2-way'!E508)</f>
        <v>2.0765529308836395</v>
      </c>
      <c r="H509" s="44">
        <f>IF(OR($A509="",$B509=""),"",'OddsRatio_working_2-way'!M508)</f>
        <v>1.9288407280256479</v>
      </c>
      <c r="I509" s="44">
        <f>IF(OR($A509="",$B509=""),"",'OddsRatio_working_2-way'!N508)</f>
        <v>2.0766108438479098</v>
      </c>
      <c r="J509" s="44">
        <f>IF('Log_working_2-way'!$D508="","",A509^('Log_working_2-way'!$D508))</f>
        <v>1.9280257534933587</v>
      </c>
      <c r="K509" s="46">
        <f>IF('Log_working_2-way'!$D508="","",B509^('Log_working_2-way'!$D508))</f>
        <v>2.0775563029751076</v>
      </c>
      <c r="L509" s="53">
        <f t="shared" si="92"/>
        <v>0.517948717948718</v>
      </c>
      <c r="M509" s="53">
        <f t="shared" si="93"/>
        <v>0.48205128205128212</v>
      </c>
      <c r="N509" s="54">
        <v>606</v>
      </c>
      <c r="O509" s="54">
        <f t="shared" si="94"/>
        <v>283.65957446808511</v>
      </c>
      <c r="P509" s="54">
        <f t="shared" si="95"/>
        <v>306.00000000000006</v>
      </c>
      <c r="Q509" s="54">
        <f t="shared" si="96"/>
        <v>300</v>
      </c>
      <c r="R509" s="54">
        <f t="shared" si="97"/>
        <v>322.34042553191489</v>
      </c>
      <c r="S509" s="55">
        <f t="shared" si="98"/>
        <v>-16.340425531914889</v>
      </c>
      <c r="T509" s="55">
        <f t="shared" si="98"/>
        <v>-16.340425531914832</v>
      </c>
      <c r="U509" t="s">
        <v>264</v>
      </c>
      <c r="V509" t="s">
        <v>270</v>
      </c>
      <c r="W509" t="s">
        <v>230</v>
      </c>
      <c r="X509" t="s">
        <v>538</v>
      </c>
      <c r="Y509" s="66"/>
    </row>
    <row r="510" spans="1:25" ht="15" x14ac:dyDescent="0.25">
      <c r="A510">
        <v>2.06</v>
      </c>
      <c r="B510">
        <v>1.85</v>
      </c>
      <c r="C510" s="43">
        <f t="shared" si="91"/>
        <v>2.5977433744424072E-2</v>
      </c>
      <c r="D510" s="44">
        <f>IF(OR($A510="",$B510=""),"",A510*'MPTO_working_2-way'!$G509)</f>
        <v>2.1135135135135137</v>
      </c>
      <c r="E510" s="46">
        <f>IF(OR($A510="",$B510=""),"",B510*'MPTO_working_2-way'!$G509)</f>
        <v>1.8980582524271847</v>
      </c>
      <c r="F510" s="44">
        <f>IF(OR($A510="",$B510=""),"",'MPTO_working_2-way'!D509)</f>
        <v>2.1166342682588173</v>
      </c>
      <c r="G510" s="46">
        <f>IF(OR($A510="",$B510=""),"",'MPTO_working_2-way'!E509)</f>
        <v>1.8955483710519774</v>
      </c>
      <c r="H510" s="44">
        <f>IF(OR($A510="",$B510=""),"",'OddsRatio_working_2-way'!M509)</f>
        <v>2.1167178800079327</v>
      </c>
      <c r="I510" s="44">
        <f>IF(OR($A510="",$B510=""),"",'OddsRatio_working_2-way'!N509)</f>
        <v>1.8954813188742858</v>
      </c>
      <c r="J510" s="44">
        <f>IF('Log_working_2-way'!$D509="","",A510^('Log_working_2-way'!$D509))</f>
        <v>2.1181333306010104</v>
      </c>
      <c r="K510" s="46">
        <f>IF('Log_working_2-way'!$D509="","",B510^('Log_working_2-way'!$D509))</f>
        <v>1.8943477245799318</v>
      </c>
      <c r="L510" s="53">
        <f t="shared" si="92"/>
        <v>0.47314578005115088</v>
      </c>
      <c r="M510" s="53">
        <f t="shared" si="93"/>
        <v>0.52685421994884907</v>
      </c>
      <c r="N510" s="54">
        <v>607</v>
      </c>
      <c r="O510" s="54">
        <f t="shared" si="94"/>
        <v>312.33980582524276</v>
      </c>
      <c r="P510" s="54">
        <f t="shared" si="95"/>
        <v>278.89189189189187</v>
      </c>
      <c r="Q510" s="54">
        <f t="shared" si="96"/>
        <v>328.10810810810807</v>
      </c>
      <c r="R510" s="54">
        <f t="shared" si="97"/>
        <v>294.66019417475729</v>
      </c>
      <c r="S510" s="55">
        <f t="shared" si="98"/>
        <v>-15.768302282865307</v>
      </c>
      <c r="T510" s="55">
        <f t="shared" si="98"/>
        <v>-15.76830228286542</v>
      </c>
      <c r="U510" t="s">
        <v>391</v>
      </c>
      <c r="V510" t="s">
        <v>262</v>
      </c>
      <c r="W510" t="s">
        <v>230</v>
      </c>
      <c r="X510" t="s">
        <v>538</v>
      </c>
      <c r="Y510" s="66"/>
    </row>
    <row r="511" spans="1:25" ht="15" x14ac:dyDescent="0.25">
      <c r="A511">
        <v>1.81</v>
      </c>
      <c r="B511">
        <v>2.08</v>
      </c>
      <c r="C511" s="43">
        <f t="shared" si="91"/>
        <v>3.3255418614534626E-2</v>
      </c>
      <c r="D511" s="44">
        <f>IF(OR($A511="",$B511=""),"",A511*'MPTO_working_2-way'!$G510)</f>
        <v>1.8701923076923077</v>
      </c>
      <c r="E511" s="46">
        <f>IF(OR($A511="",$B511=""),"",B511*'MPTO_working_2-way'!$G510)</f>
        <v>2.1491712707182322</v>
      </c>
      <c r="F511" s="44">
        <f>IF(OR($A511="",$B511=""),"",'MPTO_working_2-way'!D510)</f>
        <v>1.8661643699811639</v>
      </c>
      <c r="G511" s="46">
        <f>IF(OR($A511="",$B511=""),"",'MPTO_working_2-way'!E510)</f>
        <v>2.1545152798443401</v>
      </c>
      <c r="H511" s="44">
        <f>IF(OR($A511="",$B511=""),"",'OddsRatio_working_2-way'!M510)</f>
        <v>1.8660254037844384</v>
      </c>
      <c r="I511" s="44">
        <f>IF(OR($A511="",$B511=""),"",'OddsRatio_working_2-way'!N510)</f>
        <v>2.1547005383792519</v>
      </c>
      <c r="J511" s="44">
        <f>IF('Log_working_2-way'!$D510="","",A511^('Log_working_2-way'!$D510))</f>
        <v>1.8641966683390954</v>
      </c>
      <c r="K511" s="46">
        <f>IF('Log_working_2-way'!$D510="","",B511^('Log_working_2-way'!$D510))</f>
        <v>2.1571440120474694</v>
      </c>
      <c r="L511" s="53">
        <f t="shared" si="92"/>
        <v>0.53470437017994854</v>
      </c>
      <c r="M511" s="53">
        <f t="shared" si="93"/>
        <v>0.46529562982005135</v>
      </c>
      <c r="N511" s="54">
        <v>608</v>
      </c>
      <c r="O511" s="54">
        <f t="shared" si="94"/>
        <v>272.0883977900553</v>
      </c>
      <c r="P511" s="54">
        <f t="shared" si="95"/>
        <v>315.69230769230774</v>
      </c>
      <c r="Q511" s="54">
        <f t="shared" si="96"/>
        <v>292.30769230769226</v>
      </c>
      <c r="R511" s="54">
        <f t="shared" si="97"/>
        <v>335.91160220994476</v>
      </c>
      <c r="S511" s="55">
        <f t="shared" si="98"/>
        <v>-20.219294517636968</v>
      </c>
      <c r="T511" s="55">
        <f t="shared" si="98"/>
        <v>-20.219294517637024</v>
      </c>
      <c r="U511" t="s">
        <v>227</v>
      </c>
      <c r="V511" t="s">
        <v>394</v>
      </c>
      <c r="W511" t="s">
        <v>231</v>
      </c>
      <c r="X511" t="s">
        <v>538</v>
      </c>
      <c r="Y511" s="66"/>
    </row>
    <row r="512" spans="1:25" ht="15" x14ac:dyDescent="0.25">
      <c r="A512">
        <v>1.91</v>
      </c>
      <c r="B512">
        <v>1.97</v>
      </c>
      <c r="C512" s="43">
        <f t="shared" si="91"/>
        <v>3.1174422622053388E-2</v>
      </c>
      <c r="D512" s="44">
        <f>IF(OR($A512="",$B512=""),"",A512*'MPTO_working_2-way'!$G511)</f>
        <v>1.969543147208122</v>
      </c>
      <c r="E512" s="46">
        <f>IF(OR($A512="",$B512=""),"",B512*'MPTO_working_2-way'!$G511)</f>
        <v>2.0314136125654452</v>
      </c>
      <c r="F512" s="44">
        <f>IF(OR($A512="",$B512=""),"",'MPTO_working_2-way'!D511)</f>
        <v>1.9686085750909044</v>
      </c>
      <c r="G512" s="46">
        <f>IF(OR($A512="",$B512=""),"",'MPTO_working_2-way'!E511)</f>
        <v>2.0324087827801334</v>
      </c>
      <c r="H512" s="44">
        <f>IF(OR($A512="",$B512=""),"",'OddsRatio_working_2-way'!M511)</f>
        <v>1.9685785099293232</v>
      </c>
      <c r="I512" s="44">
        <f>IF(OR($A512="",$B512=""),"",'OddsRatio_working_2-way'!N511)</f>
        <v>2.032440829265322</v>
      </c>
      <c r="J512" s="44">
        <f>IF('Log_working_2-way'!$D511="","",A512^('Log_working_2-way'!$D511))</f>
        <v>1.9681542022947511</v>
      </c>
      <c r="K512" s="46">
        <f>IF('Log_working_2-way'!$D511="","",B512^('Log_working_2-way'!$D511))</f>
        <v>2.0328933114474355</v>
      </c>
      <c r="L512" s="53">
        <f t="shared" si="92"/>
        <v>0.50773195876288657</v>
      </c>
      <c r="M512" s="53">
        <f t="shared" si="93"/>
        <v>0.49226804123711337</v>
      </c>
      <c r="N512" s="54">
        <v>609</v>
      </c>
      <c r="O512" s="54">
        <f t="shared" si="94"/>
        <v>290.15183246073303</v>
      </c>
      <c r="P512" s="54">
        <f t="shared" si="95"/>
        <v>299.86294416243652</v>
      </c>
      <c r="Q512" s="54">
        <f t="shared" si="96"/>
        <v>309.13705583756342</v>
      </c>
      <c r="R512" s="54">
        <f t="shared" si="97"/>
        <v>318.84816753926702</v>
      </c>
      <c r="S512" s="55">
        <f t="shared" si="98"/>
        <v>-18.98522337683039</v>
      </c>
      <c r="T512" s="55">
        <f t="shared" si="98"/>
        <v>-18.985223376830504</v>
      </c>
      <c r="U512" t="s">
        <v>233</v>
      </c>
      <c r="V512" t="s">
        <v>393</v>
      </c>
      <c r="W512" t="s">
        <v>231</v>
      </c>
      <c r="X512" t="s">
        <v>538</v>
      </c>
      <c r="Y512" s="66"/>
    </row>
    <row r="513" spans="1:25" ht="15" x14ac:dyDescent="0.25">
      <c r="A513">
        <v>1.88</v>
      </c>
      <c r="B513">
        <v>2.0099999999999998</v>
      </c>
      <c r="C513" s="43">
        <f t="shared" si="91"/>
        <v>2.9427331427966497E-2</v>
      </c>
      <c r="D513" s="44">
        <f>IF(OR($A513="",$B513=""),"",A513*'MPTO_working_2-way'!$G512)</f>
        <v>1.9353233830845769</v>
      </c>
      <c r="E513" s="46">
        <f>IF(OR($A513="",$B513=""),"",B513*'MPTO_working_2-way'!$G512)</f>
        <v>2.0691489361702122</v>
      </c>
      <c r="F513" s="44">
        <f>IF(OR($A513="",$B513=""),"",'MPTO_working_2-way'!D512)</f>
        <v>1.9334834220221038</v>
      </c>
      <c r="G513" s="46">
        <f>IF(OR($A513="",$B513=""),"",'MPTO_working_2-way'!E512)</f>
        <v>2.0712563034422273</v>
      </c>
      <c r="H513" s="44">
        <f>IF(OR($A513="",$B513=""),"",'OddsRatio_working_2-way'!M512)</f>
        <v>1.9334276237142709</v>
      </c>
      <c r="I513" s="44">
        <f>IF(OR($A513="",$B513=""),"",'OddsRatio_working_2-way'!N512)</f>
        <v>2.0713203408538785</v>
      </c>
      <c r="J513" s="44">
        <f>IF('Log_working_2-way'!$D512="","",A513^('Log_working_2-way'!$D512))</f>
        <v>1.9325939690668699</v>
      </c>
      <c r="K513" s="46">
        <f>IF('Log_working_2-way'!$D512="","",B513^('Log_working_2-way'!$D512))</f>
        <v>2.0722780043286777</v>
      </c>
      <c r="L513" s="53">
        <f t="shared" si="92"/>
        <v>0.5167095115681235</v>
      </c>
      <c r="M513" s="53">
        <f t="shared" si="93"/>
        <v>0.48329048843187672</v>
      </c>
      <c r="N513" s="54">
        <v>610</v>
      </c>
      <c r="O513" s="54">
        <f t="shared" si="94"/>
        <v>285.531914893617</v>
      </c>
      <c r="P513" s="54">
        <f t="shared" si="95"/>
        <v>306.51741293532336</v>
      </c>
      <c r="Q513" s="54">
        <f t="shared" si="96"/>
        <v>303.48258706467664</v>
      </c>
      <c r="R513" s="54">
        <f t="shared" si="97"/>
        <v>324.468085106383</v>
      </c>
      <c r="S513" s="55">
        <f t="shared" si="98"/>
        <v>-17.950672171059637</v>
      </c>
      <c r="T513" s="55">
        <f t="shared" si="98"/>
        <v>-17.950672171059637</v>
      </c>
      <c r="U513" t="s">
        <v>243</v>
      </c>
      <c r="V513" t="s">
        <v>275</v>
      </c>
      <c r="W513" t="s">
        <v>231</v>
      </c>
      <c r="X513" t="s">
        <v>538</v>
      </c>
      <c r="Y513" s="66"/>
    </row>
    <row r="514" spans="1:25" ht="15" x14ac:dyDescent="0.25">
      <c r="A514">
        <v>2.02</v>
      </c>
      <c r="B514">
        <v>1.89</v>
      </c>
      <c r="C514" s="43">
        <f t="shared" si="91"/>
        <v>2.4150034051024338E-2</v>
      </c>
      <c r="D514" s="44">
        <f>IF(OR($A514="",$B514=""),"",A514*'MPTO_working_2-way'!$G513)</f>
        <v>2.0687830687830693</v>
      </c>
      <c r="E514" s="46">
        <f>IF(OR($A514="",$B514=""),"",B514*'MPTO_working_2-way'!$G513)</f>
        <v>1.9356435643564358</v>
      </c>
      <c r="F514" s="44">
        <f>IF(OR($A514="",$B514=""),"",'MPTO_working_2-way'!D513)</f>
        <v>2.0705027387602368</v>
      </c>
      <c r="G514" s="46">
        <f>IF(OR($A514="",$B514=""),"",'MPTO_working_2-way'!E513)</f>
        <v>1.9341405339682862</v>
      </c>
      <c r="H514" s="44">
        <f>IF(OR($A514="",$B514=""),"",'OddsRatio_working_2-way'!M513)</f>
        <v>2.0705453823777571</v>
      </c>
      <c r="I514" s="44">
        <f>IF(OR($A514="",$B514=""),"",'OddsRatio_working_2-way'!N513)</f>
        <v>1.9341033238394147</v>
      </c>
      <c r="J514" s="44">
        <f>IF('Log_working_2-way'!$D513="","",A514^('Log_working_2-way'!$D513))</f>
        <v>2.0713231559049405</v>
      </c>
      <c r="K514" s="46">
        <f>IF('Log_working_2-way'!$D513="","",B514^('Log_working_2-way'!$D513))</f>
        <v>1.9334251710029571</v>
      </c>
      <c r="L514" s="53">
        <f t="shared" si="92"/>
        <v>0.48337595907928377</v>
      </c>
      <c r="M514" s="53">
        <f t="shared" si="93"/>
        <v>0.51662404092071612</v>
      </c>
      <c r="N514" s="54">
        <v>611</v>
      </c>
      <c r="O514" s="54">
        <f t="shared" si="94"/>
        <v>308.52475247524751</v>
      </c>
      <c r="P514" s="54">
        <f t="shared" si="95"/>
        <v>287.71957671957676</v>
      </c>
      <c r="Q514" s="54">
        <f t="shared" si="96"/>
        <v>323.28042328042335</v>
      </c>
      <c r="R514" s="54">
        <f t="shared" si="97"/>
        <v>302.47524752475249</v>
      </c>
      <c r="S514" s="55">
        <f t="shared" si="98"/>
        <v>-14.755670805175839</v>
      </c>
      <c r="T514" s="55">
        <f t="shared" si="98"/>
        <v>-14.755670805175725</v>
      </c>
      <c r="U514" t="s">
        <v>72</v>
      </c>
      <c r="V514" t="s">
        <v>38</v>
      </c>
      <c r="W514" t="s">
        <v>443</v>
      </c>
      <c r="X514" t="s">
        <v>538</v>
      </c>
      <c r="Y514" s="66"/>
    </row>
    <row r="515" spans="1:25" ht="15" x14ac:dyDescent="0.25">
      <c r="A515">
        <v>1.89</v>
      </c>
      <c r="B515">
        <v>2.0099999999999998</v>
      </c>
      <c r="C515" s="43">
        <f t="shared" si="91"/>
        <v>2.6612966911474523E-2</v>
      </c>
      <c r="D515" s="44">
        <f>IF(OR($A515="",$B515=""),"",A515*'MPTO_working_2-way'!$G514)</f>
        <v>1.9402985074626868</v>
      </c>
      <c r="E515" s="46">
        <f>IF(OR($A515="",$B515=""),"",B515*'MPTO_working_2-way'!$G514)</f>
        <v>2.0634920634920637</v>
      </c>
      <c r="F515" s="44">
        <f>IF(OR($A515="",$B515=""),"",'MPTO_working_2-way'!D514)</f>
        <v>1.9387583250401901</v>
      </c>
      <c r="G515" s="46">
        <f>IF(OR($A515="",$B515=""),"",'MPTO_working_2-way'!E514)</f>
        <v>2.065236891462122</v>
      </c>
      <c r="H515" s="44">
        <f>IF(OR($A515="",$B515=""),"",'OddsRatio_working_2-way'!M514)</f>
        <v>1.9387162078135651</v>
      </c>
      <c r="I515" s="44">
        <f>IF(OR($A515="",$B515=""),"",'OddsRatio_working_2-way'!N514)</f>
        <v>2.0652846852715743</v>
      </c>
      <c r="J515" s="44">
        <f>IF('Log_working_2-way'!$D514="","",A515^('Log_working_2-way'!$D514))</f>
        <v>1.9380198887252209</v>
      </c>
      <c r="K515" s="46">
        <f>IF('Log_working_2-way'!$D514="","",B515^('Log_working_2-way'!$D514))</f>
        <v>2.0660754766713998</v>
      </c>
      <c r="L515" s="53">
        <f t="shared" si="92"/>
        <v>0.51538461538461533</v>
      </c>
      <c r="M515" s="53">
        <f t="shared" si="93"/>
        <v>0.48461538461538456</v>
      </c>
      <c r="N515" s="54">
        <v>612</v>
      </c>
      <c r="O515" s="54">
        <f t="shared" si="94"/>
        <v>288.19047619047615</v>
      </c>
      <c r="P515" s="54">
        <f t="shared" si="95"/>
        <v>307.52238805970148</v>
      </c>
      <c r="Q515" s="54">
        <f t="shared" si="96"/>
        <v>304.47761194029857</v>
      </c>
      <c r="R515" s="54">
        <f t="shared" si="97"/>
        <v>323.80952380952385</v>
      </c>
      <c r="S515" s="55">
        <f t="shared" si="98"/>
        <v>-16.287135749822426</v>
      </c>
      <c r="T515" s="55">
        <f t="shared" si="98"/>
        <v>-16.287135749822369</v>
      </c>
      <c r="U515" t="s">
        <v>136</v>
      </c>
      <c r="V515" t="s">
        <v>133</v>
      </c>
      <c r="W515" t="s">
        <v>443</v>
      </c>
      <c r="X515" t="s">
        <v>538</v>
      </c>
      <c r="Y515" s="66"/>
    </row>
    <row r="516" spans="1:25" ht="15" x14ac:dyDescent="0.25">
      <c r="A516">
        <v>2.14</v>
      </c>
      <c r="B516">
        <v>1.78</v>
      </c>
      <c r="C516" s="43">
        <f t="shared" si="91"/>
        <v>2.908747243515708E-2</v>
      </c>
      <c r="D516" s="44">
        <f>IF(OR($A516="",$B516=""),"",A516*'MPTO_working_2-way'!$G515)</f>
        <v>2.2022471910112364</v>
      </c>
      <c r="E516" s="46">
        <f>IF(OR($A516="",$B516=""),"",B516*'MPTO_working_2-way'!$G515)</f>
        <v>1.8317757009345796</v>
      </c>
      <c r="F516" s="44">
        <f>IF(OR($A516="",$B516=""),"",'MPTO_working_2-way'!D515)</f>
        <v>2.2087440565928333</v>
      </c>
      <c r="G516" s="46">
        <f>IF(OR($A516="",$B516=""),"",'MPTO_working_2-way'!E515)</f>
        <v>1.8273049985608751</v>
      </c>
      <c r="H516" s="44">
        <f>IF(OR($A516="",$B516=""),"",'OddsRatio_working_2-way'!M515)</f>
        <v>2.2089410496539781</v>
      </c>
      <c r="I516" s="44">
        <f>IF(OR($A516="",$B516=""),"",'OddsRatio_working_2-way'!N515)</f>
        <v>1.8271701918685113</v>
      </c>
      <c r="J516" s="44">
        <f>IF('Log_working_2-way'!$D515="","",A516^('Log_working_2-way'!$D515))</f>
        <v>2.2119050245559748</v>
      </c>
      <c r="K516" s="46">
        <f>IF('Log_working_2-way'!$D515="","",B516^('Log_working_2-way'!$D515))</f>
        <v>1.8251471689098502</v>
      </c>
      <c r="L516" s="53">
        <f t="shared" si="92"/>
        <v>0.45408163265306112</v>
      </c>
      <c r="M516" s="53">
        <f t="shared" si="93"/>
        <v>0.54591836734693866</v>
      </c>
      <c r="N516" s="54">
        <v>613</v>
      </c>
      <c r="O516" s="54">
        <f t="shared" si="94"/>
        <v>326.55140186915895</v>
      </c>
      <c r="P516" s="54">
        <f t="shared" si="95"/>
        <v>268.61797752808997</v>
      </c>
      <c r="Q516" s="54">
        <f t="shared" si="96"/>
        <v>344.38202247191015</v>
      </c>
      <c r="R516" s="54">
        <f t="shared" si="97"/>
        <v>286.44859813084111</v>
      </c>
      <c r="S516" s="55">
        <f t="shared" si="98"/>
        <v>-17.830620602751196</v>
      </c>
      <c r="T516" s="55">
        <f t="shared" si="98"/>
        <v>-17.830620602751139</v>
      </c>
      <c r="U516" t="s">
        <v>403</v>
      </c>
      <c r="V516" t="s">
        <v>320</v>
      </c>
      <c r="W516" t="s">
        <v>440</v>
      </c>
      <c r="X516" t="s">
        <v>538</v>
      </c>
      <c r="Y516" s="66"/>
    </row>
    <row r="517" spans="1:25" ht="15" x14ac:dyDescent="0.25">
      <c r="A517">
        <v>2.13</v>
      </c>
      <c r="B517">
        <v>1.79</v>
      </c>
      <c r="C517" s="43">
        <f t="shared" si="91"/>
        <v>2.8142785952212312E-2</v>
      </c>
      <c r="D517" s="44">
        <f>IF(OR($A517="",$B517=""),"",A517*'MPTO_working_2-way'!$G516)</f>
        <v>2.1899441340782122</v>
      </c>
      <c r="E517" s="46">
        <f>IF(OR($A517="",$B517=""),"",B517*'MPTO_working_2-way'!$G516)</f>
        <v>1.84037558685446</v>
      </c>
      <c r="F517" s="44">
        <f>IF(OR($A517="",$B517=""),"",'MPTO_working_2-way'!D516)</f>
        <v>2.1958130561234772</v>
      </c>
      <c r="G517" s="46">
        <f>IF(OR($A517="",$B517=""),"",'MPTO_working_2-way'!E516)</f>
        <v>1.8362511137332338</v>
      </c>
      <c r="H517" s="44">
        <f>IF(OR($A517="",$B517=""),"",'OddsRatio_working_2-way'!M516)</f>
        <v>2.1959848438987186</v>
      </c>
      <c r="I517" s="44">
        <f>IF(OR($A517="",$B517=""),"",'OddsRatio_working_2-way'!N516)</f>
        <v>1.8361309970619364</v>
      </c>
      <c r="J517" s="44">
        <f>IF('Log_working_2-way'!$D516="","",A517^('Log_working_2-way'!$D516))</f>
        <v>2.1986586658056355</v>
      </c>
      <c r="K517" s="46">
        <f>IF('Log_working_2-way'!$D516="","",B517^('Log_working_2-way'!$D516))</f>
        <v>1.8342658577685029</v>
      </c>
      <c r="L517" s="53">
        <f t="shared" si="92"/>
        <v>0.45663265306122452</v>
      </c>
      <c r="M517" s="53">
        <f t="shared" si="93"/>
        <v>0.54336734693877553</v>
      </c>
      <c r="N517" s="54">
        <v>614</v>
      </c>
      <c r="O517" s="54">
        <f t="shared" si="94"/>
        <v>325.73708920187789</v>
      </c>
      <c r="P517" s="54">
        <f t="shared" si="95"/>
        <v>270.98324022346367</v>
      </c>
      <c r="Q517" s="54">
        <f t="shared" si="96"/>
        <v>343.01675977653628</v>
      </c>
      <c r="R517" s="54">
        <f t="shared" si="97"/>
        <v>288.26291079812205</v>
      </c>
      <c r="S517" s="55">
        <f t="shared" si="98"/>
        <v>-17.279670574658383</v>
      </c>
      <c r="T517" s="55">
        <f t="shared" si="98"/>
        <v>-17.279670574658383</v>
      </c>
      <c r="U517" t="s">
        <v>399</v>
      </c>
      <c r="V517" t="s">
        <v>397</v>
      </c>
      <c r="W517" t="s">
        <v>440</v>
      </c>
      <c r="X517" t="s">
        <v>538</v>
      </c>
      <c r="Y517" s="66"/>
    </row>
    <row r="518" spans="1:25" ht="15" x14ac:dyDescent="0.25">
      <c r="A518">
        <v>2.34</v>
      </c>
      <c r="B518">
        <v>1.66</v>
      </c>
      <c r="C518" s="43">
        <f t="shared" si="91"/>
        <v>2.9760065904644417E-2</v>
      </c>
      <c r="D518" s="44">
        <f>IF(OR($A518="",$B518=""),"",A518*'MPTO_working_2-way'!$G517)</f>
        <v>2.4096385542168677</v>
      </c>
      <c r="E518" s="46">
        <f>IF(OR($A518="",$B518=""),"",B518*'MPTO_working_2-way'!$G517)</f>
        <v>1.7094017094017095</v>
      </c>
      <c r="F518" s="44">
        <f>IF(OR($A518="",$B518=""),"",'MPTO_working_2-way'!D517)</f>
        <v>2.4244164274123086</v>
      </c>
      <c r="G518" s="46">
        <f>IF(OR($A518="",$B518=""),"",'MPTO_working_2-way'!E517)</f>
        <v>1.7020418894049603</v>
      </c>
      <c r="H518" s="44">
        <f>IF(OR($A518="",$B518=""),"",'OddsRatio_working_2-way'!M517)</f>
        <v>2.4248870236980302</v>
      </c>
      <c r="I518" s="44">
        <f>IF(OR($A518="",$B518=""),"",'OddsRatio_working_2-way'!N517)</f>
        <v>1.7018100265975373</v>
      </c>
      <c r="J518" s="44">
        <f>IF('Log_working_2-way'!$D517="","",A518^('Log_working_2-way'!$D517))</f>
        <v>2.4316899199135542</v>
      </c>
      <c r="K518" s="46">
        <f>IF('Log_working_2-way'!$D517="","",B518^('Log_working_2-way'!$D517))</f>
        <v>1.6984752676475883</v>
      </c>
      <c r="L518" s="53">
        <f t="shared" si="92"/>
        <v>0.41499999999999998</v>
      </c>
      <c r="M518" s="53">
        <f t="shared" si="93"/>
        <v>0.58499999999999996</v>
      </c>
      <c r="N518" s="54">
        <v>615</v>
      </c>
      <c r="O518" s="54">
        <f t="shared" si="94"/>
        <v>352.17948717948718</v>
      </c>
      <c r="P518" s="54">
        <f t="shared" si="95"/>
        <v>244.51807228915663</v>
      </c>
      <c r="Q518" s="54">
        <f t="shared" si="96"/>
        <v>370.48192771084342</v>
      </c>
      <c r="R518" s="54">
        <f t="shared" si="97"/>
        <v>262.82051282051282</v>
      </c>
      <c r="S518" s="55">
        <f t="shared" si="98"/>
        <v>-18.30244053135624</v>
      </c>
      <c r="T518" s="55">
        <f t="shared" si="98"/>
        <v>-18.302440531356183</v>
      </c>
      <c r="U518" t="s">
        <v>406</v>
      </c>
      <c r="V518" t="s">
        <v>404</v>
      </c>
      <c r="W518" t="s">
        <v>440</v>
      </c>
      <c r="X518" t="s">
        <v>538</v>
      </c>
      <c r="Y518" s="66"/>
    </row>
    <row r="519" spans="1:25" ht="15" x14ac:dyDescent="0.25">
      <c r="A519">
        <v>2.0099999999999998</v>
      </c>
      <c r="B519">
        <v>1.89</v>
      </c>
      <c r="C519" s="43">
        <f t="shared" si="91"/>
        <v>2.6612966911474523E-2</v>
      </c>
      <c r="D519" s="44">
        <f>IF(OR($A519="",$B519=""),"",A519*'MPTO_working_2-way'!$G518)</f>
        <v>2.0634920634920637</v>
      </c>
      <c r="E519" s="46">
        <f>IF(OR($A519="",$B519=""),"",B519*'MPTO_working_2-way'!$G518)</f>
        <v>1.9402985074626868</v>
      </c>
      <c r="F519" s="44">
        <f>IF(OR($A519="",$B519=""),"",'MPTO_working_2-way'!D518)</f>
        <v>2.065236891462122</v>
      </c>
      <c r="G519" s="46">
        <f>IF(OR($A519="",$B519=""),"",'MPTO_working_2-way'!E518)</f>
        <v>1.9387583250401901</v>
      </c>
      <c r="H519" s="44">
        <f>IF(OR($A519="",$B519=""),"",'OddsRatio_working_2-way'!M518)</f>
        <v>2.0652846852715743</v>
      </c>
      <c r="I519" s="44">
        <f>IF(OR($A519="",$B519=""),"",'OddsRatio_working_2-way'!N518)</f>
        <v>1.9387162078135651</v>
      </c>
      <c r="J519" s="44">
        <f>IF('Log_working_2-way'!$D518="","",A519^('Log_working_2-way'!$D518))</f>
        <v>2.0660754766713998</v>
      </c>
      <c r="K519" s="46">
        <f>IF('Log_working_2-way'!$D518="","",B519^('Log_working_2-way'!$D518))</f>
        <v>1.9380198887252209</v>
      </c>
      <c r="L519" s="53">
        <f t="shared" si="92"/>
        <v>0.48461538461538456</v>
      </c>
      <c r="M519" s="53">
        <f t="shared" si="93"/>
        <v>0.51538461538461533</v>
      </c>
      <c r="N519" s="54">
        <v>616</v>
      </c>
      <c r="O519" s="54">
        <f t="shared" si="94"/>
        <v>309.53233830845767</v>
      </c>
      <c r="P519" s="54">
        <f t="shared" si="95"/>
        <v>290.07407407407413</v>
      </c>
      <c r="Q519" s="54">
        <f t="shared" si="96"/>
        <v>325.92592592592598</v>
      </c>
      <c r="R519" s="54">
        <f t="shared" si="97"/>
        <v>306.46766169154233</v>
      </c>
      <c r="S519" s="55">
        <f t="shared" si="98"/>
        <v>-16.393587617468313</v>
      </c>
      <c r="T519" s="55">
        <f t="shared" si="98"/>
        <v>-16.393587617468199</v>
      </c>
      <c r="U519" t="s">
        <v>319</v>
      </c>
      <c r="V519" t="s">
        <v>248</v>
      </c>
      <c r="W519" t="s">
        <v>440</v>
      </c>
      <c r="X519" t="s">
        <v>538</v>
      </c>
      <c r="Y519" s="66"/>
    </row>
    <row r="520" spans="1:25" ht="15" x14ac:dyDescent="0.25">
      <c r="A520">
        <v>2.42</v>
      </c>
      <c r="B520">
        <v>1.62</v>
      </c>
      <c r="C520" s="43">
        <f t="shared" si="91"/>
        <v>3.0507091113151752E-2</v>
      </c>
      <c r="D520" s="44">
        <f>IF(OR($A520="",$B520=""),"",A520*'MPTO_working_2-way'!$G519)</f>
        <v>2.4938271604938271</v>
      </c>
      <c r="E520" s="46">
        <f>IF(OR($A520="",$B520=""),"",B520*'MPTO_working_2-way'!$G519)</f>
        <v>1.669421487603306</v>
      </c>
      <c r="F520" s="44">
        <f>IF(OR($A520="",$B520=""),"",'MPTO_working_2-way'!D519)</f>
        <v>2.5127547750288426</v>
      </c>
      <c r="G520" s="46">
        <f>IF(OR($A520="",$B520=""),"",'MPTO_working_2-way'!E519)</f>
        <v>1.6610456740954158</v>
      </c>
      <c r="H520" s="44">
        <f>IF(OR($A520="",$B520=""),"",'OddsRatio_working_2-way'!M519)</f>
        <v>2.5133811749341808</v>
      </c>
      <c r="I520" s="44">
        <f>IF(OR($A520="",$B520=""),"",'OddsRatio_working_2-way'!N519)</f>
        <v>1.6607720622952058</v>
      </c>
      <c r="J520" s="44">
        <f>IF('Log_working_2-way'!$D519="","",A520^('Log_working_2-way'!$D519))</f>
        <v>2.5221353754941713</v>
      </c>
      <c r="K520" s="46">
        <f>IF('Log_working_2-way'!$D519="","",B520^('Log_working_2-way'!$D519))</f>
        <v>1.6569717885147401</v>
      </c>
      <c r="L520" s="53">
        <f t="shared" si="92"/>
        <v>0.40099009900990101</v>
      </c>
      <c r="M520" s="53">
        <f t="shared" si="93"/>
        <v>0.59900990099009899</v>
      </c>
      <c r="N520" s="54">
        <v>617</v>
      </c>
      <c r="O520" s="54">
        <f t="shared" si="94"/>
        <v>362.04132231404952</v>
      </c>
      <c r="P520" s="54">
        <f t="shared" si="95"/>
        <v>236.13580246913583</v>
      </c>
      <c r="Q520" s="54">
        <f t="shared" si="96"/>
        <v>380.8641975308642</v>
      </c>
      <c r="R520" s="54">
        <f t="shared" si="97"/>
        <v>254.95867768595042</v>
      </c>
      <c r="S520" s="55">
        <f t="shared" si="98"/>
        <v>-18.82287521681468</v>
      </c>
      <c r="T520" s="55">
        <f t="shared" si="98"/>
        <v>-18.822875216814595</v>
      </c>
      <c r="U520" t="s">
        <v>407</v>
      </c>
      <c r="V520" t="s">
        <v>401</v>
      </c>
      <c r="W520" t="s">
        <v>440</v>
      </c>
      <c r="X520" t="s">
        <v>538</v>
      </c>
      <c r="Y520" s="66"/>
    </row>
    <row r="521" spans="1:25" ht="15" x14ac:dyDescent="0.25">
      <c r="A521">
        <v>1.99</v>
      </c>
      <c r="B521">
        <v>1.92</v>
      </c>
      <c r="C521" s="43">
        <f t="shared" si="91"/>
        <v>2.3345896147403788E-2</v>
      </c>
      <c r="D521" s="44">
        <f>IF(OR($A521="",$B521=""),"",A521*'MPTO_working_2-way'!$G520)</f>
        <v>2.0364583333333335</v>
      </c>
      <c r="E521" s="46">
        <f>IF(OR($A521="",$B521=""),"",B521*'MPTO_working_2-way'!$G520)</f>
        <v>1.9648241206030153</v>
      </c>
      <c r="F521" s="44">
        <f>IF(OR($A521="",$B521=""),"",'MPTO_working_2-way'!D520)</f>
        <v>2.0373253705876082</v>
      </c>
      <c r="G521" s="46">
        <f>IF(OR($A521="",$B521=""),"",'MPTO_working_2-way'!E520)</f>
        <v>1.9640176827387685</v>
      </c>
      <c r="H521" s="44">
        <f>IF(OR($A521="",$B521=""),"",'OddsRatio_working_2-way'!M520)</f>
        <v>2.0373461122121879</v>
      </c>
      <c r="I521" s="44">
        <f>IF(OR($A521="",$B521=""),"",'OddsRatio_working_2-way'!N520)</f>
        <v>1.9639984073082948</v>
      </c>
      <c r="J521" s="44">
        <f>IF('Log_working_2-way'!$D520="","",A521^('Log_working_2-way'!$D520))</f>
        <v>2.0377376988644484</v>
      </c>
      <c r="K521" s="46">
        <f>IF('Log_working_2-way'!$D520="","",B521^('Log_working_2-way'!$D520))</f>
        <v>1.9636346459170313</v>
      </c>
      <c r="L521" s="53">
        <f t="shared" si="92"/>
        <v>0.49104859335038359</v>
      </c>
      <c r="M521" s="53">
        <f t="shared" si="93"/>
        <v>0.50895140664961636</v>
      </c>
      <c r="N521" s="54">
        <v>618</v>
      </c>
      <c r="O521" s="54">
        <f t="shared" si="94"/>
        <v>307.44723618090444</v>
      </c>
      <c r="P521" s="54">
        <f t="shared" si="95"/>
        <v>296.125</v>
      </c>
      <c r="Q521" s="54">
        <f t="shared" si="96"/>
        <v>321.875</v>
      </c>
      <c r="R521" s="54">
        <f t="shared" si="97"/>
        <v>310.55276381909545</v>
      </c>
      <c r="S521" s="55">
        <f t="shared" si="98"/>
        <v>-14.42776381909556</v>
      </c>
      <c r="T521" s="55">
        <f t="shared" si="98"/>
        <v>-14.427763819095446</v>
      </c>
      <c r="U521" t="s">
        <v>405</v>
      </c>
      <c r="V521" t="s">
        <v>398</v>
      </c>
      <c r="W521" t="s">
        <v>440</v>
      </c>
      <c r="X521" t="s">
        <v>538</v>
      </c>
      <c r="Y521" s="66"/>
    </row>
    <row r="522" spans="1:25" ht="15" x14ac:dyDescent="0.25">
      <c r="A522">
        <v>1.58</v>
      </c>
      <c r="B522">
        <v>2.52</v>
      </c>
      <c r="C522" s="43">
        <f t="shared" si="91"/>
        <v>2.9736789230460081E-2</v>
      </c>
      <c r="D522" s="44">
        <f>IF(OR($A522="",$B522=""),"",A522*'MPTO_working_2-way'!$G521)</f>
        <v>1.626984126984127</v>
      </c>
      <c r="E522" s="46">
        <f>IF(OR($A522="",$B522=""),"",B522*'MPTO_working_2-way'!$G521)</f>
        <v>2.5949367088607596</v>
      </c>
      <c r="F522" s="44">
        <f>IF(OR($A522="",$B522=""),"",'MPTO_working_2-way'!D521)</f>
        <v>1.6180104031209364</v>
      </c>
      <c r="G522" s="46">
        <f>IF(OR($A522="",$B522=""),"",'MPTO_working_2-way'!E521)</f>
        <v>2.618095739084692</v>
      </c>
      <c r="H522" s="44">
        <f>IF(OR($A522="",$B522=""),"",'OddsRatio_working_2-way'!M521)</f>
        <v>1.6177207681213428</v>
      </c>
      <c r="I522" s="44">
        <f>IF(OR($A522="",$B522=""),"",'OddsRatio_working_2-way'!N521)</f>
        <v>2.618854426800759</v>
      </c>
      <c r="J522" s="44">
        <f>IF('Log_working_2-way'!$D521="","",A522^('Log_working_2-way'!$D521))</f>
        <v>1.6136452064390807</v>
      </c>
      <c r="K522" s="46">
        <f>IF('Log_working_2-way'!$D521="","",B522^('Log_working_2-way'!$D521))</f>
        <v>2.6296061462010867</v>
      </c>
      <c r="L522" s="53">
        <f t="shared" si="92"/>
        <v>0.61463414634146341</v>
      </c>
      <c r="M522" s="53">
        <f t="shared" si="93"/>
        <v>0.38536585365853659</v>
      </c>
      <c r="N522" s="54">
        <v>619</v>
      </c>
      <c r="O522" s="54">
        <f t="shared" si="94"/>
        <v>227.22784810126586</v>
      </c>
      <c r="P522" s="54">
        <f t="shared" si="95"/>
        <v>373.3650793650794</v>
      </c>
      <c r="Q522" s="54">
        <f t="shared" si="96"/>
        <v>245.63492063492063</v>
      </c>
      <c r="R522" s="54">
        <f t="shared" si="97"/>
        <v>391.77215189873414</v>
      </c>
      <c r="S522" s="55">
        <f t="shared" si="98"/>
        <v>-18.40707253365477</v>
      </c>
      <c r="T522" s="55">
        <f t="shared" si="98"/>
        <v>-18.407072533654741</v>
      </c>
      <c r="U522" t="s">
        <v>247</v>
      </c>
      <c r="V522" t="s">
        <v>402</v>
      </c>
      <c r="W522" t="s">
        <v>440</v>
      </c>
      <c r="X522" t="s">
        <v>538</v>
      </c>
      <c r="Y522" s="66"/>
    </row>
    <row r="523" spans="1:25" ht="15" x14ac:dyDescent="0.25">
      <c r="A523">
        <v>2.62</v>
      </c>
      <c r="B523">
        <v>1.49</v>
      </c>
      <c r="C523" s="43">
        <f t="shared" si="91"/>
        <v>5.2820328910292424E-2</v>
      </c>
      <c r="D523" s="44">
        <f>IF(OR($A523="",$B523=""),"",A523*'MPTO_working_2-way'!$G522)</f>
        <v>2.7583892617449663</v>
      </c>
      <c r="E523" s="46">
        <f>IF(OR($A523="",$B523=""),"",B523*'MPTO_working_2-way'!$G522)</f>
        <v>1.5687022900763357</v>
      </c>
      <c r="F523" s="44">
        <f>IF(OR($A523="",$B523=""),"",'MPTO_working_2-way'!D522)</f>
        <v>2.8147667459802435</v>
      </c>
      <c r="G523" s="46">
        <f>IF(OR($A523="",$B523=""),"",'MPTO_working_2-way'!E522)</f>
        <v>1.55103500337717</v>
      </c>
      <c r="H523" s="44">
        <f>IF(OR($A523="",$B523=""),"",'OddsRatio_working_2-way'!M522)</f>
        <v>2.8182745801939793</v>
      </c>
      <c r="I523" s="44">
        <f>IF(OR($A523="",$B523=""),"",'OddsRatio_working_2-way'!N522)</f>
        <v>1.5499719409228698</v>
      </c>
      <c r="J523" s="44">
        <f>IF('Log_working_2-way'!$D522="","",A523^('Log_working_2-way'!$D522))</f>
        <v>2.845585909609984</v>
      </c>
      <c r="K523" s="46">
        <f>IF('Log_working_2-way'!$D522="","",B523^('Log_working_2-way'!$D522))</f>
        <v>1.5418333521010308</v>
      </c>
      <c r="L523" s="53">
        <f t="shared" si="92"/>
        <v>0.36253041362530414</v>
      </c>
      <c r="M523" s="53">
        <f t="shared" si="93"/>
        <v>0.63746958637469597</v>
      </c>
      <c r="N523" s="54">
        <v>620</v>
      </c>
      <c r="O523" s="54">
        <f t="shared" si="94"/>
        <v>383.35877862595419</v>
      </c>
      <c r="P523" s="54">
        <f t="shared" si="95"/>
        <v>203.89261744966441</v>
      </c>
      <c r="Q523" s="54">
        <f t="shared" si="96"/>
        <v>416.10738255033561</v>
      </c>
      <c r="R523" s="54">
        <f t="shared" si="97"/>
        <v>236.64122137404578</v>
      </c>
      <c r="S523" s="55">
        <f t="shared" si="98"/>
        <v>-32.748603924381428</v>
      </c>
      <c r="T523" s="55">
        <f t="shared" si="98"/>
        <v>-32.748603924381371</v>
      </c>
      <c r="U523" t="s">
        <v>345</v>
      </c>
      <c r="V523" t="s">
        <v>91</v>
      </c>
      <c r="W523" t="s">
        <v>447</v>
      </c>
      <c r="X523" t="s">
        <v>538</v>
      </c>
      <c r="Y523" s="66"/>
    </row>
    <row r="524" spans="1:25" ht="15" x14ac:dyDescent="0.25">
      <c r="A524">
        <v>1.98</v>
      </c>
      <c r="B524">
        <v>1.85</v>
      </c>
      <c r="C524" s="43">
        <f t="shared" si="91"/>
        <v>4.5591045591045543E-2</v>
      </c>
      <c r="D524" s="44">
        <f>IF(OR($A524="",$B524=""),"",A524*'MPTO_working_2-way'!$G523)</f>
        <v>2.07027027027027</v>
      </c>
      <c r="E524" s="46">
        <f>IF(OR($A524="",$B524=""),"",B524*'MPTO_working_2-way'!$G523)</f>
        <v>1.9343434343434343</v>
      </c>
      <c r="F524" s="44">
        <f>IF(OR($A524="",$B524=""),"",'MPTO_working_2-way'!D523)</f>
        <v>2.0735918482875744</v>
      </c>
      <c r="G524" s="46">
        <f>IF(OR($A524="",$B524=""),"",'MPTO_working_2-way'!E523)</f>
        <v>1.931452675982072</v>
      </c>
      <c r="H524" s="44">
        <f>IF(OR($A524="",$B524=""),"",'OddsRatio_working_2-way'!M523)</f>
        <v>2.0737509843863182</v>
      </c>
      <c r="I524" s="44">
        <f>IF(OR($A524="",$B524=""),"",'OddsRatio_working_2-way'!N523)</f>
        <v>1.9313146293146641</v>
      </c>
      <c r="J524" s="44">
        <f>IF('Log_working_2-way'!$D523="","",A524^('Log_working_2-way'!$D523))</f>
        <v>2.0752829704469682</v>
      </c>
      <c r="K524" s="46">
        <f>IF('Log_working_2-way'!$D523="","",B524^('Log_working_2-way'!$D523))</f>
        <v>1.9299877590211039</v>
      </c>
      <c r="L524" s="53">
        <f t="shared" si="92"/>
        <v>0.48302872062663194</v>
      </c>
      <c r="M524" s="53">
        <f t="shared" si="93"/>
        <v>0.51697127937336818</v>
      </c>
      <c r="N524" s="54">
        <v>621</v>
      </c>
      <c r="O524" s="54">
        <f t="shared" si="94"/>
        <v>307.36363636363637</v>
      </c>
      <c r="P524" s="54">
        <f t="shared" si="95"/>
        <v>285.32432432432438</v>
      </c>
      <c r="Q524" s="54">
        <f t="shared" si="96"/>
        <v>335.67567567567562</v>
      </c>
      <c r="R524" s="54">
        <f t="shared" si="97"/>
        <v>313.63636363636368</v>
      </c>
      <c r="S524" s="55">
        <f t="shared" si="98"/>
        <v>-28.312039312039246</v>
      </c>
      <c r="T524" s="55">
        <f t="shared" si="98"/>
        <v>-28.312039312039303</v>
      </c>
      <c r="U524" t="s">
        <v>89</v>
      </c>
      <c r="V524" t="s">
        <v>88</v>
      </c>
      <c r="W524" t="s">
        <v>447</v>
      </c>
      <c r="X524" t="s">
        <v>538</v>
      </c>
      <c r="Y524" s="66"/>
    </row>
    <row r="525" spans="1:25" ht="15" x14ac:dyDescent="0.25">
      <c r="A525">
        <v>2.2400000000000002</v>
      </c>
      <c r="B525">
        <v>1.65</v>
      </c>
      <c r="C525" s="43">
        <f t="shared" si="91"/>
        <v>5.2489177489177585E-2</v>
      </c>
      <c r="D525" s="44">
        <f>IF(OR($A525="",$B525=""),"",A525*'MPTO_working_2-way'!$G524)</f>
        <v>2.3575757575757579</v>
      </c>
      <c r="E525" s="46">
        <f>IF(OR($A525="",$B525=""),"",B525*'MPTO_working_2-way'!$G524)</f>
        <v>1.736607142857143</v>
      </c>
      <c r="F525" s="44">
        <f>IF(OR($A525="",$B525=""),"",'MPTO_working_2-way'!D524)</f>
        <v>2.3799098518995501</v>
      </c>
      <c r="G525" s="46">
        <f>IF(OR($A525="",$B525=""),"",'MPTO_working_2-way'!E524)</f>
        <v>1.7246850209986002</v>
      </c>
      <c r="H525" s="44">
        <f>IF(OR($A525="",$B525=""),"",'OddsRatio_working_2-way'!M524)</f>
        <v>2.3811923499977508</v>
      </c>
      <c r="I525" s="44">
        <f>IF(OR($A525="",$B525=""),"",'OddsRatio_working_2-way'!N524)</f>
        <v>1.7240121189504336</v>
      </c>
      <c r="J525" s="44">
        <f>IF('Log_working_2-way'!$D524="","",A525^('Log_working_2-way'!$D524))</f>
        <v>2.3917243382937521</v>
      </c>
      <c r="K525" s="46">
        <f>IF('Log_working_2-way'!$D524="","",B525^('Log_working_2-way'!$D524))</f>
        <v>1.7185330977425686</v>
      </c>
      <c r="L525" s="53">
        <f t="shared" si="92"/>
        <v>0.4241645244215938</v>
      </c>
      <c r="M525" s="53">
        <f t="shared" si="93"/>
        <v>0.57583547557840609</v>
      </c>
      <c r="N525" s="54">
        <v>622</v>
      </c>
      <c r="O525" s="54">
        <f t="shared" si="94"/>
        <v>344.32142857142861</v>
      </c>
      <c r="P525" s="54">
        <f t="shared" si="95"/>
        <v>245.030303030303</v>
      </c>
      <c r="Q525" s="54">
        <f t="shared" si="96"/>
        <v>376.969696969697</v>
      </c>
      <c r="R525" s="54">
        <f t="shared" si="97"/>
        <v>277.67857142857139</v>
      </c>
      <c r="S525" s="55">
        <f t="shared" si="98"/>
        <v>-32.648268398268385</v>
      </c>
      <c r="T525" s="55">
        <f t="shared" si="98"/>
        <v>-32.648268398268385</v>
      </c>
      <c r="U525" t="s">
        <v>90</v>
      </c>
      <c r="V525" t="s">
        <v>92</v>
      </c>
      <c r="W525" t="s">
        <v>447</v>
      </c>
      <c r="X525" t="s">
        <v>538</v>
      </c>
      <c r="Y525" s="66"/>
    </row>
    <row r="526" spans="1:25" ht="15" x14ac:dyDescent="0.25">
      <c r="A526">
        <v>1.72</v>
      </c>
      <c r="B526">
        <v>2.23</v>
      </c>
      <c r="C526" s="43">
        <f t="shared" si="91"/>
        <v>2.982584211075201E-2</v>
      </c>
      <c r="D526" s="44">
        <f>IF(OR($A526="",$B526=""),"",A526*'MPTO_working_2-way'!$G525)</f>
        <v>1.7713004484304935</v>
      </c>
      <c r="E526" s="46">
        <f>IF(OR($A526="",$B526=""),"",B526*'MPTO_working_2-way'!$G525)</f>
        <v>2.2965116279069768</v>
      </c>
      <c r="F526" s="44">
        <f>IF(OR($A526="",$B526=""),"",'MPTO_working_2-way'!D525)</f>
        <v>1.7652798232695142</v>
      </c>
      <c r="G526" s="46">
        <f>IF(OR($A526="",$B526=""),"",'MPTO_working_2-way'!E525)</f>
        <v>2.3067115708443593</v>
      </c>
      <c r="H526" s="44">
        <f>IF(OR($A526="",$B526=""),"",'OddsRatio_working_2-way'!M525)</f>
        <v>1.7650920556760061</v>
      </c>
      <c r="I526" s="44">
        <f>IF(OR($A526="",$B526=""),"",'OddsRatio_working_2-way'!N525)</f>
        <v>2.3070322617798436</v>
      </c>
      <c r="J526" s="44">
        <f>IF('Log_working_2-way'!$D525="","",A526^('Log_working_2-way'!$D525))</f>
        <v>1.7623660397486636</v>
      </c>
      <c r="K526" s="46">
        <f>IF('Log_working_2-way'!$D525="","",B526^('Log_working_2-way'!$D525))</f>
        <v>2.3117058576345526</v>
      </c>
      <c r="L526" s="53">
        <f t="shared" si="92"/>
        <v>0.56455696202531636</v>
      </c>
      <c r="M526" s="53">
        <f t="shared" si="93"/>
        <v>0.43544303797468353</v>
      </c>
      <c r="N526" s="54">
        <v>623</v>
      </c>
      <c r="O526" s="54">
        <f t="shared" si="94"/>
        <v>260.7906976744186</v>
      </c>
      <c r="P526" s="54">
        <f t="shared" si="95"/>
        <v>343.62780269058294</v>
      </c>
      <c r="Q526" s="54">
        <f t="shared" si="96"/>
        <v>279.37219730941706</v>
      </c>
      <c r="R526" s="54">
        <f t="shared" si="97"/>
        <v>362.2093023255814</v>
      </c>
      <c r="S526" s="55">
        <f t="shared" si="98"/>
        <v>-18.581499634998465</v>
      </c>
      <c r="T526" s="55">
        <f t="shared" si="98"/>
        <v>-18.581499634998465</v>
      </c>
      <c r="U526" t="s">
        <v>142</v>
      </c>
      <c r="V526" t="s">
        <v>98</v>
      </c>
      <c r="W526" t="s">
        <v>441</v>
      </c>
      <c r="X526" t="s">
        <v>538</v>
      </c>
      <c r="Y526" s="66"/>
    </row>
    <row r="527" spans="1:25" ht="15" x14ac:dyDescent="0.25">
      <c r="A527">
        <v>1.43</v>
      </c>
      <c r="B527">
        <v>2.96</v>
      </c>
      <c r="C527" s="43">
        <f t="shared" si="91"/>
        <v>3.713853713853732E-2</v>
      </c>
      <c r="D527" s="44">
        <f>IF(OR($A527="",$B527=""),"",A527*'MPTO_working_2-way'!$G526)</f>
        <v>1.4831081081081083</v>
      </c>
      <c r="E527" s="46">
        <f>IF(OR($A527="",$B527=""),"",B527*'MPTO_working_2-way'!$G526)</f>
        <v>3.0699300699300704</v>
      </c>
      <c r="F527" s="44">
        <f>IF(OR($A527="",$B527=""),"",'MPTO_working_2-way'!D526)</f>
        <v>1.4690081210522665</v>
      </c>
      <c r="G527" s="46">
        <f>IF(OR($A527="",$B527=""),"",'MPTO_working_2-way'!E526)</f>
        <v>3.1321592422672793</v>
      </c>
      <c r="H527" s="44">
        <f>IF(OR($A527="",$B527=""),"",'OddsRatio_working_2-way'!M526)</f>
        <v>1.4683884660215711</v>
      </c>
      <c r="I527" s="44">
        <f>IF(OR($A527="",$B527=""),"",'OddsRatio_working_2-way'!N526)</f>
        <v>3.1349799846564652</v>
      </c>
      <c r="J527" s="44">
        <f>IF('Log_working_2-way'!$D526="","",A527^('Log_working_2-way'!$D526))</f>
        <v>1.4619046600996684</v>
      </c>
      <c r="K527" s="46">
        <f>IF('Log_working_2-way'!$D526="","",B527^('Log_working_2-way'!$D526))</f>
        <v>3.1649489307673462</v>
      </c>
      <c r="L527" s="53">
        <f t="shared" si="92"/>
        <v>0.67425968109339396</v>
      </c>
      <c r="M527" s="53">
        <f t="shared" si="93"/>
        <v>0.32574031890660587</v>
      </c>
      <c r="N527" s="54">
        <v>624</v>
      </c>
      <c r="O527" s="54">
        <f t="shared" si="94"/>
        <v>187.63636363636363</v>
      </c>
      <c r="P527" s="54">
        <f t="shared" si="95"/>
        <v>413.18918918918916</v>
      </c>
      <c r="Q527" s="54">
        <f t="shared" si="96"/>
        <v>210.81081081081081</v>
      </c>
      <c r="R527" s="54">
        <f t="shared" si="97"/>
        <v>436.36363636363643</v>
      </c>
      <c r="S527" s="55">
        <f t="shared" si="98"/>
        <v>-23.174447174447181</v>
      </c>
      <c r="T527" s="55">
        <f t="shared" si="98"/>
        <v>-23.174447174447266</v>
      </c>
      <c r="U527" t="s">
        <v>53</v>
      </c>
      <c r="V527" t="s">
        <v>347</v>
      </c>
      <c r="W527" t="s">
        <v>441</v>
      </c>
      <c r="X527" t="s">
        <v>538</v>
      </c>
      <c r="Y527" s="66"/>
    </row>
    <row r="528" spans="1:25" ht="15" x14ac:dyDescent="0.25">
      <c r="A528">
        <v>2.0099999999999998</v>
      </c>
      <c r="B528">
        <v>1.89</v>
      </c>
      <c r="C528" s="43">
        <f t="shared" si="91"/>
        <v>2.6612966911474523E-2</v>
      </c>
      <c r="D528" s="44">
        <f>IF(OR($A528="",$B528=""),"",A528*'MPTO_working_2-way'!$G527)</f>
        <v>2.0634920634920637</v>
      </c>
      <c r="E528" s="46">
        <f>IF(OR($A528="",$B528=""),"",B528*'MPTO_working_2-way'!$G527)</f>
        <v>1.9402985074626868</v>
      </c>
      <c r="F528" s="44">
        <f>IF(OR($A528="",$B528=""),"",'MPTO_working_2-way'!D527)</f>
        <v>2.065236891462122</v>
      </c>
      <c r="G528" s="46">
        <f>IF(OR($A528="",$B528=""),"",'MPTO_working_2-way'!E527)</f>
        <v>1.9387583250401901</v>
      </c>
      <c r="H528" s="44">
        <f>IF(OR($A528="",$B528=""),"",'OddsRatio_working_2-way'!M527)</f>
        <v>2.0652846852715743</v>
      </c>
      <c r="I528" s="44">
        <f>IF(OR($A528="",$B528=""),"",'OddsRatio_working_2-way'!N527)</f>
        <v>1.9387162078135651</v>
      </c>
      <c r="J528" s="44">
        <f>IF('Log_working_2-way'!$D527="","",A528^('Log_working_2-way'!$D527))</f>
        <v>2.0660754766713998</v>
      </c>
      <c r="K528" s="46">
        <f>IF('Log_working_2-way'!$D527="","",B528^('Log_working_2-way'!$D527))</f>
        <v>1.9380198887252209</v>
      </c>
      <c r="L528" s="53">
        <f t="shared" si="92"/>
        <v>0.48461538461538456</v>
      </c>
      <c r="M528" s="53">
        <f t="shared" si="93"/>
        <v>0.51538461538461533</v>
      </c>
      <c r="N528" s="54">
        <v>625</v>
      </c>
      <c r="O528" s="54">
        <f t="shared" si="94"/>
        <v>314.05472636815915</v>
      </c>
      <c r="P528" s="54">
        <f t="shared" si="95"/>
        <v>294.31216931216937</v>
      </c>
      <c r="Q528" s="54">
        <f t="shared" si="96"/>
        <v>330.68783068783074</v>
      </c>
      <c r="R528" s="54">
        <f t="shared" si="97"/>
        <v>310.94527363184085</v>
      </c>
      <c r="S528" s="55">
        <f t="shared" si="98"/>
        <v>-16.633104319671588</v>
      </c>
      <c r="T528" s="55">
        <f t="shared" si="98"/>
        <v>-16.633104319671475</v>
      </c>
      <c r="U528" t="s">
        <v>99</v>
      </c>
      <c r="V528" t="s">
        <v>104</v>
      </c>
      <c r="W528" t="s">
        <v>441</v>
      </c>
      <c r="X528" t="s">
        <v>538</v>
      </c>
      <c r="Y528" s="66"/>
    </row>
    <row r="529" spans="1:25" ht="15" x14ac:dyDescent="0.25">
      <c r="A529">
        <v>2.1800000000000002</v>
      </c>
      <c r="B529">
        <v>1.75</v>
      </c>
      <c r="C529" s="43">
        <f t="shared" si="91"/>
        <v>3.0144167758846541E-2</v>
      </c>
      <c r="D529" s="44">
        <f>IF(OR($A529="",$B529=""),"",A529*'MPTO_working_2-way'!$G528)</f>
        <v>2.2457142857142856</v>
      </c>
      <c r="E529" s="46">
        <f>IF(OR($A529="",$B529=""),"",B529*'MPTO_working_2-way'!$G528)</f>
        <v>1.8027522935779814</v>
      </c>
      <c r="F529" s="44">
        <f>IF(OR($A529="",$B529=""),"",'MPTO_working_2-way'!D528)</f>
        <v>2.2540620384047267</v>
      </c>
      <c r="G529" s="46">
        <f>IF(OR($A529="",$B529=""),"",'MPTO_working_2-way'!E528)</f>
        <v>1.797408716136631</v>
      </c>
      <c r="H529" s="44">
        <f>IF(OR($A529="",$B529=""),"",'OddsRatio_working_2-way'!M528)</f>
        <v>2.2543258481484516</v>
      </c>
      <c r="I529" s="44">
        <f>IF(OR($A529="",$B529=""),"",'OddsRatio_working_2-way'!N528)</f>
        <v>1.797241005179101</v>
      </c>
      <c r="J529" s="44">
        <f>IF('Log_working_2-way'!$D528="","",A529^('Log_working_2-way'!$D528))</f>
        <v>2.2581444657647705</v>
      </c>
      <c r="K529" s="46">
        <f>IF('Log_working_2-way'!$D528="","",B529^('Log_working_2-way'!$D528))</f>
        <v>1.7948212842092994</v>
      </c>
      <c r="L529" s="53">
        <f t="shared" si="92"/>
        <v>0.44529262086513999</v>
      </c>
      <c r="M529" s="53">
        <f t="shared" si="93"/>
        <v>0.55470737913486012</v>
      </c>
      <c r="N529" s="54">
        <v>626</v>
      </c>
      <c r="O529" s="54">
        <f t="shared" si="94"/>
        <v>338.8440366972477</v>
      </c>
      <c r="P529" s="54">
        <f t="shared" si="95"/>
        <v>268.28571428571428</v>
      </c>
      <c r="Q529" s="54">
        <f t="shared" si="96"/>
        <v>357.71428571428572</v>
      </c>
      <c r="R529" s="54">
        <f t="shared" si="97"/>
        <v>287.1559633027523</v>
      </c>
      <c r="S529" s="55">
        <f t="shared" si="98"/>
        <v>-18.87024901703802</v>
      </c>
      <c r="T529" s="55">
        <f t="shared" si="98"/>
        <v>-18.87024901703802</v>
      </c>
      <c r="U529" t="s">
        <v>141</v>
      </c>
      <c r="V529" t="s">
        <v>51</v>
      </c>
      <c r="W529" t="s">
        <v>441</v>
      </c>
      <c r="X529" t="s">
        <v>538</v>
      </c>
      <c r="Y529" s="66"/>
    </row>
    <row r="530" spans="1:25" ht="15" x14ac:dyDescent="0.25">
      <c r="A530">
        <v>1.99</v>
      </c>
      <c r="B530">
        <v>1.91</v>
      </c>
      <c r="C530" s="43">
        <f t="shared" si="91"/>
        <v>2.6072772238153963E-2</v>
      </c>
      <c r="D530" s="44">
        <f>IF(OR($A530="",$B530=""),"",A530*'MPTO_working_2-way'!$G529)</f>
        <v>2.0418848167539263</v>
      </c>
      <c r="E530" s="46">
        <f>IF(OR($A530="",$B530=""),"",B530*'MPTO_working_2-way'!$G529)</f>
        <v>1.959798994974874</v>
      </c>
      <c r="F530" s="44">
        <f>IF(OR($A530="",$B530=""),"",'MPTO_working_2-way'!D529)</f>
        <v>2.0430003493778384</v>
      </c>
      <c r="G530" s="46">
        <f>IF(OR($A530="",$B530=""),"",'MPTO_working_2-way'!E529)</f>
        <v>1.9587724496895047</v>
      </c>
      <c r="H530" s="44">
        <f>IF(OR($A530="",$B530=""),"",'OddsRatio_working_2-way'!M529)</f>
        <v>2.043030243047673</v>
      </c>
      <c r="I530" s="44">
        <f>IF(OR($A530="",$B530=""),"",'OddsRatio_working_2-way'!N529)</f>
        <v>1.9587449708822042</v>
      </c>
      <c r="J530" s="44">
        <f>IF('Log_working_2-way'!$D529="","",A530^('Log_working_2-way'!$D529))</f>
        <v>2.0435353200492536</v>
      </c>
      <c r="K530" s="46">
        <f>IF('Log_working_2-way'!$D529="","",B530^('Log_working_2-way'!$D529))</f>
        <v>1.9582809328895501</v>
      </c>
      <c r="L530" s="53">
        <f t="shared" si="92"/>
        <v>0.48974358974358984</v>
      </c>
      <c r="M530" s="53">
        <f t="shared" si="93"/>
        <v>0.51025641025641033</v>
      </c>
      <c r="N530" s="54">
        <v>627</v>
      </c>
      <c r="O530" s="54">
        <f t="shared" si="94"/>
        <v>311.92462311557784</v>
      </c>
      <c r="P530" s="54">
        <f t="shared" si="95"/>
        <v>298.72774869109946</v>
      </c>
      <c r="Q530" s="54">
        <f t="shared" si="96"/>
        <v>328.27225130890054</v>
      </c>
      <c r="R530" s="54">
        <f t="shared" si="97"/>
        <v>315.0753768844221</v>
      </c>
      <c r="S530" s="55">
        <f t="shared" si="98"/>
        <v>-16.347628193322691</v>
      </c>
      <c r="T530" s="55">
        <f t="shared" si="98"/>
        <v>-16.347628193322635</v>
      </c>
      <c r="U530" t="s">
        <v>94</v>
      </c>
      <c r="V530" t="s">
        <v>52</v>
      </c>
      <c r="W530" t="s">
        <v>441</v>
      </c>
      <c r="X530" t="s">
        <v>538</v>
      </c>
      <c r="Y530" s="66"/>
    </row>
    <row r="531" spans="1:25" ht="15" x14ac:dyDescent="0.25">
      <c r="A531">
        <v>1.65</v>
      </c>
      <c r="B531">
        <v>2.35</v>
      </c>
      <c r="C531" s="43">
        <f t="shared" si="91"/>
        <v>3.1592520954223158E-2</v>
      </c>
      <c r="D531" s="44">
        <f>IF(OR($A531="",$B531=""),"",A531*'MPTO_working_2-way'!$G530)</f>
        <v>1.7021276595744681</v>
      </c>
      <c r="E531" s="46">
        <f>IF(OR($A531="",$B531=""),"",B531*'MPTO_working_2-way'!$G530)</f>
        <v>2.4242424242424243</v>
      </c>
      <c r="F531" s="44">
        <f>IF(OR($A531="",$B531=""),"",'MPTO_working_2-way'!D530)</f>
        <v>1.6941561987984708</v>
      </c>
      <c r="G531" s="46">
        <f>IF(OR($A531="",$B531=""),"",'MPTO_working_2-way'!E530)</f>
        <v>2.4405979543666407</v>
      </c>
      <c r="H531" s="44">
        <f>IF(OR($A531="",$B531=""),"",'OddsRatio_working_2-way'!M530)</f>
        <v>1.6938886664887112</v>
      </c>
      <c r="I531" s="44">
        <f>IF(OR($A531="",$B531=""),"",'OddsRatio_working_2-way'!N530)</f>
        <v>2.4411533842457849</v>
      </c>
      <c r="J531" s="44">
        <f>IF('Log_working_2-way'!$D530="","",A531^('Log_working_2-way'!$D530))</f>
        <v>1.6902722385674813</v>
      </c>
      <c r="K531" s="46">
        <f>IF('Log_working_2-way'!$D530="","",B531^('Log_working_2-way'!$D530))</f>
        <v>2.4487037782009757</v>
      </c>
      <c r="L531" s="53">
        <f t="shared" si="92"/>
        <v>0.58750000000000002</v>
      </c>
      <c r="M531" s="53">
        <f t="shared" si="93"/>
        <v>0.41249999999999998</v>
      </c>
      <c r="N531" s="54">
        <v>628</v>
      </c>
      <c r="O531" s="54">
        <f t="shared" si="94"/>
        <v>247.39393939393943</v>
      </c>
      <c r="P531" s="54">
        <f t="shared" si="95"/>
        <v>360.7659574468085</v>
      </c>
      <c r="Q531" s="54">
        <f t="shared" si="96"/>
        <v>267.2340425531915</v>
      </c>
      <c r="R531" s="54">
        <f t="shared" si="97"/>
        <v>380.60606060606062</v>
      </c>
      <c r="S531" s="55">
        <f t="shared" si="98"/>
        <v>-19.840103159252067</v>
      </c>
      <c r="T531" s="55">
        <f t="shared" si="98"/>
        <v>-19.840103159252124</v>
      </c>
      <c r="U531" t="s">
        <v>102</v>
      </c>
      <c r="V531" t="s">
        <v>97</v>
      </c>
      <c r="W531" t="s">
        <v>441</v>
      </c>
      <c r="X531" t="s">
        <v>538</v>
      </c>
      <c r="Y531" s="66"/>
    </row>
    <row r="532" spans="1:25" ht="15" x14ac:dyDescent="0.25">
      <c r="A532">
        <v>2.48</v>
      </c>
      <c r="B532">
        <v>1.57</v>
      </c>
      <c r="C532" s="43">
        <f t="shared" si="91"/>
        <v>4.0168481610848517E-2</v>
      </c>
      <c r="D532" s="44">
        <f>IF(OR($A532="",$B532=""),"",A532*'MPTO_working_2-way'!$G531)</f>
        <v>2.5796178343949041</v>
      </c>
      <c r="E532" s="46">
        <f>IF(OR($A532="",$B532=""),"",B532*'MPTO_working_2-way'!$G531)</f>
        <v>1.6330645161290323</v>
      </c>
      <c r="F532" s="44">
        <f>IF(OR($A532="",$B532=""),"",'MPTO_working_2-way'!D531)</f>
        <v>2.6100013406622868</v>
      </c>
      <c r="G532" s="46">
        <f>IF(OR($A532="",$B532=""),"",'MPTO_working_2-way'!E531)</f>
        <v>1.6211174952119245</v>
      </c>
      <c r="H532" s="44">
        <f>IF(OR($A532="",$B532=""),"",'OddsRatio_working_2-way'!M531)</f>
        <v>2.6113631583445658</v>
      </c>
      <c r="I532" s="44">
        <f>IF(OR($A532="",$B532=""),"",'OddsRatio_working_2-way'!N531)</f>
        <v>1.6205925677408124</v>
      </c>
      <c r="J532" s="44">
        <f>IF('Log_working_2-way'!$D531="","",A532^('Log_working_2-way'!$D531))</f>
        <v>2.625654823076816</v>
      </c>
      <c r="K532" s="46">
        <f>IF('Log_working_2-way'!$D531="","",B532^('Log_working_2-way'!$D531))</f>
        <v>1.6151367349354802</v>
      </c>
      <c r="L532" s="53">
        <f t="shared" si="92"/>
        <v>0.3876543209876544</v>
      </c>
      <c r="M532" s="53">
        <f t="shared" si="93"/>
        <v>0.61234567901234571</v>
      </c>
      <c r="N532" s="54">
        <v>629</v>
      </c>
      <c r="O532" s="54">
        <f t="shared" si="94"/>
        <v>375.37096774193554</v>
      </c>
      <c r="P532" s="54">
        <f t="shared" si="95"/>
        <v>228.36305732484081</v>
      </c>
      <c r="Q532" s="54">
        <f t="shared" si="96"/>
        <v>400.63694267515922</v>
      </c>
      <c r="R532" s="54">
        <f t="shared" si="97"/>
        <v>253.62903225806454</v>
      </c>
      <c r="S532" s="55">
        <f t="shared" si="98"/>
        <v>-25.265974933223674</v>
      </c>
      <c r="T532" s="55">
        <f t="shared" si="98"/>
        <v>-25.265974933223731</v>
      </c>
      <c r="U532" t="s">
        <v>234</v>
      </c>
      <c r="V532" t="s">
        <v>415</v>
      </c>
      <c r="W532" t="s">
        <v>434</v>
      </c>
      <c r="X532" t="s">
        <v>538</v>
      </c>
      <c r="Y532" s="66"/>
    </row>
    <row r="533" spans="1:25" ht="15" x14ac:dyDescent="0.25">
      <c r="A533">
        <v>2.13</v>
      </c>
      <c r="B533">
        <v>1.76</v>
      </c>
      <c r="C533" s="43">
        <f t="shared" si="91"/>
        <v>3.7665386256935607E-2</v>
      </c>
      <c r="D533" s="44">
        <f>IF(OR($A533="",$B533=""),"",A533*'MPTO_working_2-way'!$G532)</f>
        <v>2.2102272727272729</v>
      </c>
      <c r="E533" s="46">
        <f>IF(OR($A533="",$B533=""),"",B533*'MPTO_working_2-way'!$G532)</f>
        <v>1.8262910798122067</v>
      </c>
      <c r="F533" s="44">
        <f>IF(OR($A533="",$B533=""),"",'MPTO_working_2-way'!D532)</f>
        <v>2.2190126672191313</v>
      </c>
      <c r="G533" s="46">
        <f>IF(OR($A533="",$B533=""),"",'MPTO_working_2-way'!E532)</f>
        <v>1.8203360202000585</v>
      </c>
      <c r="H533" s="44">
        <f>IF(OR($A533="",$B533=""),"",'OddsRatio_working_2-way'!M532)</f>
        <v>2.2193613513897996</v>
      </c>
      <c r="I533" s="44">
        <f>IF(OR($A533="",$B533=""),"",'OddsRatio_working_2-way'!N532)</f>
        <v>1.8201014398727853</v>
      </c>
      <c r="J533" s="44">
        <f>IF('Log_working_2-way'!$D532="","",A533^('Log_working_2-way'!$D532))</f>
        <v>2.2234058151600675</v>
      </c>
      <c r="K533" s="46">
        <f>IF('Log_working_2-way'!$D532="","",B533^('Log_working_2-way'!$D532))</f>
        <v>1.8173902621748135</v>
      </c>
      <c r="L533" s="53">
        <f t="shared" si="92"/>
        <v>0.45244215938303339</v>
      </c>
      <c r="M533" s="53">
        <f t="shared" si="93"/>
        <v>0.54755784061696655</v>
      </c>
      <c r="N533" s="54">
        <v>630</v>
      </c>
      <c r="O533" s="54">
        <f t="shared" si="94"/>
        <v>334.22535211267598</v>
      </c>
      <c r="P533" s="54">
        <f t="shared" si="95"/>
        <v>272.04545454545456</v>
      </c>
      <c r="Q533" s="54">
        <f t="shared" si="96"/>
        <v>357.9545454545455</v>
      </c>
      <c r="R533" s="54">
        <f t="shared" si="97"/>
        <v>295.77464788732397</v>
      </c>
      <c r="S533" s="55">
        <f t="shared" si="98"/>
        <v>-23.729193341869518</v>
      </c>
      <c r="T533" s="55">
        <f t="shared" si="98"/>
        <v>-23.729193341869404</v>
      </c>
      <c r="U533" t="s">
        <v>235</v>
      </c>
      <c r="V533" t="s">
        <v>105</v>
      </c>
      <c r="W533" t="s">
        <v>434</v>
      </c>
      <c r="X533" t="s">
        <v>538</v>
      </c>
      <c r="Y533" s="66"/>
    </row>
    <row r="534" spans="1:25" ht="15" x14ac:dyDescent="0.25">
      <c r="A534">
        <v>1.66</v>
      </c>
      <c r="B534">
        <v>2.31</v>
      </c>
      <c r="C534" s="43">
        <f t="shared" si="91"/>
        <v>3.5310071454649705E-2</v>
      </c>
      <c r="D534" s="44">
        <f>IF(OR($A534="",$B534=""),"",A534*'MPTO_working_2-way'!$G533)</f>
        <v>1.7186147186147185</v>
      </c>
      <c r="E534" s="46">
        <f>IF(OR($A534="",$B534=""),"",B534*'MPTO_working_2-way'!$G533)</f>
        <v>2.3915662650602409</v>
      </c>
      <c r="F534" s="44">
        <f>IF(OR($A534="",$B534=""),"",'MPTO_working_2-way'!D533)</f>
        <v>1.7101190741649199</v>
      </c>
      <c r="G534" s="46">
        <f>IF(OR($A534="",$B534=""),"",'MPTO_working_2-way'!E533)</f>
        <v>2.4082145324373547</v>
      </c>
      <c r="H534" s="44">
        <f>IF(OR($A534="",$B534=""),"",'OddsRatio_working_2-way'!M533)</f>
        <v>1.7098005310600506</v>
      </c>
      <c r="I534" s="44">
        <f>IF(OR($A534="",$B534=""),"",'OddsRatio_working_2-way'!N533)</f>
        <v>2.4088465086191913</v>
      </c>
      <c r="J534" s="44">
        <f>IF('Log_working_2-way'!$D533="","",A534^('Log_working_2-way'!$D533))</f>
        <v>1.7059384368003565</v>
      </c>
      <c r="K534" s="46">
        <f>IF('Log_working_2-way'!$D533="","",B534^('Log_working_2-way'!$D533))</f>
        <v>2.4165541184191208</v>
      </c>
      <c r="L534" s="53">
        <f t="shared" si="92"/>
        <v>0.58186397984886651</v>
      </c>
      <c r="M534" s="53">
        <f t="shared" si="93"/>
        <v>0.41813602015113349</v>
      </c>
      <c r="N534" s="54">
        <v>631</v>
      </c>
      <c r="O534" s="54">
        <f t="shared" si="94"/>
        <v>250.87951807228919</v>
      </c>
      <c r="P534" s="54">
        <f t="shared" si="95"/>
        <v>357.83982683982691</v>
      </c>
      <c r="Q534" s="54">
        <f t="shared" si="96"/>
        <v>273.16017316017314</v>
      </c>
      <c r="R534" s="54">
        <f t="shared" si="97"/>
        <v>380.1204819277109</v>
      </c>
      <c r="S534" s="55">
        <f t="shared" si="98"/>
        <v>-22.280655087883957</v>
      </c>
      <c r="T534" s="55">
        <f t="shared" si="98"/>
        <v>-22.280655087883986</v>
      </c>
      <c r="U534" t="s">
        <v>359</v>
      </c>
      <c r="V534" t="s">
        <v>361</v>
      </c>
      <c r="W534" t="s">
        <v>448</v>
      </c>
      <c r="X534" t="s">
        <v>538</v>
      </c>
      <c r="Y534" s="66"/>
    </row>
    <row r="535" spans="1:25" ht="15" x14ac:dyDescent="0.25">
      <c r="A535">
        <v>1.53</v>
      </c>
      <c r="B535">
        <v>2.61</v>
      </c>
      <c r="C535" s="43">
        <f t="shared" si="91"/>
        <v>3.6736533693937368E-2</v>
      </c>
      <c r="D535" s="44">
        <f>IF(OR($A535="",$B535=""),"",A535*'MPTO_working_2-way'!$G534)</f>
        <v>1.5862068965517242</v>
      </c>
      <c r="E535" s="46">
        <f>IF(OR($A535="",$B535=""),"",B535*'MPTO_working_2-way'!$G534)</f>
        <v>2.7058823529411762</v>
      </c>
      <c r="F535" s="44">
        <f>IF(OR($A535="",$B535=""),"",'MPTO_working_2-way'!D534)</f>
        <v>1.5742416178818521</v>
      </c>
      <c r="G535" s="46">
        <f>IF(OR($A535="",$B535=""),"",'MPTO_working_2-way'!E534)</f>
        <v>2.7414272474513437</v>
      </c>
      <c r="H535" s="44">
        <f>IF(OR($A535="",$B535=""),"",'OddsRatio_working_2-way'!M534)</f>
        <v>1.5737530362306167</v>
      </c>
      <c r="I535" s="44">
        <f>IF(OR($A535="",$B535=""),"",'OddsRatio_working_2-way'!N534)</f>
        <v>2.7429101666628148</v>
      </c>
      <c r="J535" s="44">
        <f>IF('Log_working_2-way'!$D534="","",A535^('Log_working_2-way'!$D534))</f>
        <v>1.5682892622360389</v>
      </c>
      <c r="K535" s="46">
        <f>IF('Log_working_2-way'!$D534="","",B535^('Log_working_2-way'!$D534))</f>
        <v>2.7596672442217889</v>
      </c>
      <c r="L535" s="53">
        <f t="shared" si="92"/>
        <v>0.63043478260869568</v>
      </c>
      <c r="M535" s="53">
        <f t="shared" si="93"/>
        <v>0.36956521739130438</v>
      </c>
      <c r="N535" s="54">
        <v>632</v>
      </c>
      <c r="O535" s="54">
        <f t="shared" si="94"/>
        <v>218.92810457516342</v>
      </c>
      <c r="P535" s="54">
        <f t="shared" si="95"/>
        <v>389.85440613026822</v>
      </c>
      <c r="Q535" s="54">
        <f t="shared" si="96"/>
        <v>242.14559386973181</v>
      </c>
      <c r="R535" s="54">
        <f t="shared" si="97"/>
        <v>413.07189542483661</v>
      </c>
      <c r="S535" s="55">
        <f t="shared" si="98"/>
        <v>-23.217489294568395</v>
      </c>
      <c r="T535" s="55">
        <f t="shared" si="98"/>
        <v>-23.217489294568395</v>
      </c>
      <c r="U535" t="s">
        <v>426</v>
      </c>
      <c r="V535" t="s">
        <v>423</v>
      </c>
      <c r="W535" t="s">
        <v>448</v>
      </c>
      <c r="X535" t="s">
        <v>538</v>
      </c>
      <c r="Y535" s="66"/>
    </row>
    <row r="536" spans="1:25" ht="15" x14ac:dyDescent="0.25">
      <c r="A536">
        <v>1.7</v>
      </c>
      <c r="B536">
        <v>2.25</v>
      </c>
      <c r="C536" s="43">
        <f t="shared" si="91"/>
        <v>3.2679738562091387E-2</v>
      </c>
      <c r="D536" s="44">
        <f>IF(OR($A536="",$B536=""),"",A536*'MPTO_working_2-way'!$G535)</f>
        <v>1.7555555555555553</v>
      </c>
      <c r="E536" s="46">
        <f>IF(OR($A536="",$B536=""),"",B536*'MPTO_working_2-way'!$G535)</f>
        <v>2.3235294117647056</v>
      </c>
      <c r="F536" s="44">
        <f>IF(OR($A536="",$B536=""),"",'MPTO_working_2-way'!D535)</f>
        <v>1.7485714285714284</v>
      </c>
      <c r="G536" s="46">
        <f>IF(OR($A536="",$B536=""),"",'MPTO_working_2-way'!E535)</f>
        <v>2.3358778625954195</v>
      </c>
      <c r="H536" s="44">
        <f>IF(OR($A536="",$B536=""),"",'OddsRatio_working_2-way'!M535)</f>
        <v>1.7483314773547878</v>
      </c>
      <c r="I536" s="44">
        <f>IF(OR($A536="",$B536=""),"",'OddsRatio_working_2-way'!N535)</f>
        <v>2.3363062095621219</v>
      </c>
      <c r="J536" s="44">
        <f>IF('Log_working_2-way'!$D535="","",A536^('Log_working_2-way'!$D535))</f>
        <v>1.7451629298644922</v>
      </c>
      <c r="K536" s="46">
        <f>IF('Log_working_2-way'!$D535="","",B536^('Log_working_2-way'!$D535))</f>
        <v>2.3419883892799152</v>
      </c>
      <c r="L536" s="53">
        <f t="shared" si="92"/>
        <v>0.569620253164557</v>
      </c>
      <c r="M536" s="53">
        <f t="shared" si="93"/>
        <v>0.43037974683544311</v>
      </c>
      <c r="N536" s="54">
        <v>633</v>
      </c>
      <c r="O536" s="54">
        <f t="shared" si="94"/>
        <v>260.64705882352939</v>
      </c>
      <c r="P536" s="54">
        <f t="shared" si="95"/>
        <v>351.66666666666663</v>
      </c>
      <c r="Q536" s="54">
        <f t="shared" si="96"/>
        <v>281.33333333333331</v>
      </c>
      <c r="R536" s="54">
        <f t="shared" si="97"/>
        <v>372.35294117647061</v>
      </c>
      <c r="S536" s="55">
        <f t="shared" si="98"/>
        <v>-20.686274509803923</v>
      </c>
      <c r="T536" s="55">
        <f t="shared" si="98"/>
        <v>-20.68627450980398</v>
      </c>
      <c r="U536" t="s">
        <v>362</v>
      </c>
      <c r="V536" t="s">
        <v>424</v>
      </c>
      <c r="W536" t="s">
        <v>448</v>
      </c>
      <c r="X536" t="s">
        <v>538</v>
      </c>
      <c r="Y536" s="66"/>
    </row>
    <row r="537" spans="1:25" ht="15" x14ac:dyDescent="0.25">
      <c r="A537">
        <v>2.11</v>
      </c>
      <c r="B537">
        <v>1.79</v>
      </c>
      <c r="C537" s="43">
        <f t="shared" si="91"/>
        <v>3.2592867166194583E-2</v>
      </c>
      <c r="D537" s="44">
        <f>IF(OR($A537="",$B537=""),"",A537*'MPTO_working_2-way'!$G536)</f>
        <v>2.1787709497206706</v>
      </c>
      <c r="E537" s="46">
        <f>IF(OR($A537="",$B537=""),"",B537*'MPTO_working_2-way'!$G536)</f>
        <v>1.8483412322274884</v>
      </c>
      <c r="F537" s="44">
        <f>IF(OR($A537="",$B537=""),"",'MPTO_working_2-way'!D536)</f>
        <v>2.1851369724319478</v>
      </c>
      <c r="G537" s="46">
        <f>IF(OR($A537="",$B537=""),"",'MPTO_working_2-way'!E536)</f>
        <v>1.8437843247333352</v>
      </c>
      <c r="H537" s="44">
        <f>IF(OR($A537="",$B537=""),"",'OddsRatio_working_2-way'!M536)</f>
        <v>2.1853536565680476</v>
      </c>
      <c r="I537" s="44">
        <f>IF(OR($A537="",$B537=""),"",'OddsRatio_working_2-way'!N536)</f>
        <v>1.8436300798997822</v>
      </c>
      <c r="J537" s="44">
        <f>IF('Log_working_2-way'!$D536="","",A537^('Log_working_2-way'!$D536))</f>
        <v>2.1882656756587764</v>
      </c>
      <c r="K537" s="46">
        <f>IF('Log_working_2-way'!$D536="","",B537^('Log_working_2-way'!$D536))</f>
        <v>1.8415626408173078</v>
      </c>
      <c r="L537" s="53">
        <f t="shared" si="92"/>
        <v>0.4589743589743589</v>
      </c>
      <c r="M537" s="53">
        <f t="shared" si="93"/>
        <v>0.54102564102564099</v>
      </c>
      <c r="N537" s="54">
        <v>634</v>
      </c>
      <c r="O537" s="54">
        <f t="shared" si="94"/>
        <v>333.52606635071089</v>
      </c>
      <c r="P537" s="54">
        <f t="shared" si="95"/>
        <v>279.81005586592187</v>
      </c>
      <c r="Q537" s="54">
        <f t="shared" si="96"/>
        <v>354.18994413407819</v>
      </c>
      <c r="R537" s="54">
        <f t="shared" si="97"/>
        <v>300.47393364928911</v>
      </c>
      <c r="S537" s="55">
        <f t="shared" si="98"/>
        <v>-20.663877783367298</v>
      </c>
      <c r="T537" s="55">
        <f t="shared" si="98"/>
        <v>-20.663877783367241</v>
      </c>
      <c r="U537" t="s">
        <v>356</v>
      </c>
      <c r="V537" t="s">
        <v>429</v>
      </c>
      <c r="W537" t="s">
        <v>448</v>
      </c>
      <c r="X537" t="s">
        <v>538</v>
      </c>
      <c r="Y537" s="66"/>
    </row>
    <row r="538" spans="1:25" ht="15" x14ac:dyDescent="0.25">
      <c r="A538">
        <v>1.1599999999999999</v>
      </c>
      <c r="B538">
        <v>5.47</v>
      </c>
      <c r="C538" s="43">
        <f t="shared" si="91"/>
        <v>4.4884322007186617E-2</v>
      </c>
      <c r="D538" s="44">
        <f>IF(OR($A538="",$B538=""),"",A538*'MPTO_working_2-way'!$G537)</f>
        <v>1.2120658135283364</v>
      </c>
      <c r="E538" s="46">
        <f>IF(OR($A538="",$B538=""),"",B538*'MPTO_working_2-way'!$G537)</f>
        <v>5.7155172413793105</v>
      </c>
      <c r="F538" s="44">
        <f>IF(OR($A538="",$B538=""),"",'MPTO_working_2-way'!D537)</f>
        <v>1.1910053307305353</v>
      </c>
      <c r="G538" s="46">
        <f>IF(OR($A538="",$B538=""),"",'MPTO_working_2-way'!E537)</f>
        <v>6.2354559748427683</v>
      </c>
      <c r="H538" s="44">
        <f>IF(OR($A538="",$B538=""),"",'OddsRatio_working_2-way'!M537)</f>
        <v>1.1891935079361609</v>
      </c>
      <c r="I538" s="44">
        <f>IF(OR($A538="",$B538=""),"",'OddsRatio_working_2-way'!N537)</f>
        <v>6.2855936279664943</v>
      </c>
      <c r="J538" s="44">
        <f>IF('Log_working_2-way'!$D537="","",A538^('Log_working_2-way'!$D537))</f>
        <v>1.1789825600184984</v>
      </c>
      <c r="K538" s="46">
        <f>IF('Log_working_2-way'!$D537="","",B538^('Log_working_2-way'!$D537))</f>
        <v>6.5871365338424361</v>
      </c>
      <c r="L538" s="53">
        <f t="shared" si="92"/>
        <v>0.82503770739064852</v>
      </c>
      <c r="M538" s="53">
        <f t="shared" si="93"/>
        <v>0.17496229260935142</v>
      </c>
      <c r="N538" s="54">
        <v>635</v>
      </c>
      <c r="O538" s="54">
        <f t="shared" si="94"/>
        <v>87.586206896551658</v>
      </c>
      <c r="P538" s="54">
        <f t="shared" si="95"/>
        <v>518.91224862888475</v>
      </c>
      <c r="Q538" s="54">
        <f t="shared" si="96"/>
        <v>116.08775137111517</v>
      </c>
      <c r="R538" s="54">
        <f t="shared" si="97"/>
        <v>547.41379310344826</v>
      </c>
      <c r="S538" s="55">
        <f t="shared" si="98"/>
        <v>-28.501544474563516</v>
      </c>
      <c r="T538" s="55">
        <f t="shared" si="98"/>
        <v>-28.501544474563502</v>
      </c>
      <c r="U538" t="s">
        <v>427</v>
      </c>
      <c r="V538" t="s">
        <v>428</v>
      </c>
      <c r="W538" t="s">
        <v>448</v>
      </c>
      <c r="X538" t="s">
        <v>538</v>
      </c>
      <c r="Y538" s="66"/>
    </row>
    <row r="539" spans="1:25" ht="15" x14ac:dyDescent="0.25">
      <c r="A539">
        <v>2.56</v>
      </c>
      <c r="B539">
        <v>1.56</v>
      </c>
      <c r="C539" s="43">
        <f t="shared" si="91"/>
        <v>3.1650641025640969E-2</v>
      </c>
      <c r="D539" s="44">
        <f>IF(OR($A539="",$B539=""),"",A539*'MPTO_working_2-way'!$G538)</f>
        <v>2.641025641025641</v>
      </c>
      <c r="E539" s="46">
        <f>IF(OR($A539="",$B539=""),"",B539*'MPTO_working_2-way'!$G538)</f>
        <v>1.609375</v>
      </c>
      <c r="F539" s="44">
        <f>IF(OR($A539="",$B539=""),"",'MPTO_working_2-way'!D538)</f>
        <v>2.668091929449492</v>
      </c>
      <c r="G539" s="46">
        <f>IF(OR($A539="",$B539=""),"",'MPTO_working_2-way'!E538)</f>
        <v>1.5994873438000641</v>
      </c>
      <c r="H539" s="44">
        <f>IF(OR($A539="",$B539=""),"",'OddsRatio_working_2-way'!M538)</f>
        <v>2.6690459207925601</v>
      </c>
      <c r="I539" s="44">
        <f>IF(OR($A539="",$B539=""),"",'OddsRatio_working_2-way'!N538)</f>
        <v>1.5991446895152783</v>
      </c>
      <c r="J539" s="44">
        <f>IF('Log_working_2-way'!$D538="","",A539^('Log_working_2-way'!$D538))</f>
        <v>2.6816723187887983</v>
      </c>
      <c r="K539" s="46">
        <f>IF('Log_working_2-way'!$D538="","",B539^('Log_working_2-way'!$D538))</f>
        <v>1.5946461678813644</v>
      </c>
      <c r="L539" s="53">
        <f t="shared" si="92"/>
        <v>0.37864077669902912</v>
      </c>
      <c r="M539" s="53">
        <f t="shared" si="93"/>
        <v>0.62135922330097082</v>
      </c>
      <c r="N539" s="54">
        <v>636</v>
      </c>
      <c r="O539" s="54">
        <f t="shared" si="94"/>
        <v>387.56250000000006</v>
      </c>
      <c r="P539" s="54">
        <f t="shared" si="95"/>
        <v>228.30769230769235</v>
      </c>
      <c r="Q539" s="54">
        <f t="shared" si="96"/>
        <v>407.69230769230768</v>
      </c>
      <c r="R539" s="54">
        <f t="shared" si="97"/>
        <v>248.4375</v>
      </c>
      <c r="S539" s="55">
        <f t="shared" si="98"/>
        <v>-20.129807692307622</v>
      </c>
      <c r="T539" s="55">
        <f t="shared" si="98"/>
        <v>-20.129807692307651</v>
      </c>
      <c r="U539" t="s">
        <v>144</v>
      </c>
      <c r="V539" t="s">
        <v>185</v>
      </c>
      <c r="W539" t="s">
        <v>435</v>
      </c>
      <c r="X539" t="s">
        <v>538</v>
      </c>
      <c r="Y539" s="66"/>
    </row>
    <row r="540" spans="1:25" ht="15" x14ac:dyDescent="0.25">
      <c r="A540">
        <v>2.3199999999999998</v>
      </c>
      <c r="B540">
        <v>1.66</v>
      </c>
      <c r="C540" s="43">
        <f t="shared" si="91"/>
        <v>3.3444121312837582E-2</v>
      </c>
      <c r="D540" s="44">
        <f>IF(OR($A540="",$B540=""),"",A540*'MPTO_working_2-way'!$G539)</f>
        <v>2.3975903614457832</v>
      </c>
      <c r="E540" s="46">
        <f>IF(OR($A540="",$B540=""),"",B540*'MPTO_working_2-way'!$G539)</f>
        <v>1.7155172413793103</v>
      </c>
      <c r="F540" s="44">
        <f>IF(OR($A540="",$B540=""),"",'MPTO_working_2-way'!D539)</f>
        <v>2.4136375031336175</v>
      </c>
      <c r="G540" s="46">
        <f>IF(OR($A540="",$B540=""),"",'MPTO_working_2-way'!E539)</f>
        <v>1.707394928178755</v>
      </c>
      <c r="H540" s="44">
        <f>IF(OR($A540="",$B540=""),"",'OddsRatio_working_2-way'!M539)</f>
        <v>2.4142135623730954</v>
      </c>
      <c r="I540" s="44">
        <f>IF(OR($A540="",$B540=""),"",'OddsRatio_working_2-way'!N539)</f>
        <v>1.7071067811865479</v>
      </c>
      <c r="J540" s="44">
        <f>IF('Log_working_2-way'!$D539="","",A540^('Log_working_2-way'!$D539))</f>
        <v>2.4216287324780335</v>
      </c>
      <c r="K540" s="46">
        <f>IF('Log_working_2-way'!$D539="","",B540^('Log_working_2-way'!$D539))</f>
        <v>1.7034185347793582</v>
      </c>
      <c r="L540" s="53">
        <f t="shared" si="92"/>
        <v>0.41708542713567837</v>
      </c>
      <c r="M540" s="53">
        <f t="shared" si="93"/>
        <v>0.58291457286432158</v>
      </c>
      <c r="N540" s="54">
        <v>637</v>
      </c>
      <c r="O540" s="54">
        <f t="shared" si="94"/>
        <v>362.43103448275861</v>
      </c>
      <c r="P540" s="54">
        <f t="shared" si="95"/>
        <v>253.26506024096378</v>
      </c>
      <c r="Q540" s="54">
        <f t="shared" si="96"/>
        <v>383.73493975903619</v>
      </c>
      <c r="R540" s="54">
        <f t="shared" si="97"/>
        <v>274.56896551724139</v>
      </c>
      <c r="S540" s="55">
        <f t="shared" si="98"/>
        <v>-21.30390527627759</v>
      </c>
      <c r="T540" s="55">
        <f t="shared" si="98"/>
        <v>-21.303905276277618</v>
      </c>
      <c r="U540" t="s">
        <v>106</v>
      </c>
      <c r="V540" t="s">
        <v>365</v>
      </c>
      <c r="W540" t="s">
        <v>435</v>
      </c>
      <c r="X540" t="s">
        <v>538</v>
      </c>
      <c r="Y540" s="66"/>
    </row>
    <row r="541" spans="1:25" ht="15" x14ac:dyDescent="0.25">
      <c r="A541">
        <v>2.42</v>
      </c>
      <c r="B541">
        <v>1.61</v>
      </c>
      <c r="C541" s="43">
        <f t="shared" si="91"/>
        <v>3.4341152918228035E-2</v>
      </c>
      <c r="D541" s="44">
        <f>IF(OR($A541="",$B541=""),"",A541*'MPTO_working_2-way'!$G540)</f>
        <v>2.5031055900621118</v>
      </c>
      <c r="E541" s="46">
        <f>IF(OR($A541="",$B541=""),"",B541*'MPTO_working_2-way'!$G540)</f>
        <v>1.6652892561983472</v>
      </c>
      <c r="F541" s="44">
        <f>IF(OR($A541="",$B541=""),"",'MPTO_working_2-way'!D540)</f>
        <v>2.5249173741170372</v>
      </c>
      <c r="G541" s="46">
        <f>IF(OR($A541="",$B541=""),"",'MPTO_working_2-way'!E540)</f>
        <v>1.655773235306617</v>
      </c>
      <c r="H541" s="44">
        <f>IF(OR($A541="",$B541=""),"",'OddsRatio_working_2-way'!M540)</f>
        <v>2.5257355119610394</v>
      </c>
      <c r="I541" s="44">
        <f>IF(OR($A541="",$B541=""),"",'OddsRatio_working_2-way'!N540)</f>
        <v>1.6554215931663621</v>
      </c>
      <c r="J541" s="44">
        <f>IF('Log_working_2-way'!$D540="","",A541^('Log_working_2-way'!$D540))</f>
        <v>2.5358767096666233</v>
      </c>
      <c r="K541" s="46">
        <f>IF('Log_working_2-way'!$D540="","",B541^('Log_working_2-way'!$D540))</f>
        <v>1.6510939281167687</v>
      </c>
      <c r="L541" s="53">
        <f t="shared" si="92"/>
        <v>0.39950372208436724</v>
      </c>
      <c r="M541" s="53">
        <f t="shared" si="93"/>
        <v>0.60049627791563276</v>
      </c>
      <c r="N541" s="54">
        <v>638</v>
      </c>
      <c r="O541" s="54">
        <f t="shared" si="94"/>
        <v>374.36363636363637</v>
      </c>
      <c r="P541" s="54">
        <f t="shared" si="95"/>
        <v>241.72670807453417</v>
      </c>
      <c r="Q541" s="54">
        <f t="shared" si="96"/>
        <v>396.2732919254658</v>
      </c>
      <c r="R541" s="54">
        <f t="shared" si="97"/>
        <v>263.63636363636363</v>
      </c>
      <c r="S541" s="55">
        <f t="shared" si="98"/>
        <v>-21.909655561829425</v>
      </c>
      <c r="T541" s="55">
        <f t="shared" si="98"/>
        <v>-21.909655561829453</v>
      </c>
      <c r="U541" t="s">
        <v>107</v>
      </c>
      <c r="V541" t="s">
        <v>148</v>
      </c>
      <c r="W541" t="s">
        <v>435</v>
      </c>
      <c r="X541" t="s">
        <v>538</v>
      </c>
      <c r="Y541" s="66"/>
    </row>
    <row r="542" spans="1:25" ht="15" x14ac:dyDescent="0.25">
      <c r="A542">
        <v>1.75</v>
      </c>
      <c r="B542">
        <v>2.16</v>
      </c>
      <c r="C542" s="43">
        <f t="shared" si="91"/>
        <v>3.4391534391534417E-2</v>
      </c>
      <c r="D542" s="44">
        <f>IF(OR($A542="",$B542=""),"",A542*'MPTO_working_2-way'!$G541)</f>
        <v>1.8101851851851851</v>
      </c>
      <c r="E542" s="46">
        <f>IF(OR($A542="",$B542=""),"",B542*'MPTO_working_2-way'!$G541)</f>
        <v>2.2342857142857144</v>
      </c>
      <c r="F542" s="44">
        <f>IF(OR($A542="",$B542=""),"",'MPTO_working_2-way'!D541)</f>
        <v>1.8042959427207637</v>
      </c>
      <c r="G542" s="46">
        <f>IF(OR($A542="",$B542=""),"",'MPTO_working_2-way'!E541)</f>
        <v>2.2433234421364987</v>
      </c>
      <c r="H542" s="44">
        <f>IF(OR($A542="",$B542=""),"",'OddsRatio_working_2-way'!M541)</f>
        <v>1.8040844011283466</v>
      </c>
      <c r="I542" s="44">
        <f>IF(OR($A542="",$B542=""),"",'OddsRatio_working_2-way'!N541)</f>
        <v>2.2436505404118421</v>
      </c>
      <c r="J542" s="44">
        <f>IF('Log_working_2-way'!$D541="","",A542^('Log_working_2-way'!$D541))</f>
        <v>1.8014096722292445</v>
      </c>
      <c r="K542" s="46">
        <f>IF('Log_working_2-way'!$D541="","",B542^('Log_working_2-way'!$D541))</f>
        <v>2.2478012615174499</v>
      </c>
      <c r="L542" s="53">
        <f t="shared" si="92"/>
        <v>0.55242966751918166</v>
      </c>
      <c r="M542" s="53">
        <f t="shared" si="93"/>
        <v>0.4475703324808184</v>
      </c>
      <c r="N542" s="54">
        <v>639</v>
      </c>
      <c r="O542" s="54">
        <f t="shared" si="94"/>
        <v>273.85714285714283</v>
      </c>
      <c r="P542" s="54">
        <f t="shared" si="95"/>
        <v>343.16666666666663</v>
      </c>
      <c r="Q542" s="54">
        <f t="shared" si="96"/>
        <v>295.83333333333331</v>
      </c>
      <c r="R542" s="54">
        <f t="shared" si="97"/>
        <v>365.14285714285711</v>
      </c>
      <c r="S542" s="55">
        <f t="shared" si="98"/>
        <v>-21.976190476190482</v>
      </c>
      <c r="T542" s="55">
        <f t="shared" si="98"/>
        <v>-21.976190476190482</v>
      </c>
      <c r="U542" t="s">
        <v>175</v>
      </c>
      <c r="V542" t="s">
        <v>149</v>
      </c>
      <c r="W542" t="s">
        <v>435</v>
      </c>
      <c r="X542" t="s">
        <v>538</v>
      </c>
      <c r="Y542" s="66"/>
    </row>
    <row r="543" spans="1:25" ht="15" x14ac:dyDescent="0.25">
      <c r="A543">
        <v>2.11</v>
      </c>
      <c r="B543">
        <v>1.79</v>
      </c>
      <c r="C543" s="43">
        <f t="shared" si="91"/>
        <v>3.2592867166194583E-2</v>
      </c>
      <c r="D543" s="44">
        <f>IF(OR($A543="",$B543=""),"",A543*'MPTO_working_2-way'!$G542)</f>
        <v>2.1787709497206706</v>
      </c>
      <c r="E543" s="46">
        <f>IF(OR($A543="",$B543=""),"",B543*'MPTO_working_2-way'!$G542)</f>
        <v>1.8483412322274884</v>
      </c>
      <c r="F543" s="44">
        <f>IF(OR($A543="",$B543=""),"",'MPTO_working_2-way'!D542)</f>
        <v>2.1851369724319478</v>
      </c>
      <c r="G543" s="46">
        <f>IF(OR($A543="",$B543=""),"",'MPTO_working_2-way'!E542)</f>
        <v>1.8437843247333352</v>
      </c>
      <c r="H543" s="44">
        <f>IF(OR($A543="",$B543=""),"",'OddsRatio_working_2-way'!M542)</f>
        <v>2.1853536565680476</v>
      </c>
      <c r="I543" s="44">
        <f>IF(OR($A543="",$B543=""),"",'OddsRatio_working_2-way'!N542)</f>
        <v>1.8436300798997822</v>
      </c>
      <c r="J543" s="44">
        <f>IF('Log_working_2-way'!$D542="","",A543^('Log_working_2-way'!$D542))</f>
        <v>2.1882656756587764</v>
      </c>
      <c r="K543" s="46">
        <f>IF('Log_working_2-way'!$D542="","",B543^('Log_working_2-way'!$D542))</f>
        <v>1.8415626408173078</v>
      </c>
      <c r="L543" s="53">
        <f t="shared" si="92"/>
        <v>0.4589743589743589</v>
      </c>
      <c r="M543" s="53">
        <f t="shared" si="93"/>
        <v>0.54102564102564099</v>
      </c>
      <c r="N543" s="54">
        <v>640</v>
      </c>
      <c r="O543" s="54">
        <f t="shared" si="94"/>
        <v>336.68246445497624</v>
      </c>
      <c r="P543" s="54">
        <f t="shared" si="95"/>
        <v>282.45810055865917</v>
      </c>
      <c r="Q543" s="54">
        <f t="shared" si="96"/>
        <v>357.54189944134077</v>
      </c>
      <c r="R543" s="54">
        <f t="shared" si="97"/>
        <v>303.3175355450237</v>
      </c>
      <c r="S543" s="55">
        <f t="shared" si="98"/>
        <v>-20.859434986364533</v>
      </c>
      <c r="T543" s="55">
        <f t="shared" si="98"/>
        <v>-20.859434986364533</v>
      </c>
      <c r="U543" t="s">
        <v>366</v>
      </c>
      <c r="V543" t="s">
        <v>508</v>
      </c>
      <c r="W543" t="s">
        <v>449</v>
      </c>
      <c r="X543" t="s">
        <v>538</v>
      </c>
      <c r="Y543" s="66"/>
    </row>
    <row r="544" spans="1:25" ht="15" x14ac:dyDescent="0.25">
      <c r="A544">
        <v>2.99</v>
      </c>
      <c r="B544">
        <v>1.43</v>
      </c>
      <c r="C544" s="43">
        <f t="shared" si="91"/>
        <v>3.3748859835816436E-2</v>
      </c>
      <c r="D544" s="44">
        <f>IF(OR($A544="",$B544=""),"",A544*'MPTO_working_2-way'!$G543)</f>
        <v>3.0909090909090913</v>
      </c>
      <c r="E544" s="46">
        <f>IF(OR($A544="",$B544=""),"",B544*'MPTO_working_2-way'!$G543)</f>
        <v>1.4782608695652175</v>
      </c>
      <c r="F544" s="44">
        <f>IF(OR($A544="",$B544=""),"",'MPTO_working_2-way'!D543)</f>
        <v>3.148875059837243</v>
      </c>
      <c r="G544" s="46">
        <f>IF(OR($A544="",$B544=""),"",'MPTO_working_2-way'!E543)</f>
        <v>1.4653597683225663</v>
      </c>
      <c r="H544" s="44">
        <f>IF(OR($A544="",$B544=""),"",'OddsRatio_working_2-way'!M543)</f>
        <v>3.1512570689585626</v>
      </c>
      <c r="I544" s="44">
        <f>IF(OR($A544="",$B544=""),"",'OddsRatio_working_2-way'!N543)</f>
        <v>1.4648444922875286</v>
      </c>
      <c r="J544" s="44">
        <f>IF('Log_working_2-way'!$D543="","",A544^('Log_working_2-way'!$D543))</f>
        <v>3.1790410118964001</v>
      </c>
      <c r="K544" s="46">
        <f>IF('Log_working_2-way'!$D543="","",B544^('Log_working_2-way'!$D543))</f>
        <v>1.458917475412421</v>
      </c>
      <c r="L544" s="53">
        <f t="shared" si="92"/>
        <v>0.32352941176470584</v>
      </c>
      <c r="M544" s="53">
        <f t="shared" si="93"/>
        <v>0.67647058823529405</v>
      </c>
      <c r="N544" s="54">
        <v>641</v>
      </c>
      <c r="O544" s="54">
        <f t="shared" si="94"/>
        <v>426.61872909699002</v>
      </c>
      <c r="P544" s="54">
        <f t="shared" si="95"/>
        <v>192.74825174825176</v>
      </c>
      <c r="Q544" s="54">
        <f t="shared" si="96"/>
        <v>448.25174825174832</v>
      </c>
      <c r="R544" s="54">
        <f t="shared" si="97"/>
        <v>214.38127090301003</v>
      </c>
      <c r="S544" s="55">
        <f t="shared" si="98"/>
        <v>-21.633019154758301</v>
      </c>
      <c r="T544" s="55">
        <f t="shared" si="98"/>
        <v>-21.633019154758273</v>
      </c>
      <c r="U544" t="s">
        <v>112</v>
      </c>
      <c r="V544" t="s">
        <v>59</v>
      </c>
      <c r="W544" t="s">
        <v>436</v>
      </c>
      <c r="X544" t="s">
        <v>538</v>
      </c>
      <c r="Y544" s="66"/>
    </row>
    <row r="545" spans="1:25" ht="15" x14ac:dyDescent="0.25">
      <c r="A545">
        <v>2.17</v>
      </c>
      <c r="B545">
        <v>1.76</v>
      </c>
      <c r="C545" s="43">
        <f t="shared" si="91"/>
        <v>2.9011311269375728E-2</v>
      </c>
      <c r="D545" s="44">
        <f>IF(OR($A545="",$B545=""),"",A545*'MPTO_working_2-way'!$G544)</f>
        <v>2.2329545454545454</v>
      </c>
      <c r="E545" s="46">
        <f>IF(OR($A545="",$B545=""),"",B545*'MPTO_working_2-way'!$G544)</f>
        <v>1.8110599078341012</v>
      </c>
      <c r="F545" s="44">
        <f>IF(OR($A545="",$B545=""),"",'MPTO_working_2-way'!D544)</f>
        <v>2.2405256365129644</v>
      </c>
      <c r="G545" s="46">
        <f>IF(OR($A545="",$B545=""),"",'MPTO_working_2-way'!E544)</f>
        <v>1.8061099025820484</v>
      </c>
      <c r="H545" s="44">
        <f>IF(OR($A545="",$B545=""),"",'OddsRatio_working_2-way'!M544)</f>
        <v>2.2407552878027661</v>
      </c>
      <c r="I545" s="44">
        <f>IF(OR($A545="",$B545=""),"",'OddsRatio_working_2-way'!N544)</f>
        <v>1.8059606997693183</v>
      </c>
      <c r="J545" s="44">
        <f>IF('Log_working_2-way'!$D544="","",A545^('Log_working_2-way'!$D544))</f>
        <v>2.2442129030289037</v>
      </c>
      <c r="K545" s="46">
        <f>IF('Log_working_2-way'!$D544="","",B545^('Log_working_2-way'!$D544))</f>
        <v>1.8037209689479914</v>
      </c>
      <c r="L545" s="53">
        <f t="shared" si="92"/>
        <v>0.44783715012722647</v>
      </c>
      <c r="M545" s="53">
        <f t="shared" si="93"/>
        <v>0.55216284987277364</v>
      </c>
      <c r="N545" s="54">
        <v>642</v>
      </c>
      <c r="O545" s="54">
        <f t="shared" si="94"/>
        <v>346.14746543778796</v>
      </c>
      <c r="P545" s="54">
        <f t="shared" si="95"/>
        <v>277.2272727272728</v>
      </c>
      <c r="Q545" s="54">
        <f t="shared" si="96"/>
        <v>364.77272727272731</v>
      </c>
      <c r="R545" s="54">
        <f t="shared" si="97"/>
        <v>295.85253456221199</v>
      </c>
      <c r="S545" s="55">
        <f t="shared" si="98"/>
        <v>-18.625261834939352</v>
      </c>
      <c r="T545" s="55">
        <f t="shared" si="98"/>
        <v>-18.625261834939181</v>
      </c>
      <c r="U545" t="s">
        <v>54</v>
      </c>
      <c r="V545" t="s">
        <v>177</v>
      </c>
      <c r="W545" t="s">
        <v>436</v>
      </c>
      <c r="X545" t="s">
        <v>538</v>
      </c>
      <c r="Y545" s="66"/>
    </row>
    <row r="546" spans="1:25" ht="15" x14ac:dyDescent="0.25">
      <c r="A546">
        <v>2.11</v>
      </c>
      <c r="B546">
        <v>1.8</v>
      </c>
      <c r="C546" s="43">
        <f t="shared" ref="C546:C559" si="99">IF(OR($A546="",$B546=""),"",(1/A546)+(1/B546)-1)</f>
        <v>2.9489204844655115E-2</v>
      </c>
      <c r="D546" s="44">
        <f>IF(OR($A546="",$B546=""),"",A546*'MPTO_working_2-way'!$G545)</f>
        <v>2.1722222222222221</v>
      </c>
      <c r="E546" s="46">
        <f>IF(OR($A546="",$B546=""),"",B546*'MPTO_working_2-way'!$G545)</f>
        <v>1.8530805687203793</v>
      </c>
      <c r="F546" s="44">
        <f>IF(OR($A546="",$B546=""),"",'MPTO_working_2-way'!D545)</f>
        <v>2.1777522935779814</v>
      </c>
      <c r="G546" s="46">
        <f>IF(OR($A546="",$B546=""),"",'MPTO_working_2-way'!E545)</f>
        <v>1.8490749756572542</v>
      </c>
      <c r="H546" s="44">
        <f>IF(OR($A546="",$B546=""),"",'OddsRatio_working_2-way'!M545)</f>
        <v>2.1779218989389744</v>
      </c>
      <c r="I546" s="44">
        <f>IF(OR($A546="",$B546=""),"",'OddsRatio_working_2-way'!N545)</f>
        <v>1.8489527199560174</v>
      </c>
      <c r="J546" s="44">
        <f>IF('Log_working_2-way'!$D545="","",A546^('Log_working_2-way'!$D545))</f>
        <v>2.1804431814833727</v>
      </c>
      <c r="K546" s="46">
        <f>IF('Log_working_2-way'!$D545="","",B546^('Log_working_2-way'!$D545))</f>
        <v>1.847139460573918</v>
      </c>
      <c r="L546" s="53">
        <f t="shared" si="92"/>
        <v>0.46035805626598469</v>
      </c>
      <c r="M546" s="53">
        <f t="shared" si="93"/>
        <v>0.53964194373401531</v>
      </c>
      <c r="N546" s="54">
        <v>643</v>
      </c>
      <c r="O546" s="54">
        <f t="shared" si="94"/>
        <v>338.26066350710903</v>
      </c>
      <c r="P546" s="54">
        <f t="shared" si="95"/>
        <v>285.77777777777783</v>
      </c>
      <c r="Q546" s="54">
        <f t="shared" si="96"/>
        <v>357.22222222222223</v>
      </c>
      <c r="R546" s="54">
        <f t="shared" si="97"/>
        <v>304.73933649289103</v>
      </c>
      <c r="S546" s="55">
        <f t="shared" si="98"/>
        <v>-18.961558715113199</v>
      </c>
      <c r="T546" s="55">
        <f t="shared" si="98"/>
        <v>-18.961558715113199</v>
      </c>
      <c r="U546" t="s">
        <v>113</v>
      </c>
      <c r="V546" t="s">
        <v>63</v>
      </c>
      <c r="W546" t="s">
        <v>436</v>
      </c>
      <c r="X546" t="s">
        <v>538</v>
      </c>
      <c r="Y546" s="66"/>
    </row>
    <row r="547" spans="1:25" ht="15" x14ac:dyDescent="0.25">
      <c r="A547">
        <v>2.33</v>
      </c>
      <c r="B547">
        <v>1.67</v>
      </c>
      <c r="C547" s="43">
        <f t="shared" si="99"/>
        <v>2.7986944565804084E-2</v>
      </c>
      <c r="D547" s="44">
        <f>IF(OR($A547="",$B547=""),"",A547*'MPTO_working_2-way'!$G546)</f>
        <v>2.3952095808383236</v>
      </c>
      <c r="E547" s="46">
        <f>IF(OR($A547="",$B547=""),"",B547*'MPTO_working_2-way'!$G546)</f>
        <v>1.7167381974248928</v>
      </c>
      <c r="F547" s="44">
        <f>IF(OR($A547="",$B547=""),"",'MPTO_working_2-way'!D546)</f>
        <v>2.4085296029216061</v>
      </c>
      <c r="G547" s="46">
        <f>IF(OR($A547="",$B547=""),"",'MPTO_working_2-way'!E546)</f>
        <v>1.7099602293950913</v>
      </c>
      <c r="H547" s="44">
        <f>IF(OR($A547="",$B547=""),"",'OddsRatio_working_2-way'!M546)</f>
        <v>2.408926764195241</v>
      </c>
      <c r="I547" s="44">
        <f>IF(OR($A547="",$B547=""),"",'OddsRatio_working_2-way'!N546)</f>
        <v>1.7097600992562489</v>
      </c>
      <c r="J547" s="44">
        <f>IF('Log_working_2-way'!$D546="","",A547^('Log_working_2-way'!$D546))</f>
        <v>2.4150421151239718</v>
      </c>
      <c r="K547" s="46">
        <f>IF('Log_working_2-way'!$D546="","",B547^('Log_working_2-way'!$D546))</f>
        <v>1.7066927473832643</v>
      </c>
      <c r="L547" s="53">
        <f t="shared" si="92"/>
        <v>0.41749999999999998</v>
      </c>
      <c r="M547" s="53">
        <f t="shared" si="93"/>
        <v>0.58250000000000002</v>
      </c>
      <c r="N547" s="54">
        <v>644</v>
      </c>
      <c r="O547" s="54">
        <f t="shared" si="94"/>
        <v>367.6051502145923</v>
      </c>
      <c r="P547" s="54">
        <f t="shared" si="95"/>
        <v>258.37125748502996</v>
      </c>
      <c r="Q547" s="54">
        <f t="shared" si="96"/>
        <v>385.6287425149701</v>
      </c>
      <c r="R547" s="54">
        <f t="shared" si="97"/>
        <v>276.39484978540776</v>
      </c>
      <c r="S547" s="55">
        <f t="shared" si="98"/>
        <v>-18.0235923003778</v>
      </c>
      <c r="T547" s="55">
        <f t="shared" si="98"/>
        <v>-18.0235923003778</v>
      </c>
      <c r="U547" t="s">
        <v>57</v>
      </c>
      <c r="V547" t="s">
        <v>179</v>
      </c>
      <c r="W547" t="s">
        <v>436</v>
      </c>
      <c r="X547" t="s">
        <v>538</v>
      </c>
      <c r="Y547" s="66"/>
    </row>
    <row r="548" spans="1:25" ht="15" x14ac:dyDescent="0.25">
      <c r="A548">
        <v>1.67</v>
      </c>
      <c r="B548">
        <v>2.33</v>
      </c>
      <c r="C548" s="43">
        <f t="shared" si="99"/>
        <v>2.7986944565804084E-2</v>
      </c>
      <c r="D548" s="44">
        <f>IF(OR($A548="",$B548=""),"",A548*'MPTO_working_2-way'!$G547)</f>
        <v>1.7167381974248928</v>
      </c>
      <c r="E548" s="46">
        <f>IF(OR($A548="",$B548=""),"",B548*'MPTO_working_2-way'!$G547)</f>
        <v>2.3952095808383236</v>
      </c>
      <c r="F548" s="44">
        <f>IF(OR($A548="",$B548=""),"",'MPTO_working_2-way'!D547)</f>
        <v>1.7099602293950913</v>
      </c>
      <c r="G548" s="46">
        <f>IF(OR($A548="",$B548=""),"",'MPTO_working_2-way'!E547)</f>
        <v>2.4085296029216061</v>
      </c>
      <c r="H548" s="44">
        <f>IF(OR($A548="",$B548=""),"",'OddsRatio_working_2-way'!M547)</f>
        <v>1.7097600992562489</v>
      </c>
      <c r="I548" s="44">
        <f>IF(OR($A548="",$B548=""),"",'OddsRatio_working_2-way'!N547)</f>
        <v>2.408926764195241</v>
      </c>
      <c r="J548" s="44">
        <f>IF('Log_working_2-way'!$D547="","",A548^('Log_working_2-way'!$D547))</f>
        <v>1.7066927473832643</v>
      </c>
      <c r="K548" s="46">
        <f>IF('Log_working_2-way'!$D547="","",B548^('Log_working_2-way'!$D547))</f>
        <v>2.4150421151239718</v>
      </c>
      <c r="L548" s="53">
        <f t="shared" si="92"/>
        <v>0.58250000000000002</v>
      </c>
      <c r="M548" s="53">
        <f t="shared" si="93"/>
        <v>0.41749999999999998</v>
      </c>
      <c r="N548" s="54">
        <v>645</v>
      </c>
      <c r="O548" s="54">
        <f t="shared" si="94"/>
        <v>258.77245508982031</v>
      </c>
      <c r="P548" s="54">
        <f t="shared" si="95"/>
        <v>368.17596566523611</v>
      </c>
      <c r="Q548" s="54">
        <f t="shared" si="96"/>
        <v>276.82403433476395</v>
      </c>
      <c r="R548" s="54">
        <f t="shared" si="97"/>
        <v>386.22754491017969</v>
      </c>
      <c r="S548" s="55">
        <f t="shared" si="98"/>
        <v>-18.051579244943639</v>
      </c>
      <c r="T548" s="55">
        <f t="shared" si="98"/>
        <v>-18.051579244943582</v>
      </c>
      <c r="U548" t="s">
        <v>176</v>
      </c>
      <c r="V548" t="s">
        <v>114</v>
      </c>
      <c r="W548" t="s">
        <v>436</v>
      </c>
      <c r="X548" t="s">
        <v>538</v>
      </c>
      <c r="Y548" s="66"/>
    </row>
    <row r="549" spans="1:25" ht="15" x14ac:dyDescent="0.25">
      <c r="A549">
        <v>2.6</v>
      </c>
      <c r="B549">
        <v>1.53</v>
      </c>
      <c r="C549" s="43">
        <f t="shared" si="99"/>
        <v>3.8210155857214545E-2</v>
      </c>
      <c r="D549" s="44">
        <f>IF(OR($A549="",$B549=""),"",A549*'MPTO_working_2-way'!$G548)</f>
        <v>2.6993464052287579</v>
      </c>
      <c r="E549" s="46">
        <f>IF(OR($A549="",$B549=""),"",B549*'MPTO_working_2-way'!$G548)</f>
        <v>1.5884615384615384</v>
      </c>
      <c r="F549" s="44">
        <f>IF(OR($A549="",$B549=""),"",'MPTO_working_2-way'!D548)</f>
        <v>2.7359009628610726</v>
      </c>
      <c r="G549" s="46">
        <f>IF(OR($A549="",$B549=""),"",'MPTO_working_2-way'!E548)</f>
        <v>1.5760697305863707</v>
      </c>
      <c r="H549" s="44">
        <f>IF(OR($A549="",$B549=""),"",'OddsRatio_working_2-way'!M548)</f>
        <v>2.7374889710522772</v>
      </c>
      <c r="I549" s="44">
        <f>IF(OR($A549="",$B549=""),"",'OddsRatio_working_2-way'!N548)</f>
        <v>1.575543221661067</v>
      </c>
      <c r="J549" s="44">
        <f>IF('Log_working_2-way'!$D548="","",A549^('Log_working_2-way'!$D548))</f>
        <v>2.7547522658238996</v>
      </c>
      <c r="K549" s="46">
        <f>IF('Log_working_2-way'!$D548="","",B549^('Log_working_2-way'!$D548))</f>
        <v>1.5698810136769392</v>
      </c>
      <c r="L549" s="53">
        <f t="shared" si="92"/>
        <v>0.37046004842615016</v>
      </c>
      <c r="M549" s="53">
        <f t="shared" si="93"/>
        <v>0.6295399515738499</v>
      </c>
      <c r="N549" s="54">
        <v>646</v>
      </c>
      <c r="O549" s="54">
        <f t="shared" si="94"/>
        <v>397.53846153846155</v>
      </c>
      <c r="P549" s="54">
        <f t="shared" si="95"/>
        <v>223.77777777777777</v>
      </c>
      <c r="Q549" s="54">
        <f t="shared" si="96"/>
        <v>422.22222222222223</v>
      </c>
      <c r="R549" s="54">
        <f t="shared" si="97"/>
        <v>248.46153846153845</v>
      </c>
      <c r="S549" s="55">
        <f t="shared" si="98"/>
        <v>-24.683760683760681</v>
      </c>
      <c r="T549" s="55">
        <f t="shared" si="98"/>
        <v>-24.683760683760681</v>
      </c>
      <c r="U549" t="s">
        <v>122</v>
      </c>
      <c r="V549" t="s">
        <v>161</v>
      </c>
      <c r="W549" t="s">
        <v>437</v>
      </c>
      <c r="X549" t="s">
        <v>538</v>
      </c>
      <c r="Y549" s="66"/>
    </row>
    <row r="550" spans="1:25" ht="15" x14ac:dyDescent="0.25">
      <c r="A550">
        <v>3.13</v>
      </c>
      <c r="B550">
        <v>1.36</v>
      </c>
      <c r="C550" s="43">
        <f t="shared" si="99"/>
        <v>5.4782935538432609E-2</v>
      </c>
      <c r="D550" s="44">
        <f>IF(OR($A550="",$B550=""),"",A550*'MPTO_working_2-way'!$G549)</f>
        <v>3.3014705882352939</v>
      </c>
      <c r="E550" s="46">
        <f>IF(OR($A550="",$B550=""),"",B550*'MPTO_working_2-way'!$G549)</f>
        <v>1.4345047923322685</v>
      </c>
      <c r="F550" s="44">
        <f>IF(OR($A550="",$B550=""),"",'MPTO_working_2-way'!D549)</f>
        <v>3.4235161653530639</v>
      </c>
      <c r="G550" s="46">
        <f>IF(OR($A550="",$B550=""),"",'MPTO_working_2-way'!E549)</f>
        <v>1.4126236145218027</v>
      </c>
      <c r="H550" s="44">
        <f>IF(OR($A550="",$B550=""),"",'OddsRatio_working_2-way'!M549)</f>
        <v>3.432419919887737</v>
      </c>
      <c r="I550" s="44">
        <f>IF(OR($A550="",$B550=""),"",'OddsRatio_working_2-way'!N549)</f>
        <v>1.4111132258965191</v>
      </c>
      <c r="J550" s="44">
        <f>IF('Log_working_2-way'!$D549="","",A550^('Log_working_2-way'!$D549))</f>
        <v>3.4941465551170046</v>
      </c>
      <c r="K550" s="46">
        <f>IF('Log_working_2-way'!$D549="","",B550^('Log_working_2-way'!$D549))</f>
        <v>1.4009387491346894</v>
      </c>
      <c r="L550" s="53">
        <f t="shared" si="92"/>
        <v>0.30289532293986637</v>
      </c>
      <c r="M550" s="53">
        <f t="shared" si="93"/>
        <v>0.69710467706013357</v>
      </c>
      <c r="N550" s="54">
        <v>647</v>
      </c>
      <c r="O550" s="54">
        <f t="shared" si="94"/>
        <v>440.29073482428112</v>
      </c>
      <c r="P550" s="54">
        <f t="shared" si="95"/>
        <v>171.26470588235298</v>
      </c>
      <c r="Q550" s="54">
        <f t="shared" si="96"/>
        <v>475.73529411764702</v>
      </c>
      <c r="R550" s="54">
        <f t="shared" si="97"/>
        <v>206.70926517571885</v>
      </c>
      <c r="S550" s="55">
        <f t="shared" si="98"/>
        <v>-35.444559293365899</v>
      </c>
      <c r="T550" s="55">
        <f t="shared" si="98"/>
        <v>-35.44455929336587</v>
      </c>
      <c r="U550" t="s">
        <v>116</v>
      </c>
      <c r="V550" t="s">
        <v>162</v>
      </c>
      <c r="W550" t="s">
        <v>437</v>
      </c>
      <c r="X550" t="s">
        <v>538</v>
      </c>
      <c r="Y550" s="66"/>
    </row>
    <row r="551" spans="1:25" ht="15" x14ac:dyDescent="0.25">
      <c r="A551">
        <v>2.74</v>
      </c>
      <c r="B551">
        <v>1.48</v>
      </c>
      <c r="C551" s="43">
        <f t="shared" si="99"/>
        <v>4.0639179325310693E-2</v>
      </c>
      <c r="D551" s="44">
        <f>IF(OR($A551="",$B551=""),"",A551*'MPTO_working_2-way'!$G550)</f>
        <v>2.8513513513513513</v>
      </c>
      <c r="E551" s="46">
        <f>IF(OR($A551="",$B551=""),"",B551*'MPTO_working_2-way'!$G550)</f>
        <v>1.5401459854014599</v>
      </c>
      <c r="F551" s="44">
        <f>IF(OR($A551="",$B551=""),"",'MPTO_working_2-way'!D550)</f>
        <v>2.9015455065827136</v>
      </c>
      <c r="G551" s="46">
        <f>IF(OR($A551="",$B551=""),"",'MPTO_working_2-way'!E550)</f>
        <v>1.5258880192655027</v>
      </c>
      <c r="H551" s="44">
        <f>IF(OR($A551="",$B551=""),"",'OddsRatio_working_2-way'!M550)</f>
        <v>2.9039432764659772</v>
      </c>
      <c r="I551" s="44">
        <f>IF(OR($A551="",$B551=""),"",'OddsRatio_working_2-way'!N550)</f>
        <v>1.5252257314388904</v>
      </c>
      <c r="J551" s="44">
        <f>IF('Log_working_2-way'!$D550="","",A551^('Log_working_2-way'!$D550))</f>
        <v>2.9279456277931568</v>
      </c>
      <c r="K551" s="46">
        <f>IF('Log_working_2-way'!$D550="","",B551^('Log_working_2-way'!$D550))</f>
        <v>1.5186868268394949</v>
      </c>
      <c r="L551" s="53">
        <f t="shared" si="92"/>
        <v>0.35071090047393366</v>
      </c>
      <c r="M551" s="53">
        <f t="shared" si="93"/>
        <v>0.64928909952606639</v>
      </c>
      <c r="N551" s="54">
        <v>648</v>
      </c>
      <c r="O551" s="54">
        <f t="shared" si="94"/>
        <v>411.5036496350366</v>
      </c>
      <c r="P551" s="54">
        <f t="shared" si="95"/>
        <v>210.16216216216213</v>
      </c>
      <c r="Q551" s="54">
        <f t="shared" si="96"/>
        <v>437.83783783783781</v>
      </c>
      <c r="R551" s="54">
        <f t="shared" si="97"/>
        <v>236.49635036496349</v>
      </c>
      <c r="S551" s="55">
        <f t="shared" si="98"/>
        <v>-26.334188202801215</v>
      </c>
      <c r="T551" s="55">
        <f t="shared" si="98"/>
        <v>-26.334188202801357</v>
      </c>
      <c r="U551" t="s">
        <v>123</v>
      </c>
      <c r="V551" t="s">
        <v>378</v>
      </c>
      <c r="W551" t="s">
        <v>437</v>
      </c>
      <c r="X551" t="s">
        <v>538</v>
      </c>
      <c r="Y551" s="66"/>
    </row>
    <row r="552" spans="1:25" ht="15" x14ac:dyDescent="0.25">
      <c r="A552">
        <v>2.67</v>
      </c>
      <c r="B552">
        <v>1.51</v>
      </c>
      <c r="C552" s="43">
        <f t="shared" si="99"/>
        <v>3.678349083513166E-2</v>
      </c>
      <c r="D552" s="44">
        <f>IF(OR($A552="",$B552=""),"",A552*'MPTO_working_2-way'!$G551)</f>
        <v>2.7682119205298013</v>
      </c>
      <c r="E552" s="46">
        <f>IF(OR($A552="",$B552=""),"",B552*'MPTO_working_2-way'!$G551)</f>
        <v>1.5655430711610487</v>
      </c>
      <c r="F552" s="44">
        <f>IF(OR($A552="",$B552=""),"",'MPTO_working_2-way'!D551)</f>
        <v>2.8078838318765889</v>
      </c>
      <c r="G552" s="46">
        <f>IF(OR($A552="",$B552=""),"",'MPTO_working_2-way'!E551)</f>
        <v>1.5531328851821176</v>
      </c>
      <c r="H552" s="44">
        <f>IF(OR($A552="",$B552=""),"",'OddsRatio_working_2-way'!M551)</f>
        <v>2.8095606659964649</v>
      </c>
      <c r="I552" s="44">
        <f>IF(OR($A552="",$B552=""),"",'OddsRatio_working_2-way'!N551)</f>
        <v>1.5526203231486206</v>
      </c>
      <c r="J552" s="44">
        <f>IF('Log_working_2-way'!$D551="","",A552^('Log_working_2-way'!$D551))</f>
        <v>2.8283293190137564</v>
      </c>
      <c r="K552" s="46">
        <f>IF('Log_working_2-way'!$D551="","",B552^('Log_working_2-way'!$D551))</f>
        <v>1.5469474178421523</v>
      </c>
      <c r="L552" s="53">
        <f t="shared" si="92"/>
        <v>0.36124401913875598</v>
      </c>
      <c r="M552" s="53">
        <f t="shared" si="93"/>
        <v>0.63875598086124397</v>
      </c>
      <c r="N552" s="54">
        <v>649</v>
      </c>
      <c r="O552" s="54">
        <f t="shared" si="94"/>
        <v>405.92883895131087</v>
      </c>
      <c r="P552" s="54">
        <f t="shared" si="95"/>
        <v>219.19867549668876</v>
      </c>
      <c r="Q552" s="54">
        <f t="shared" si="96"/>
        <v>429.80132450331126</v>
      </c>
      <c r="R552" s="54">
        <f t="shared" si="97"/>
        <v>243.07116104868916</v>
      </c>
      <c r="S552" s="55">
        <f t="shared" si="98"/>
        <v>-23.872485552000398</v>
      </c>
      <c r="T552" s="55">
        <f t="shared" si="98"/>
        <v>-23.872485552000398</v>
      </c>
      <c r="U552" t="s">
        <v>121</v>
      </c>
      <c r="V552" t="s">
        <v>158</v>
      </c>
      <c r="W552" t="s">
        <v>437</v>
      </c>
      <c r="X552" t="s">
        <v>538</v>
      </c>
      <c r="Y552" s="66"/>
    </row>
    <row r="553" spans="1:25" ht="15" x14ac:dyDescent="0.25">
      <c r="A553">
        <v>2.38</v>
      </c>
      <c r="B553">
        <v>1.63</v>
      </c>
      <c r="C553" s="43">
        <f t="shared" si="99"/>
        <v>3.3664999742228252E-2</v>
      </c>
      <c r="D553" s="44">
        <f>IF(OR($A553="",$B553=""),"",A553*'MPTO_working_2-way'!$G552)</f>
        <v>2.4601226993865031</v>
      </c>
      <c r="E553" s="46">
        <f>IF(OR($A553="",$B553=""),"",B553*'MPTO_working_2-way'!$G552)</f>
        <v>1.6848739495798319</v>
      </c>
      <c r="F553" s="44">
        <f>IF(OR($A553="",$B553=""),"",'MPTO_working_2-way'!D552)</f>
        <v>2.4793251102447753</v>
      </c>
      <c r="G553" s="46">
        <f>IF(OR($A553="",$B553=""),"",'MPTO_working_2-way'!E552)</f>
        <v>1.6759839288028686</v>
      </c>
      <c r="H553" s="44">
        <f>IF(OR($A553="",$B553=""),"",'OddsRatio_working_2-way'!M552)</f>
        <v>2.4800257398019103</v>
      </c>
      <c r="I553" s="44">
        <f>IF(OR($A553="",$B553=""),"",'OddsRatio_working_2-way'!N552)</f>
        <v>1.6756639246921761</v>
      </c>
      <c r="J553" s="44">
        <f>IF('Log_working_2-way'!$D552="","",A553^('Log_working_2-way'!$D552))</f>
        <v>2.4889275111820632</v>
      </c>
      <c r="K553" s="46">
        <f>IF('Log_working_2-way'!$D552="","",B553^('Log_working_2-way'!$D552))</f>
        <v>1.6716243688761041</v>
      </c>
      <c r="L553" s="53">
        <f t="shared" si="92"/>
        <v>0.40648379052369077</v>
      </c>
      <c r="M553" s="53">
        <f t="shared" si="93"/>
        <v>0.59351620947630923</v>
      </c>
      <c r="N553" s="54">
        <v>650</v>
      </c>
      <c r="O553" s="54">
        <f t="shared" si="94"/>
        <v>376.89075630252103</v>
      </c>
      <c r="P553" s="54">
        <f t="shared" si="95"/>
        <v>251.22699386503069</v>
      </c>
      <c r="Q553" s="54">
        <f t="shared" si="96"/>
        <v>398.77300613496931</v>
      </c>
      <c r="R553" s="54">
        <f t="shared" si="97"/>
        <v>273.10924369747897</v>
      </c>
      <c r="S553" s="55">
        <f t="shared" si="98"/>
        <v>-21.882249832448281</v>
      </c>
      <c r="T553" s="55">
        <f t="shared" si="98"/>
        <v>-21.882249832448281</v>
      </c>
      <c r="U553" t="s">
        <v>127</v>
      </c>
      <c r="V553" t="s">
        <v>432</v>
      </c>
      <c r="W553" t="s">
        <v>442</v>
      </c>
      <c r="X553" t="s">
        <v>538</v>
      </c>
      <c r="Y553" s="66"/>
    </row>
    <row r="554" spans="1:25" ht="15" x14ac:dyDescent="0.25">
      <c r="A554">
        <v>2.16</v>
      </c>
      <c r="B554">
        <v>1.75</v>
      </c>
      <c r="C554" s="43">
        <f t="shared" si="99"/>
        <v>3.4391534391534417E-2</v>
      </c>
      <c r="D554" s="44">
        <f>IF(OR($A554="",$B554=""),"",A554*'MPTO_working_2-way'!$G553)</f>
        <v>2.2342857142857144</v>
      </c>
      <c r="E554" s="46">
        <f>IF(OR($A554="",$B554=""),"",B554*'MPTO_working_2-way'!$G553)</f>
        <v>1.8101851851851851</v>
      </c>
      <c r="F554" s="44">
        <f>IF(OR($A554="",$B554=""),"",'MPTO_working_2-way'!D553)</f>
        <v>2.2433234421364987</v>
      </c>
      <c r="G554" s="46">
        <f>IF(OR($A554="",$B554=""),"",'MPTO_working_2-way'!E553)</f>
        <v>1.8042959427207637</v>
      </c>
      <c r="H554" s="44">
        <f>IF(OR($A554="",$B554=""),"",'OddsRatio_working_2-way'!M553)</f>
        <v>2.2436505404118421</v>
      </c>
      <c r="I554" s="44">
        <f>IF(OR($A554="",$B554=""),"",'OddsRatio_working_2-way'!N553)</f>
        <v>1.8040844011283466</v>
      </c>
      <c r="J554" s="44">
        <f>IF('Log_working_2-way'!$D553="","",A554^('Log_working_2-way'!$D553))</f>
        <v>2.2478012615174499</v>
      </c>
      <c r="K554" s="46">
        <f>IF('Log_working_2-way'!$D553="","",B554^('Log_working_2-way'!$D553))</f>
        <v>1.8014096722292445</v>
      </c>
      <c r="L554" s="53">
        <f t="shared" si="92"/>
        <v>0.4475703324808184</v>
      </c>
      <c r="M554" s="53">
        <f t="shared" si="93"/>
        <v>0.55242966751918166</v>
      </c>
      <c r="N554" s="54">
        <v>651</v>
      </c>
      <c r="O554" s="54">
        <f t="shared" si="94"/>
        <v>349.61111111111109</v>
      </c>
      <c r="P554" s="54">
        <f t="shared" si="95"/>
        <v>279</v>
      </c>
      <c r="Q554" s="54">
        <f t="shared" si="96"/>
        <v>372</v>
      </c>
      <c r="R554" s="54">
        <f t="shared" si="97"/>
        <v>301.38888888888886</v>
      </c>
      <c r="S554" s="55">
        <f t="shared" si="98"/>
        <v>-22.388888888888914</v>
      </c>
      <c r="T554" s="55">
        <f t="shared" si="98"/>
        <v>-22.388888888888857</v>
      </c>
      <c r="U554" t="s">
        <v>169</v>
      </c>
      <c r="V554" t="s">
        <v>128</v>
      </c>
      <c r="W554" t="s">
        <v>442</v>
      </c>
      <c r="X554" t="s">
        <v>538</v>
      </c>
      <c r="Y554" s="66"/>
    </row>
    <row r="555" spans="1:25" ht="15" x14ac:dyDescent="0.25">
      <c r="A555">
        <v>2.29</v>
      </c>
      <c r="B555">
        <v>1.68</v>
      </c>
      <c r="C555" s="43">
        <f t="shared" si="99"/>
        <v>3.1919317945518833E-2</v>
      </c>
      <c r="D555" s="44">
        <f>IF(OR($A555="",$B555=""),"",A555*'MPTO_working_2-way'!$G554)</f>
        <v>2.3630952380952381</v>
      </c>
      <c r="E555" s="46">
        <f>IF(OR($A555="",$B555=""),"",B555*'MPTO_working_2-way'!$G554)</f>
        <v>1.7336244541484715</v>
      </c>
      <c r="F555" s="44">
        <f>IF(OR($A555="",$B555=""),"",'MPTO_working_2-way'!D554)</f>
        <v>2.3768688990485605</v>
      </c>
      <c r="G555" s="46">
        <f>IF(OR($A555="",$B555=""),"",'MPTO_working_2-way'!E554)</f>
        <v>1.7262855604415328</v>
      </c>
      <c r="H555" s="44">
        <f>IF(OR($A555="",$B555=""),"",'OddsRatio_working_2-way'!M554)</f>
        <v>2.3773375851727168</v>
      </c>
      <c r="I555" s="44">
        <f>IF(OR($A555="",$B555=""),"",'OddsRatio_working_2-way'!N554)</f>
        <v>1.7260384169902692</v>
      </c>
      <c r="J555" s="44">
        <f>IF('Log_working_2-way'!$D554="","",A555^('Log_working_2-way'!$D554))</f>
        <v>2.3836811049586637</v>
      </c>
      <c r="K555" s="46">
        <f>IF('Log_working_2-way'!$D554="","",B555^('Log_working_2-way'!$D554))</f>
        <v>1.7227098761530257</v>
      </c>
      <c r="L555" s="53">
        <f t="shared" si="92"/>
        <v>0.42317380352644834</v>
      </c>
      <c r="M555" s="53">
        <f t="shared" si="93"/>
        <v>0.57682619647355171</v>
      </c>
      <c r="N555" s="54">
        <v>652</v>
      </c>
      <c r="O555" s="54">
        <f t="shared" si="94"/>
        <v>367.28384279475983</v>
      </c>
      <c r="P555" s="54">
        <f t="shared" si="95"/>
        <v>263.90476190476187</v>
      </c>
      <c r="Q555" s="54">
        <f t="shared" si="96"/>
        <v>388.09523809523807</v>
      </c>
      <c r="R555" s="54">
        <f t="shared" si="97"/>
        <v>284.71615720524017</v>
      </c>
      <c r="S555" s="55">
        <f t="shared" si="98"/>
        <v>-20.811395300478239</v>
      </c>
      <c r="T555" s="55">
        <f t="shared" si="98"/>
        <v>-20.811395300478296</v>
      </c>
      <c r="U555" t="s">
        <v>67</v>
      </c>
      <c r="V555" t="s">
        <v>66</v>
      </c>
      <c r="W555" t="s">
        <v>442</v>
      </c>
      <c r="X555" t="s">
        <v>538</v>
      </c>
      <c r="Y555" s="66"/>
    </row>
    <row r="556" spans="1:25" ht="15" x14ac:dyDescent="0.25">
      <c r="A556">
        <v>1.84</v>
      </c>
      <c r="B556">
        <v>2.06</v>
      </c>
      <c r="C556" s="43">
        <f t="shared" si="99"/>
        <v>2.891515407344869E-2</v>
      </c>
      <c r="D556" s="44">
        <f>IF(OR($A556="",$B556=""),"",A556*'MPTO_working_2-way'!$G555)</f>
        <v>1.8932038834951457</v>
      </c>
      <c r="E556" s="46">
        <f>IF(OR($A556="",$B556=""),"",B556*'MPTO_working_2-way'!$G555)</f>
        <v>2.1195652173913042</v>
      </c>
      <c r="F556" s="44">
        <f>IF(OR($A556="",$B556=""),"",'MPTO_working_2-way'!D555)</f>
        <v>1.8902852583283463</v>
      </c>
      <c r="G556" s="46">
        <f>IF(OR($A556="",$B556=""),"",'MPTO_working_2-way'!E555)</f>
        <v>2.1232354918216445</v>
      </c>
      <c r="H556" s="44">
        <f>IF(OR($A556="",$B556=""),"",'OddsRatio_working_2-way'!M555)</f>
        <v>1.8901981971385247</v>
      </c>
      <c r="I556" s="44">
        <f>IF(OR($A556="",$B556=""),"",'OddsRatio_working_2-way'!N555)</f>
        <v>2.123345344008138</v>
      </c>
      <c r="J556" s="44">
        <f>IF('Log_working_2-way'!$D555="","",A556^('Log_working_2-way'!$D555))</f>
        <v>1.8888770989238437</v>
      </c>
      <c r="K556" s="46">
        <f>IF('Log_working_2-way'!$D555="","",B556^('Log_working_2-way'!$D555))</f>
        <v>2.1250149218724146</v>
      </c>
      <c r="L556" s="53">
        <f t="shared" si="92"/>
        <v>0.52820512820512822</v>
      </c>
      <c r="M556" s="53">
        <f t="shared" si="93"/>
        <v>0.47179487179487184</v>
      </c>
      <c r="N556" s="54">
        <v>653</v>
      </c>
      <c r="O556" s="54">
        <f t="shared" si="94"/>
        <v>298.10869565217388</v>
      </c>
      <c r="P556" s="54">
        <f t="shared" si="95"/>
        <v>336.00970873786412</v>
      </c>
      <c r="Q556" s="54">
        <f t="shared" si="96"/>
        <v>316.99029126213594</v>
      </c>
      <c r="R556" s="54">
        <f t="shared" si="97"/>
        <v>354.89130434782606</v>
      </c>
      <c r="S556" s="55">
        <f t="shared" si="98"/>
        <v>-18.881595609962062</v>
      </c>
      <c r="T556" s="55">
        <f t="shared" si="98"/>
        <v>-18.881595609961948</v>
      </c>
      <c r="U556" t="s">
        <v>166</v>
      </c>
      <c r="V556" t="s">
        <v>65</v>
      </c>
      <c r="W556" t="s">
        <v>442</v>
      </c>
      <c r="X556" t="s">
        <v>538</v>
      </c>
      <c r="Y556" s="66"/>
    </row>
    <row r="557" spans="1:25" ht="15" x14ac:dyDescent="0.25">
      <c r="A557">
        <v>1.86</v>
      </c>
      <c r="B557">
        <v>2.0099999999999998</v>
      </c>
      <c r="C557" s="43">
        <f t="shared" si="99"/>
        <v>3.5146846413095734E-2</v>
      </c>
      <c r="D557" s="44">
        <f>IF(OR($A557="",$B557=""),"",A557*'MPTO_working_2-way'!$G556)</f>
        <v>1.9253731343283582</v>
      </c>
      <c r="E557" s="46">
        <f>IF(OR($A557="",$B557=""),"",B557*'MPTO_working_2-way'!$G556)</f>
        <v>2.0806451612903221</v>
      </c>
      <c r="F557" s="44">
        <f>IF(OR($A557="",$B557=""),"",'MPTO_working_2-way'!D556)</f>
        <v>1.9228514118191637</v>
      </c>
      <c r="G557" s="46">
        <f>IF(OR($A557="",$B557=""),"",'MPTO_working_2-way'!E556)</f>
        <v>2.0835980605249955</v>
      </c>
      <c r="H557" s="44">
        <f>IF(OR($A557="",$B557=""),"",'OddsRatio_working_2-way'!M556)</f>
        <v>1.9227595290837431</v>
      </c>
      <c r="I557" s="44">
        <f>IF(OR($A557="",$B557=""),"",'OddsRatio_working_2-way'!N556)</f>
        <v>2.0837059585750928</v>
      </c>
      <c r="J557" s="44">
        <f>IF('Log_working_2-way'!$D556="","",A557^('Log_working_2-way'!$D556))</f>
        <v>1.9216119729065091</v>
      </c>
      <c r="K557" s="46">
        <f>IF('Log_working_2-way'!$D556="","",B557^('Log_working_2-way'!$D556))</f>
        <v>2.0850553480183369</v>
      </c>
      <c r="L557" s="53">
        <f t="shared" si="92"/>
        <v>0.51937984496124034</v>
      </c>
      <c r="M557" s="53">
        <f t="shared" si="93"/>
        <v>0.48062015503875982</v>
      </c>
      <c r="N557" s="54">
        <v>654</v>
      </c>
      <c r="O557" s="54">
        <f t="shared" si="94"/>
        <v>302.38709677419354</v>
      </c>
      <c r="P557" s="54">
        <f t="shared" si="95"/>
        <v>328.62686567164184</v>
      </c>
      <c r="Q557" s="54">
        <f t="shared" si="96"/>
        <v>325.37313432835828</v>
      </c>
      <c r="R557" s="54">
        <f t="shared" si="97"/>
        <v>351.61290322580641</v>
      </c>
      <c r="S557" s="55">
        <f t="shared" si="98"/>
        <v>-22.986037554164739</v>
      </c>
      <c r="T557" s="55">
        <f t="shared" si="98"/>
        <v>-22.986037554164568</v>
      </c>
      <c r="U557" t="s">
        <v>244</v>
      </c>
      <c r="V557" t="s">
        <v>392</v>
      </c>
      <c r="W557" t="s">
        <v>231</v>
      </c>
      <c r="X557" t="s">
        <v>539</v>
      </c>
      <c r="Y557" s="66"/>
    </row>
    <row r="558" spans="1:25" ht="15" x14ac:dyDescent="0.25">
      <c r="A558">
        <v>2.9</v>
      </c>
      <c r="B558">
        <v>1.43</v>
      </c>
      <c r="C558" s="43">
        <f t="shared" si="99"/>
        <v>4.4128285507595955E-2</v>
      </c>
      <c r="D558" s="44">
        <f>IF(OR($A558="",$B558=""),"",A558*'MPTO_working_2-way'!$G557)</f>
        <v>3.0279720279720284</v>
      </c>
      <c r="E558" s="46">
        <f>IF(OR($A558="",$B558=""),"",B558*'MPTO_working_2-way'!$G557)</f>
        <v>1.4931034482758621</v>
      </c>
      <c r="F558" s="44">
        <f>IF(OR($A558="",$B558=""),"",'MPTO_working_2-way'!D557)</f>
        <v>3.0982443033246176</v>
      </c>
      <c r="G558" s="46">
        <f>IF(OR($A558="",$B558=""),"",'MPTO_working_2-way'!E557)</f>
        <v>1.4765889264732064</v>
      </c>
      <c r="H558" s="44">
        <f>IF(OR($A558="",$B558=""),"",'OddsRatio_working_2-way'!M557)</f>
        <v>3.1020477280886829</v>
      </c>
      <c r="I558" s="44">
        <f>IF(OR($A558="",$B558=""),"",'OddsRatio_working_2-way'!N557)</f>
        <v>1.4757265910937543</v>
      </c>
      <c r="J558" s="44">
        <f>IF('Log_working_2-way'!$D557="","",A558^('Log_working_2-way'!$D557))</f>
        <v>3.1362184372898758</v>
      </c>
      <c r="K558" s="46">
        <f>IF('Log_working_2-way'!$D557="","",B558^('Log_working_2-way'!$D557))</f>
        <v>1.4681169221935553</v>
      </c>
      <c r="L558" s="53">
        <f t="shared" si="92"/>
        <v>0.33025404157043875</v>
      </c>
      <c r="M558" s="53">
        <f t="shared" si="93"/>
        <v>0.66974595842956119</v>
      </c>
      <c r="N558" s="54">
        <v>655</v>
      </c>
      <c r="O558" s="54">
        <f t="shared" si="94"/>
        <v>429.13793103448279</v>
      </c>
      <c r="P558" s="54">
        <f t="shared" si="95"/>
        <v>196.95804195804197</v>
      </c>
      <c r="Q558" s="54">
        <f t="shared" si="96"/>
        <v>458.04195804195808</v>
      </c>
      <c r="R558" s="54">
        <f t="shared" si="97"/>
        <v>225.86206896551727</v>
      </c>
      <c r="S558" s="55">
        <f t="shared" si="98"/>
        <v>-28.904027007475293</v>
      </c>
      <c r="T558" s="55">
        <f t="shared" si="98"/>
        <v>-28.904027007475293</v>
      </c>
      <c r="U558" t="s">
        <v>156</v>
      </c>
      <c r="V558" t="s">
        <v>431</v>
      </c>
      <c r="W558" t="s">
        <v>437</v>
      </c>
      <c r="X558" t="s">
        <v>539</v>
      </c>
      <c r="Y558" s="66"/>
    </row>
    <row r="559" spans="1:25" s="28" customFormat="1" ht="15" x14ac:dyDescent="0.25">
      <c r="A559" s="23">
        <v>2.86</v>
      </c>
      <c r="B559" s="23">
        <v>1.45</v>
      </c>
      <c r="C559" s="24">
        <f t="shared" si="99"/>
        <v>3.9305522064142728E-2</v>
      </c>
      <c r="D559" s="25">
        <f>IF(OR($A559="",$B559=""),"",A559*'MPTO_working_2-way'!$G558)</f>
        <v>2.9724137931034482</v>
      </c>
      <c r="E559" s="27">
        <f>IF(OR($A559="",$B559=""),"",B559*'MPTO_working_2-way'!$G558)</f>
        <v>1.5069930069930069</v>
      </c>
      <c r="F559" s="25">
        <f>IF(OR($A559="",$B559=""),"",'MPTO_working_2-way'!D558)</f>
        <v>3.0303251735476797</v>
      </c>
      <c r="G559" s="27">
        <f>IF(OR($A559="",$B559=""),"",'MPTO_working_2-way'!E558)</f>
        <v>1.4925319416951592</v>
      </c>
      <c r="H559" s="25">
        <f>IF(OR($A559="",$B559=""),"",'OddsRatio_working_2-way'!M558)</f>
        <v>3.0330600909302539</v>
      </c>
      <c r="I559" s="25">
        <f>IF(OR($A559="",$B559=""),"",'OddsRatio_working_2-way'!N558)</f>
        <v>1.4918693768379645</v>
      </c>
      <c r="J559" s="25">
        <f>IF('Log_working_2-way'!$D558="","",A559^('Log_working_2-way'!$D558))</f>
        <v>3.0608931805854613</v>
      </c>
      <c r="K559" s="27">
        <f>IF('Log_working_2-way'!$D558="","",B559^('Log_working_2-way'!$D558))</f>
        <v>1.4852265073316331</v>
      </c>
      <c r="L559" s="76">
        <f t="shared" si="92"/>
        <v>0.33642691415313225</v>
      </c>
      <c r="M559" s="76">
        <f t="shared" si="93"/>
        <v>0.66357308584686781</v>
      </c>
      <c r="N559" s="77">
        <v>656</v>
      </c>
      <c r="O559" s="77">
        <f t="shared" si="94"/>
        <v>426.62937062937061</v>
      </c>
      <c r="P559" s="77">
        <f t="shared" si="95"/>
        <v>203.58620689655169</v>
      </c>
      <c r="Q559" s="77">
        <f t="shared" si="96"/>
        <v>452.41379310344831</v>
      </c>
      <c r="R559" s="77">
        <f t="shared" si="97"/>
        <v>229.37062937062939</v>
      </c>
      <c r="S559" s="78">
        <f t="shared" si="98"/>
        <v>-25.784422474077701</v>
      </c>
      <c r="T559" s="55">
        <f t="shared" si="98"/>
        <v>-25.784422474077701</v>
      </c>
      <c r="U559" s="23" t="s">
        <v>163</v>
      </c>
      <c r="V559" s="23" t="s">
        <v>58</v>
      </c>
      <c r="W559" s="23" t="s">
        <v>437</v>
      </c>
      <c r="X559" s="23" t="s">
        <v>539</v>
      </c>
      <c r="Y559" s="75"/>
    </row>
    <row r="560" spans="1:25" s="50" customFormat="1" ht="15" x14ac:dyDescent="0.25">
      <c r="A560">
        <v>2.2599999999999998</v>
      </c>
      <c r="B560">
        <v>1.68</v>
      </c>
      <c r="C560" s="43">
        <f t="shared" ref="C560:C580" si="100">IF(OR($A560="",$B560=""),"",(1/A560)+(1/B560)-1)</f>
        <v>3.7715971344289834E-2</v>
      </c>
      <c r="D560" s="44">
        <f>IF(OR($A560="",$B560=""),"",A560*'MPTO_working_2-way'!$G559)</f>
        <v>2.3452380952380949</v>
      </c>
      <c r="E560" s="46">
        <f>IF(OR($A560="",$B560=""),"",B560*'MPTO_working_2-way'!$G559)</f>
        <v>1.7433628318584069</v>
      </c>
      <c r="F560" s="44">
        <f>IF(OR($A560="",$B560=""),"",'MPTO_working_2-way'!D559)</f>
        <v>2.3606068142253167</v>
      </c>
      <c r="G560" s="46">
        <f>IF(OR($A560="",$B560=""),"",'MPTO_working_2-way'!E559)</f>
        <v>1.7349661853408882</v>
      </c>
      <c r="H560" s="44">
        <f>IF(OR($A560="",$B560=""),"",'OddsRatio_working_2-way'!M559)</f>
        <v>2.3612278194595446</v>
      </c>
      <c r="I560" s="44">
        <f>IF(OR($A560="",$B560=""),"",'OddsRatio_working_2-way'!N559)</f>
        <v>1.7346308866924531</v>
      </c>
      <c r="J560" s="44">
        <f>IF('Log_working_2-way'!$D559="","",A560^('Log_working_2-way'!$D559))</f>
        <v>2.3683470446740844</v>
      </c>
      <c r="K560" s="46">
        <f>IF('Log_working_2-way'!$D559="","",B560^('Log_working_2-way'!$D559))</f>
        <v>1.7308087549076629</v>
      </c>
      <c r="L560" s="53">
        <f t="shared" ref="L560:L580" si="101">(1/D560)</f>
        <v>0.42639593908629447</v>
      </c>
      <c r="M560" s="53">
        <f t="shared" ref="M560:M580" si="102">(1/E560)</f>
        <v>0.57360406091370564</v>
      </c>
      <c r="N560" s="54">
        <v>657</v>
      </c>
      <c r="O560" s="54">
        <f t="shared" ref="O560:O580" si="103">(1/A560)*((N560*A560)-N560)</f>
        <v>366.2920353982301</v>
      </c>
      <c r="P560" s="54">
        <f t="shared" ref="P560:P580" si="104">(1/B560)*((N560*B560)-N560)</f>
        <v>265.92857142857144</v>
      </c>
      <c r="Q560" s="54">
        <f t="shared" ref="Q560:Q580" si="105">(1/B560)*N560</f>
        <v>391.07142857142856</v>
      </c>
      <c r="R560" s="54">
        <f t="shared" ref="R560:R580" si="106">(1/A560)*N560</f>
        <v>290.7079646017699</v>
      </c>
      <c r="S560" s="55">
        <f t="shared" ref="S560:T580" si="107">O560-Q560</f>
        <v>-24.779393173198457</v>
      </c>
      <c r="T560" s="55">
        <f t="shared" si="98"/>
        <v>-24.779393173198457</v>
      </c>
      <c r="U560" t="s">
        <v>451</v>
      </c>
      <c r="V560" t="s">
        <v>295</v>
      </c>
      <c r="W560" t="s">
        <v>444</v>
      </c>
      <c r="X560" t="s">
        <v>542</v>
      </c>
      <c r="Y560" s="66"/>
    </row>
    <row r="561" spans="1:25" ht="15" x14ac:dyDescent="0.25">
      <c r="A561">
        <v>1.97</v>
      </c>
      <c r="B561">
        <v>1.9</v>
      </c>
      <c r="C561" s="43">
        <f t="shared" si="100"/>
        <v>3.3930002671653803E-2</v>
      </c>
      <c r="D561" s="44">
        <f>IF(OR($A561="",$B561=""),"",A561*'MPTO_working_2-way'!$G560)</f>
        <v>2.0368421052631578</v>
      </c>
      <c r="E561" s="46">
        <f>IF(OR($A561="",$B561=""),"",B561*'MPTO_working_2-way'!$G560)</f>
        <v>1.9644670050761421</v>
      </c>
      <c r="F561" s="44">
        <f>IF(OR($A561="",$B561=""),"",'MPTO_working_2-way'!D560)</f>
        <v>2.0381159814865235</v>
      </c>
      <c r="G561" s="46">
        <f>IF(OR($A561="",$B561=""),"",'MPTO_working_2-way'!E560)</f>
        <v>1.9632835038027801</v>
      </c>
      <c r="H561" s="44">
        <f>IF(OR($A561="",$B561=""),"",'OddsRatio_working_2-way'!M560)</f>
        <v>2.0381607668264961</v>
      </c>
      <c r="I561" s="44">
        <f>IF(OR($A561="",$B561=""),"",'OddsRatio_working_2-way'!N560)</f>
        <v>1.963241948601903</v>
      </c>
      <c r="J561" s="44">
        <f>IF('Log_working_2-way'!$D560="","",A561^('Log_working_2-way'!$D560))</f>
        <v>2.0387414625037734</v>
      </c>
      <c r="K561" s="46">
        <f>IF('Log_working_2-way'!$D560="","",B561^('Log_working_2-way'!$D560))</f>
        <v>1.9627034600020314</v>
      </c>
      <c r="L561" s="53">
        <f t="shared" si="101"/>
        <v>0.49095607235142119</v>
      </c>
      <c r="M561" s="53">
        <f t="shared" si="102"/>
        <v>0.50904392764857886</v>
      </c>
      <c r="N561" s="54">
        <v>658</v>
      </c>
      <c r="O561" s="54">
        <f t="shared" si="103"/>
        <v>323.989847715736</v>
      </c>
      <c r="P561" s="54">
        <f t="shared" si="104"/>
        <v>311.68421052631578</v>
      </c>
      <c r="Q561" s="54">
        <f t="shared" si="105"/>
        <v>346.31578947368422</v>
      </c>
      <c r="R561" s="54">
        <f t="shared" si="106"/>
        <v>334.01015228426394</v>
      </c>
      <c r="S561" s="55">
        <f t="shared" si="107"/>
        <v>-22.325941757948215</v>
      </c>
      <c r="T561" s="55">
        <f t="shared" si="107"/>
        <v>-22.325941757948158</v>
      </c>
      <c r="U561" t="s">
        <v>284</v>
      </c>
      <c r="V561" t="s">
        <v>287</v>
      </c>
      <c r="W561" t="s">
        <v>444</v>
      </c>
      <c r="X561" t="s">
        <v>542</v>
      </c>
      <c r="Y561" s="66"/>
    </row>
    <row r="562" spans="1:25" ht="15" x14ac:dyDescent="0.25">
      <c r="A562">
        <v>2.5299999999999998</v>
      </c>
      <c r="B562">
        <v>1.55</v>
      </c>
      <c r="C562" s="43">
        <f t="shared" si="100"/>
        <v>4.0418207318628108E-2</v>
      </c>
      <c r="D562" s="44">
        <f>IF(OR($A562="",$B562=""),"",A562*'MPTO_working_2-way'!$G561)</f>
        <v>2.6322580645161291</v>
      </c>
      <c r="E562" s="46">
        <f>IF(OR($A562="",$B562=""),"",B562*'MPTO_working_2-way'!$G561)</f>
        <v>1.6126482213438735</v>
      </c>
      <c r="F562" s="44">
        <f>IF(OR($A562="",$B562=""),"",'MPTO_working_2-way'!D561)</f>
        <v>2.6663267040625529</v>
      </c>
      <c r="G562" s="46">
        <f>IF(OR($A562="",$B562=""),"",'MPTO_working_2-way'!E561)</f>
        <v>1.6001224115066817</v>
      </c>
      <c r="H562" s="44">
        <f>IF(OR($A562="",$B562=""),"",'OddsRatio_working_2-way'!M561)</f>
        <v>2.6678783474277079</v>
      </c>
      <c r="I562" s="44">
        <f>IF(OR($A562="",$B562=""),"",'OddsRatio_working_2-way'!N561)</f>
        <v>1.5995641118204185</v>
      </c>
      <c r="J562" s="44">
        <f>IF('Log_working_2-way'!$D561="","",A562^('Log_working_2-way'!$D561))</f>
        <v>2.6839566506152583</v>
      </c>
      <c r="K562" s="46">
        <f>IF('Log_working_2-way'!$D561="","",B562^('Log_working_2-way'!$D561))</f>
        <v>1.593839514594479</v>
      </c>
      <c r="L562" s="53">
        <f t="shared" si="101"/>
        <v>0.37990196078431371</v>
      </c>
      <c r="M562" s="53">
        <f t="shared" si="102"/>
        <v>0.62009803921568629</v>
      </c>
      <c r="N562" s="54">
        <v>659</v>
      </c>
      <c r="O562" s="54">
        <f t="shared" si="103"/>
        <v>398.52569169960481</v>
      </c>
      <c r="P562" s="54">
        <f t="shared" si="104"/>
        <v>233.83870967741939</v>
      </c>
      <c r="Q562" s="54">
        <f t="shared" si="105"/>
        <v>425.16129032258061</v>
      </c>
      <c r="R562" s="54">
        <f t="shared" si="106"/>
        <v>260.47430830039531</v>
      </c>
      <c r="S562" s="55">
        <f t="shared" si="107"/>
        <v>-26.635598622975806</v>
      </c>
      <c r="T562" s="55">
        <f t="shared" si="107"/>
        <v>-26.63559862297592</v>
      </c>
      <c r="U562" t="s">
        <v>455</v>
      </c>
      <c r="V562" t="s">
        <v>294</v>
      </c>
      <c r="W562" t="s">
        <v>444</v>
      </c>
      <c r="X562" t="s">
        <v>542</v>
      </c>
      <c r="Y562" s="66"/>
    </row>
    <row r="563" spans="1:25" ht="15" x14ac:dyDescent="0.25">
      <c r="A563">
        <v>2.54</v>
      </c>
      <c r="B563">
        <v>1.55</v>
      </c>
      <c r="C563" s="43">
        <f t="shared" si="100"/>
        <v>3.8862077724155508E-2</v>
      </c>
      <c r="D563" s="44">
        <f>IF(OR($A563="",$B563=""),"",A563*'MPTO_working_2-way'!$G562)</f>
        <v>2.6387096774193552</v>
      </c>
      <c r="E563" s="46">
        <f>IF(OR($A563="",$B563=""),"",B563*'MPTO_working_2-way'!$G562)</f>
        <v>1.6102362204724412</v>
      </c>
      <c r="F563" s="44">
        <f>IF(OR($A563="",$B563=""),"",'MPTO_working_2-way'!D562)</f>
        <v>2.6718696979979644</v>
      </c>
      <c r="G563" s="46">
        <f>IF(OR($A563="",$B563=""),"",'MPTO_working_2-way'!E562)</f>
        <v>1.5981327379744266</v>
      </c>
      <c r="H563" s="44">
        <f>IF(OR($A563="",$B563=""),"",'OddsRatio_working_2-way'!M562)</f>
        <v>2.673320053068152</v>
      </c>
      <c r="I563" s="44">
        <f>IF(OR($A563="",$B563=""),"",'OddsRatio_working_2-way'!N562)</f>
        <v>1.5976143046671971</v>
      </c>
      <c r="J563" s="44">
        <f>IF('Log_working_2-way'!$D562="","",A563^('Log_working_2-way'!$D562))</f>
        <v>2.6889415019824594</v>
      </c>
      <c r="K563" s="46">
        <f>IF('Log_working_2-way'!$D562="","",B563^('Log_working_2-way'!$D562))</f>
        <v>1.5920868181792243</v>
      </c>
      <c r="L563" s="53">
        <f t="shared" si="101"/>
        <v>0.37897310513447424</v>
      </c>
      <c r="M563" s="53">
        <f t="shared" si="102"/>
        <v>0.62102689486552554</v>
      </c>
      <c r="N563" s="54">
        <v>660</v>
      </c>
      <c r="O563" s="54">
        <f t="shared" si="103"/>
        <v>400.15748031496065</v>
      </c>
      <c r="P563" s="54">
        <f t="shared" si="104"/>
        <v>234.19354838709677</v>
      </c>
      <c r="Q563" s="54">
        <f t="shared" si="105"/>
        <v>425.80645161290323</v>
      </c>
      <c r="R563" s="54">
        <f t="shared" si="106"/>
        <v>259.84251968503935</v>
      </c>
      <c r="S563" s="55">
        <f t="shared" si="107"/>
        <v>-25.64897129794258</v>
      </c>
      <c r="T563" s="55">
        <f t="shared" si="107"/>
        <v>-25.64897129794258</v>
      </c>
      <c r="U563" t="s">
        <v>290</v>
      </c>
      <c r="V563" t="s">
        <v>466</v>
      </c>
      <c r="W563" t="s">
        <v>444</v>
      </c>
      <c r="X563" t="s">
        <v>542</v>
      </c>
      <c r="Y563" s="66"/>
    </row>
    <row r="564" spans="1:25" ht="15" x14ac:dyDescent="0.25">
      <c r="A564">
        <v>2.19</v>
      </c>
      <c r="B564">
        <v>1.72</v>
      </c>
      <c r="C564" s="43">
        <f t="shared" si="100"/>
        <v>3.8016353403419467E-2</v>
      </c>
      <c r="D564" s="44">
        <f>IF(OR($A564="",$B564=""),"",A564*'MPTO_working_2-way'!$G563)</f>
        <v>2.2732558139534884</v>
      </c>
      <c r="E564" s="46">
        <f>IF(OR($A564="",$B564=""),"",B564*'MPTO_working_2-way'!$G563)</f>
        <v>1.7853881278538815</v>
      </c>
      <c r="F564" s="44">
        <f>IF(OR($A564="",$B564=""),"",'MPTO_working_2-way'!D563)</f>
        <v>2.2851249696675566</v>
      </c>
      <c r="G564" s="46">
        <f>IF(OR($A564="",$B564=""),"",'MPTO_working_2-way'!E563)</f>
        <v>1.7781344410876134</v>
      </c>
      <c r="H564" s="44">
        <f>IF(OR($A564="",$B564=""),"",'OddsRatio_working_2-way'!M563)</f>
        <v>2.2856040517117928</v>
      </c>
      <c r="I564" s="44">
        <f>IF(OR($A564="",$B564=""),"",'OddsRatio_working_2-way'!N563)</f>
        <v>1.7778444682625973</v>
      </c>
      <c r="J564" s="44">
        <f>IF('Log_working_2-way'!$D563="","",A564^('Log_working_2-way'!$D563))</f>
        <v>2.291085448482058</v>
      </c>
      <c r="K564" s="46">
        <f>IF('Log_working_2-way'!$D563="","",B564^('Log_working_2-way'!$D563))</f>
        <v>1.7745420732419892</v>
      </c>
      <c r="L564" s="53">
        <f t="shared" si="101"/>
        <v>0.43989769820971864</v>
      </c>
      <c r="M564" s="53">
        <f t="shared" si="102"/>
        <v>0.56010230179028131</v>
      </c>
      <c r="N564" s="54">
        <v>661</v>
      </c>
      <c r="O564" s="54">
        <f t="shared" si="103"/>
        <v>359.17351598173514</v>
      </c>
      <c r="P564" s="54">
        <f t="shared" si="104"/>
        <v>276.69767441860472</v>
      </c>
      <c r="Q564" s="54">
        <f t="shared" si="105"/>
        <v>384.30232558139539</v>
      </c>
      <c r="R564" s="54">
        <f t="shared" si="106"/>
        <v>301.82648401826486</v>
      </c>
      <c r="S564" s="55">
        <f t="shared" si="107"/>
        <v>-25.128809599660258</v>
      </c>
      <c r="T564" s="55">
        <f t="shared" si="107"/>
        <v>-25.128809599660144</v>
      </c>
      <c r="U564" t="s">
        <v>307</v>
      </c>
      <c r="V564" t="s">
        <v>456</v>
      </c>
      <c r="W564" t="s">
        <v>439</v>
      </c>
      <c r="X564" t="s">
        <v>542</v>
      </c>
      <c r="Y564" s="66"/>
    </row>
    <row r="565" spans="1:25" ht="15" x14ac:dyDescent="0.25">
      <c r="A565">
        <v>2.08</v>
      </c>
      <c r="B565">
        <v>1.79</v>
      </c>
      <c r="C565" s="43">
        <f t="shared" si="100"/>
        <v>3.9428448646325664E-2</v>
      </c>
      <c r="D565" s="44">
        <f>IF(OR($A565="",$B565=""),"",A565*'MPTO_working_2-way'!$G564)</f>
        <v>2.1620111731843576</v>
      </c>
      <c r="E565" s="46">
        <f>IF(OR($A565="",$B565=""),"",B565*'MPTO_working_2-way'!$G564)</f>
        <v>1.8605769230769229</v>
      </c>
      <c r="F565" s="44">
        <f>IF(OR($A565="",$B565=""),"",'MPTO_working_2-way'!D564)</f>
        <v>2.1689385995572641</v>
      </c>
      <c r="G565" s="46">
        <f>IF(OR($A565="",$B565=""),"",'MPTO_working_2-way'!E564)</f>
        <v>1.8554769261437256</v>
      </c>
      <c r="H565" s="44">
        <f>IF(OR($A565="",$B565=""),"",'OddsRatio_working_2-way'!M564)</f>
        <v>2.1692256444309357</v>
      </c>
      <c r="I565" s="44">
        <f>IF(OR($A565="",$B565=""),"",'OddsRatio_working_2-way'!N564)</f>
        <v>1.8552669065744805</v>
      </c>
      <c r="J565" s="44">
        <f>IF('Log_working_2-way'!$D564="","",A565^('Log_working_2-way'!$D564))</f>
        <v>2.1724139714397546</v>
      </c>
      <c r="K565" s="46">
        <f>IF('Log_working_2-way'!$D564="","",B565^('Log_working_2-way'!$D564))</f>
        <v>1.8529410467292624</v>
      </c>
      <c r="L565" s="53">
        <f t="shared" si="101"/>
        <v>0.46253229974160204</v>
      </c>
      <c r="M565" s="53">
        <f t="shared" si="102"/>
        <v>0.53746770025839796</v>
      </c>
      <c r="N565" s="54">
        <v>662</v>
      </c>
      <c r="O565" s="54">
        <f t="shared" si="103"/>
        <v>343.73076923076923</v>
      </c>
      <c r="P565" s="54">
        <f t="shared" si="104"/>
        <v>292.1675977653631</v>
      </c>
      <c r="Q565" s="54">
        <f t="shared" si="105"/>
        <v>369.83240223463685</v>
      </c>
      <c r="R565" s="54">
        <f t="shared" si="106"/>
        <v>318.26923076923072</v>
      </c>
      <c r="S565" s="55">
        <f t="shared" si="107"/>
        <v>-26.101633003867619</v>
      </c>
      <c r="T565" s="55">
        <f t="shared" si="107"/>
        <v>-26.101633003867619</v>
      </c>
      <c r="U565" t="s">
        <v>461</v>
      </c>
      <c r="V565" t="s">
        <v>468</v>
      </c>
      <c r="W565" t="s">
        <v>439</v>
      </c>
      <c r="X565" t="s">
        <v>542</v>
      </c>
      <c r="Y565" s="66"/>
    </row>
    <row r="566" spans="1:25" ht="15" x14ac:dyDescent="0.25">
      <c r="A566">
        <v>2.48</v>
      </c>
      <c r="B566">
        <v>1.57</v>
      </c>
      <c r="C566" s="43">
        <f t="shared" si="100"/>
        <v>4.0168481610848517E-2</v>
      </c>
      <c r="D566" s="44">
        <f>IF(OR($A566="",$B566=""),"",A566*'MPTO_working_2-way'!$G565)</f>
        <v>2.5796178343949041</v>
      </c>
      <c r="E566" s="46">
        <f>IF(OR($A566="",$B566=""),"",B566*'MPTO_working_2-way'!$G565)</f>
        <v>1.6330645161290323</v>
      </c>
      <c r="F566" s="44">
        <f>IF(OR($A566="",$B566=""),"",'MPTO_working_2-way'!D565)</f>
        <v>2.6100013406622868</v>
      </c>
      <c r="G566" s="46">
        <f>IF(OR($A566="",$B566=""),"",'MPTO_working_2-way'!E565)</f>
        <v>1.6211174952119245</v>
      </c>
      <c r="H566" s="44">
        <f>IF(OR($A566="",$B566=""),"",'OddsRatio_working_2-way'!M565)</f>
        <v>2.6113631583445658</v>
      </c>
      <c r="I566" s="44">
        <f>IF(OR($A566="",$B566=""),"",'OddsRatio_working_2-way'!N565)</f>
        <v>1.6205925677408124</v>
      </c>
      <c r="J566" s="44">
        <f>IF('Log_working_2-way'!$D565="","",A566^('Log_working_2-way'!$D565))</f>
        <v>2.625654823076816</v>
      </c>
      <c r="K566" s="46">
        <f>IF('Log_working_2-way'!$D565="","",B566^('Log_working_2-way'!$D565))</f>
        <v>1.6151367349354802</v>
      </c>
      <c r="L566" s="53">
        <f t="shared" si="101"/>
        <v>0.3876543209876544</v>
      </c>
      <c r="M566" s="53">
        <f t="shared" si="102"/>
        <v>0.61234567901234571</v>
      </c>
      <c r="N566" s="54">
        <v>663</v>
      </c>
      <c r="O566" s="54">
        <f t="shared" si="103"/>
        <v>395.66129032258067</v>
      </c>
      <c r="P566" s="54">
        <f t="shared" si="104"/>
        <v>240.70700636942678</v>
      </c>
      <c r="Q566" s="54">
        <f t="shared" si="105"/>
        <v>422.29299363057322</v>
      </c>
      <c r="R566" s="54">
        <f t="shared" si="106"/>
        <v>267.33870967741939</v>
      </c>
      <c r="S566" s="55">
        <f t="shared" si="107"/>
        <v>-26.631703307992552</v>
      </c>
      <c r="T566" s="55">
        <f t="shared" si="107"/>
        <v>-26.631703307992609</v>
      </c>
      <c r="U566" t="s">
        <v>464</v>
      </c>
      <c r="V566" t="s">
        <v>300</v>
      </c>
      <c r="W566" t="s">
        <v>439</v>
      </c>
      <c r="X566" t="s">
        <v>542</v>
      </c>
      <c r="Y566" s="66"/>
    </row>
    <row r="567" spans="1:25" ht="15" x14ac:dyDescent="0.25">
      <c r="A567">
        <v>2.5</v>
      </c>
      <c r="B567">
        <v>1.56</v>
      </c>
      <c r="C567" s="43">
        <f t="shared" si="100"/>
        <v>4.102564102564088E-2</v>
      </c>
      <c r="D567" s="44">
        <f>IF(OR($A567="",$B567=""),"",A567*'MPTO_working_2-way'!$G566)</f>
        <v>2.6025641025641022</v>
      </c>
      <c r="E567" s="46">
        <f>IF(OR($A567="",$B567=""),"",B567*'MPTO_working_2-way'!$G566)</f>
        <v>1.6239999999999999</v>
      </c>
      <c r="F567" s="44">
        <f>IF(OR($A567="",$B567=""),"",'MPTO_working_2-way'!D566)</f>
        <v>2.6351351351351346</v>
      </c>
      <c r="G567" s="46">
        <f>IF(OR($A567="",$B567=""),"",'MPTO_working_2-way'!E566)</f>
        <v>1.6115702479338843</v>
      </c>
      <c r="H567" s="44">
        <f>IF(OR($A567="",$B567=""),"",'OddsRatio_working_2-way'!M566)</f>
        <v>2.6366341767699417</v>
      </c>
      <c r="I567" s="44">
        <f>IF(OR($A567="",$B567=""),"",'OddsRatio_working_2-way'!N566)</f>
        <v>1.6110100926607782</v>
      </c>
      <c r="J567" s="44">
        <f>IF('Log_working_2-way'!$D566="","",A567^('Log_working_2-way'!$D566))</f>
        <v>2.6519924845520593</v>
      </c>
      <c r="K567" s="46">
        <f>IF('Log_working_2-way'!$D566="","",B567^('Log_working_2-way'!$D566))</f>
        <v>1.6053296303406839</v>
      </c>
      <c r="L567" s="53">
        <f t="shared" si="101"/>
        <v>0.38423645320197047</v>
      </c>
      <c r="M567" s="53">
        <f t="shared" si="102"/>
        <v>0.61576354679802958</v>
      </c>
      <c r="N567" s="54">
        <v>664</v>
      </c>
      <c r="O567" s="54">
        <f t="shared" si="103"/>
        <v>398.40000000000003</v>
      </c>
      <c r="P567" s="54">
        <f t="shared" si="104"/>
        <v>238.35897435897442</v>
      </c>
      <c r="Q567" s="54">
        <f t="shared" si="105"/>
        <v>425.64102564102558</v>
      </c>
      <c r="R567" s="54">
        <f t="shared" si="106"/>
        <v>265.60000000000002</v>
      </c>
      <c r="S567" s="55">
        <f t="shared" si="107"/>
        <v>-27.241025641025544</v>
      </c>
      <c r="T567" s="55">
        <f t="shared" si="107"/>
        <v>-27.241025641025601</v>
      </c>
      <c r="U567" t="s">
        <v>245</v>
      </c>
      <c r="V567" t="s">
        <v>303</v>
      </c>
      <c r="W567" t="s">
        <v>439</v>
      </c>
      <c r="X567" t="s">
        <v>542</v>
      </c>
      <c r="Y567" s="66"/>
    </row>
    <row r="568" spans="1:25" ht="15" x14ac:dyDescent="0.25">
      <c r="A568">
        <v>1.85</v>
      </c>
      <c r="B568">
        <v>2.02</v>
      </c>
      <c r="C568" s="43">
        <f t="shared" si="100"/>
        <v>3.5590045491035394E-2</v>
      </c>
      <c r="D568" s="44">
        <f>IF(OR($A568="",$B568=""),"",A568*'MPTO_working_2-way'!$G567)</f>
        <v>1.9158415841584155</v>
      </c>
      <c r="E568" s="46">
        <f>IF(OR($A568="",$B568=""),"",B568*'MPTO_working_2-way'!$G567)</f>
        <v>2.0918918918918914</v>
      </c>
      <c r="F568" s="44">
        <f>IF(OR($A568="",$B568=""),"",'MPTO_working_2-way'!D567)</f>
        <v>1.9129767084719731</v>
      </c>
      <c r="G568" s="46">
        <f>IF(OR($A568="",$B568=""),"",'MPTO_working_2-way'!E567)</f>
        <v>2.0953181945612553</v>
      </c>
      <c r="H568" s="44">
        <f>IF(OR($A568="",$B568=""),"",'OddsRatio_working_2-way'!M567)</f>
        <v>1.9128709291752766</v>
      </c>
      <c r="I568" s="44">
        <f>IF(OR($A568="",$B568=""),"",'OddsRatio_working_2-way'!N567)</f>
        <v>2.0954451150103317</v>
      </c>
      <c r="J568" s="44">
        <f>IF('Log_working_2-way'!$D567="","",A568^('Log_working_2-way'!$D567))</f>
        <v>1.9115669971173959</v>
      </c>
      <c r="K568" s="46">
        <f>IF('Log_working_2-way'!$D567="","",B568^('Log_working_2-way'!$D567))</f>
        <v>2.0970120716987148</v>
      </c>
      <c r="L568" s="53">
        <f t="shared" si="101"/>
        <v>0.5219638242894058</v>
      </c>
      <c r="M568" s="53">
        <f t="shared" si="102"/>
        <v>0.47803617571059442</v>
      </c>
      <c r="N568" s="54">
        <v>665</v>
      </c>
      <c r="O568" s="54">
        <f t="shared" si="103"/>
        <v>305.54054054054052</v>
      </c>
      <c r="P568" s="54">
        <f t="shared" si="104"/>
        <v>335.79207920792078</v>
      </c>
      <c r="Q568" s="54">
        <f t="shared" si="105"/>
        <v>329.20792079207922</v>
      </c>
      <c r="R568" s="54">
        <f t="shared" si="106"/>
        <v>359.45945945945942</v>
      </c>
      <c r="S568" s="55">
        <f t="shared" si="107"/>
        <v>-23.667380251538702</v>
      </c>
      <c r="T568" s="55">
        <f t="shared" si="107"/>
        <v>-23.667380251538646</v>
      </c>
      <c r="U568" t="s">
        <v>457</v>
      </c>
      <c r="V568" t="s">
        <v>463</v>
      </c>
      <c r="W568" t="s">
        <v>439</v>
      </c>
      <c r="X568" t="s">
        <v>542</v>
      </c>
      <c r="Y568" s="66"/>
    </row>
    <row r="569" spans="1:25" ht="15" x14ac:dyDescent="0.25">
      <c r="A569">
        <v>2.66</v>
      </c>
      <c r="B569">
        <v>1.51</v>
      </c>
      <c r="C569" s="43">
        <f t="shared" si="100"/>
        <v>3.8191505253199143E-2</v>
      </c>
      <c r="D569" s="44">
        <f>IF(OR($A569="",$B569=""),"",A569*'MPTO_working_2-way'!$G568)</f>
        <v>2.76158940397351</v>
      </c>
      <c r="E569" s="46">
        <f>IF(OR($A569="",$B569=""),"",B569*'MPTO_working_2-way'!$G568)</f>
        <v>1.5676691729323307</v>
      </c>
      <c r="F569" s="44">
        <f>IF(OR($A569="",$B569=""),"",'MPTO_working_2-way'!D568)</f>
        <v>2.802344240563734</v>
      </c>
      <c r="G569" s="46">
        <f>IF(OR($A569="",$B569=""),"",'MPTO_working_2-way'!E568)</f>
        <v>1.5548329655866526</v>
      </c>
      <c r="H569" s="44">
        <f>IF(OR($A569="",$B569=""),"",'OddsRatio_working_2-way'!M568)</f>
        <v>2.8041346847683837</v>
      </c>
      <c r="I569" s="44">
        <f>IF(OR($A569="",$B569=""),"",'OddsRatio_working_2-way'!N568)</f>
        <v>1.5542823429107684</v>
      </c>
      <c r="J569" s="44">
        <f>IF('Log_working_2-way'!$D568="","",A569^('Log_working_2-way'!$D568))</f>
        <v>2.8234489092067649</v>
      </c>
      <c r="K569" s="46">
        <f>IF('Log_working_2-way'!$D568="","",B569^('Log_working_2-way'!$D568))</f>
        <v>1.5484113072488479</v>
      </c>
      <c r="L569" s="53">
        <f t="shared" si="101"/>
        <v>0.36211031175059949</v>
      </c>
      <c r="M569" s="53">
        <f t="shared" si="102"/>
        <v>0.63788968824940051</v>
      </c>
      <c r="N569" s="54">
        <v>666</v>
      </c>
      <c r="O569" s="54">
        <f t="shared" si="103"/>
        <v>415.62406015037595</v>
      </c>
      <c r="P569" s="54">
        <f t="shared" si="104"/>
        <v>224.94039735099338</v>
      </c>
      <c r="Q569" s="54">
        <f t="shared" si="105"/>
        <v>441.05960264900665</v>
      </c>
      <c r="R569" s="54">
        <f t="shared" si="106"/>
        <v>250.37593984962405</v>
      </c>
      <c r="S569" s="55">
        <f t="shared" si="107"/>
        <v>-25.435542498630696</v>
      </c>
      <c r="T569" s="55">
        <f t="shared" si="107"/>
        <v>-25.435542498630667</v>
      </c>
      <c r="U569" t="s">
        <v>246</v>
      </c>
      <c r="V569" t="s">
        <v>297</v>
      </c>
      <c r="W569" t="s">
        <v>439</v>
      </c>
      <c r="X569" t="s">
        <v>542</v>
      </c>
      <c r="Y569" s="66"/>
    </row>
    <row r="570" spans="1:25" ht="15" x14ac:dyDescent="0.25">
      <c r="A570">
        <v>2.62</v>
      </c>
      <c r="B570">
        <v>1.52</v>
      </c>
      <c r="C570" s="43">
        <f t="shared" si="100"/>
        <v>3.9574126155082379E-2</v>
      </c>
      <c r="D570" s="44">
        <f>IF(OR($A570="",$B570=""),"",A570*'MPTO_working_2-way'!$G569)</f>
        <v>2.7236842105263159</v>
      </c>
      <c r="E570" s="46">
        <f>IF(OR($A570="",$B570=""),"",B570*'MPTO_working_2-way'!$G569)</f>
        <v>1.5801526717557253</v>
      </c>
      <c r="F570" s="44">
        <f>IF(OR($A570="",$B570=""),"",'MPTO_working_2-way'!D569)</f>
        <v>2.7632528448515128</v>
      </c>
      <c r="G570" s="46">
        <f>IF(OR($A570="",$B570=""),"",'MPTO_working_2-way'!E569)</f>
        <v>1.5671336376515033</v>
      </c>
      <c r="H570" s="44">
        <f>IF(OR($A570="",$B570=""),"",'OddsRatio_working_2-way'!M569)</f>
        <v>2.7650452162436565</v>
      </c>
      <c r="I570" s="44">
        <f>IF(OR($A570="",$B570=""),"",'OddsRatio_working_2-way'!N569)</f>
        <v>1.5665577237325312</v>
      </c>
      <c r="J570" s="44">
        <f>IF('Log_working_2-way'!$D569="","",A570^('Log_working_2-way'!$D569))</f>
        <v>2.7837948332060924</v>
      </c>
      <c r="K570" s="46">
        <f>IF('Log_working_2-way'!$D569="","",B570^('Log_working_2-way'!$D569))</f>
        <v>1.560602588024171</v>
      </c>
      <c r="L570" s="53">
        <f t="shared" si="101"/>
        <v>0.36714975845410625</v>
      </c>
      <c r="M570" s="53">
        <f t="shared" si="102"/>
        <v>0.63285024154589364</v>
      </c>
      <c r="N570" s="54">
        <v>667</v>
      </c>
      <c r="O570" s="54">
        <f t="shared" si="103"/>
        <v>412.4198473282442</v>
      </c>
      <c r="P570" s="54">
        <f t="shared" si="104"/>
        <v>228.18421052631584</v>
      </c>
      <c r="Q570" s="54">
        <f t="shared" si="105"/>
        <v>438.81578947368422</v>
      </c>
      <c r="R570" s="54">
        <f t="shared" si="106"/>
        <v>254.58015267175571</v>
      </c>
      <c r="S570" s="55">
        <f t="shared" si="107"/>
        <v>-26.395942145440017</v>
      </c>
      <c r="T570" s="55">
        <f t="shared" si="107"/>
        <v>-26.395942145439875</v>
      </c>
      <c r="U570" t="s">
        <v>305</v>
      </c>
      <c r="V570" t="s">
        <v>306</v>
      </c>
      <c r="W570" t="s">
        <v>439</v>
      </c>
      <c r="X570" t="s">
        <v>542</v>
      </c>
      <c r="Y570" s="66"/>
    </row>
    <row r="571" spans="1:25" ht="15" x14ac:dyDescent="0.25">
      <c r="A571">
        <v>1.88</v>
      </c>
      <c r="B571">
        <v>1.95</v>
      </c>
      <c r="C571" s="43">
        <f t="shared" si="100"/>
        <v>4.4735406437534042E-2</v>
      </c>
      <c r="D571" s="44">
        <f>IF(OR($A571="",$B571=""),"",A571*'MPTO_working_2-way'!$G570)</f>
        <v>1.9641025641025638</v>
      </c>
      <c r="E571" s="46">
        <f>IF(OR($A571="",$B571=""),"",B571*'MPTO_working_2-way'!$G570)</f>
        <v>2.0372340425531914</v>
      </c>
      <c r="F571" s="44">
        <f>IF(OR($A571="",$B571=""),"",'MPTO_working_2-way'!D570)</f>
        <v>1.9625267665952888</v>
      </c>
      <c r="G571" s="46">
        <f>IF(OR($A571="",$B571=""),"",'MPTO_working_2-way'!E570)</f>
        <v>2.0389321468298109</v>
      </c>
      <c r="H571" s="44">
        <f>IF(OR($A571="",$B571=""),"",'OddsRatio_working_2-way'!M570)</f>
        <v>1.9624530063715757</v>
      </c>
      <c r="I571" s="44">
        <f>IF(OR($A571="",$B571=""),"",'OddsRatio_working_2-way'!N570)</f>
        <v>2.0390117682420414</v>
      </c>
      <c r="J571" s="44">
        <f>IF('Log_working_2-way'!$D570="","",A571^('Log_working_2-way'!$D570))</f>
        <v>1.9617295659739398</v>
      </c>
      <c r="K571" s="46">
        <f>IF('Log_working_2-way'!$D570="","",B571^('Log_working_2-way'!$D570))</f>
        <v>2.0397933425150612</v>
      </c>
      <c r="L571" s="53">
        <f t="shared" si="101"/>
        <v>0.50913838120104449</v>
      </c>
      <c r="M571" s="53">
        <f t="shared" si="102"/>
        <v>0.49086161879895562</v>
      </c>
      <c r="N571" s="54">
        <v>668</v>
      </c>
      <c r="O571" s="54">
        <f t="shared" si="103"/>
        <v>312.68085106382972</v>
      </c>
      <c r="P571" s="54">
        <f t="shared" si="104"/>
        <v>325.43589743589746</v>
      </c>
      <c r="Q571" s="54">
        <f t="shared" si="105"/>
        <v>342.5641025641026</v>
      </c>
      <c r="R571" s="54">
        <f t="shared" si="106"/>
        <v>355.31914893617022</v>
      </c>
      <c r="S571" s="55">
        <f t="shared" si="107"/>
        <v>-29.883251500272877</v>
      </c>
      <c r="T571" s="55">
        <f t="shared" si="107"/>
        <v>-29.883251500272763</v>
      </c>
      <c r="U571" t="s">
        <v>515</v>
      </c>
      <c r="V571" t="s">
        <v>470</v>
      </c>
      <c r="W571" t="s">
        <v>445</v>
      </c>
      <c r="X571" t="s">
        <v>542</v>
      </c>
      <c r="Y571" s="66"/>
    </row>
    <row r="572" spans="1:25" ht="15" x14ac:dyDescent="0.25">
      <c r="A572">
        <v>1.85</v>
      </c>
      <c r="B572">
        <v>1.99</v>
      </c>
      <c r="C572" s="43">
        <f t="shared" si="100"/>
        <v>4.3053103354610656E-2</v>
      </c>
      <c r="D572" s="44">
        <f>IF(OR($A572="",$B572=""),"",A572*'MPTO_working_2-way'!$G571)</f>
        <v>1.9296482412060298</v>
      </c>
      <c r="E572" s="46">
        <f>IF(OR($A572="",$B572=""),"",B572*'MPTO_working_2-way'!$G571)</f>
        <v>2.0756756756756753</v>
      </c>
      <c r="F572" s="44">
        <f>IF(OR($A572="",$B572=""),"",'MPTO_working_2-way'!D571)</f>
        <v>1.9267303414889438</v>
      </c>
      <c r="G572" s="46">
        <f>IF(OR($A572="",$B572=""),"",'MPTO_working_2-way'!E571)</f>
        <v>2.0790625441197226</v>
      </c>
      <c r="H572" s="44">
        <f>IF(OR($A572="",$B572=""),"",'OddsRatio_working_2-way'!M571)</f>
        <v>1.9265990819042815</v>
      </c>
      <c r="I572" s="44">
        <f>IF(OR($A572="",$B572=""),"",'OddsRatio_working_2-way'!N571)</f>
        <v>2.0792154012767514</v>
      </c>
      <c r="J572" s="44">
        <f>IF('Log_working_2-way'!$D571="","",A572^('Log_working_2-way'!$D571))</f>
        <v>1.9252626773989769</v>
      </c>
      <c r="K572" s="46">
        <f>IF('Log_working_2-way'!$D571="","",B572^('Log_working_2-way'!$D571))</f>
        <v>2.0807741676242877</v>
      </c>
      <c r="L572" s="53">
        <f t="shared" si="101"/>
        <v>0.51822916666666674</v>
      </c>
      <c r="M572" s="53">
        <f t="shared" si="102"/>
        <v>0.48177083333333343</v>
      </c>
      <c r="N572" s="54">
        <v>669</v>
      </c>
      <c r="O572" s="54">
        <f t="shared" si="103"/>
        <v>307.37837837837839</v>
      </c>
      <c r="P572" s="54">
        <f t="shared" si="104"/>
        <v>332.8190954773869</v>
      </c>
      <c r="Q572" s="54">
        <f t="shared" si="105"/>
        <v>336.18090452261305</v>
      </c>
      <c r="R572" s="54">
        <f t="shared" si="106"/>
        <v>361.62162162162156</v>
      </c>
      <c r="S572" s="55">
        <f t="shared" si="107"/>
        <v>-28.802526144234662</v>
      </c>
      <c r="T572" s="55">
        <f t="shared" si="107"/>
        <v>-28.802526144234662</v>
      </c>
      <c r="U572" t="s">
        <v>452</v>
      </c>
      <c r="V572" t="s">
        <v>465</v>
      </c>
      <c r="W572" t="s">
        <v>445</v>
      </c>
      <c r="X572" t="s">
        <v>542</v>
      </c>
      <c r="Y572" s="66"/>
    </row>
    <row r="573" spans="1:25" ht="15" x14ac:dyDescent="0.25">
      <c r="A573">
        <v>2</v>
      </c>
      <c r="B573">
        <v>1.84</v>
      </c>
      <c r="C573" s="43">
        <f t="shared" si="100"/>
        <v>4.3478260869565188E-2</v>
      </c>
      <c r="D573" s="44">
        <f>IF(OR($A573="",$B573=""),"",A573*'MPTO_working_2-way'!$G572)</f>
        <v>2.0869565217391304</v>
      </c>
      <c r="E573" s="46">
        <f>IF(OR($A573="",$B573=""),"",B573*'MPTO_working_2-way'!$G572)</f>
        <v>1.92</v>
      </c>
      <c r="F573" s="44">
        <f>IF(OR($A573="",$B573=""),"",'MPTO_working_2-way'!D572)</f>
        <v>2.0909090909090908</v>
      </c>
      <c r="G573" s="46">
        <f>IF(OR($A573="",$B573=""),"",'MPTO_working_2-way'!E572)</f>
        <v>1.9166666666666665</v>
      </c>
      <c r="H573" s="44">
        <f>IF(OR($A573="",$B573=""),"",'OddsRatio_working_2-way'!M572)</f>
        <v>2.091089451179962</v>
      </c>
      <c r="I573" s="44">
        <f>IF(OR($A573="",$B573=""),"",'OddsRatio_working_2-way'!N572)</f>
        <v>1.9165151389911681</v>
      </c>
      <c r="J573" s="44">
        <f>IF('Log_working_2-way'!$D572="","",A573^('Log_working_2-way'!$D572))</f>
        <v>2.0929101135076231</v>
      </c>
      <c r="K573" s="46">
        <f>IF('Log_working_2-way'!$D572="","",B573^('Log_working_2-way'!$D572))</f>
        <v>1.9149883303671131</v>
      </c>
      <c r="L573" s="53">
        <f t="shared" si="101"/>
        <v>0.47916666666666669</v>
      </c>
      <c r="M573" s="53">
        <f t="shared" si="102"/>
        <v>0.52083333333333337</v>
      </c>
      <c r="N573" s="54">
        <v>670</v>
      </c>
      <c r="O573" s="54">
        <f t="shared" si="103"/>
        <v>335</v>
      </c>
      <c r="P573" s="54">
        <f t="shared" si="104"/>
        <v>305.86956521739125</v>
      </c>
      <c r="Q573" s="54">
        <f t="shared" si="105"/>
        <v>364.13043478260869</v>
      </c>
      <c r="R573" s="54">
        <f t="shared" si="106"/>
        <v>335</v>
      </c>
      <c r="S573" s="55">
        <f t="shared" si="107"/>
        <v>-29.130434782608688</v>
      </c>
      <c r="T573" s="55">
        <f t="shared" si="107"/>
        <v>-29.130434782608745</v>
      </c>
      <c r="U573" t="s">
        <v>318</v>
      </c>
      <c r="V573" t="s">
        <v>502</v>
      </c>
      <c r="W573" t="s">
        <v>445</v>
      </c>
      <c r="X573" t="s">
        <v>542</v>
      </c>
      <c r="Y573" s="66"/>
    </row>
    <row r="574" spans="1:25" ht="15" x14ac:dyDescent="0.25">
      <c r="A574">
        <v>2.2200000000000002</v>
      </c>
      <c r="B574">
        <v>1.67</v>
      </c>
      <c r="C574" s="43">
        <f t="shared" si="100"/>
        <v>4.9252845660031408E-2</v>
      </c>
      <c r="D574" s="44">
        <f>IF(OR($A574="",$B574=""),"",A574*'MPTO_working_2-way'!$G573)</f>
        <v>2.3293413173652699</v>
      </c>
      <c r="E574" s="46">
        <f>IF(OR($A574="",$B574=""),"",B574*'MPTO_working_2-way'!$G573)</f>
        <v>1.7522522522522523</v>
      </c>
      <c r="F574" s="44">
        <f>IF(OR($A574="",$B574=""),"",'MPTO_working_2-way'!D573)</f>
        <v>2.348387914106544</v>
      </c>
      <c r="G574" s="46">
        <f>IF(OR($A574="",$B574=""),"",'MPTO_working_2-way'!E573)</f>
        <v>1.7416263447174332</v>
      </c>
      <c r="H574" s="44">
        <f>IF(OR($A574="",$B574=""),"",'OddsRatio_working_2-way'!M573)</f>
        <v>2.3494056181845622</v>
      </c>
      <c r="I574" s="44">
        <f>IF(OR($A574="",$B574=""),"",'OddsRatio_working_2-way'!N573)</f>
        <v>1.7410670198226692</v>
      </c>
      <c r="J574" s="44">
        <f>IF('Log_working_2-way'!$D573="","",A574^('Log_working_2-way'!$D573))</f>
        <v>2.358338504446039</v>
      </c>
      <c r="K574" s="46">
        <f>IF('Log_working_2-way'!$D573="","",B574^('Log_working_2-way'!$D573))</f>
        <v>1.7361935163625739</v>
      </c>
      <c r="L574" s="53">
        <f t="shared" si="101"/>
        <v>0.42930591259640094</v>
      </c>
      <c r="M574" s="53">
        <f t="shared" si="102"/>
        <v>0.57069408740359895</v>
      </c>
      <c r="N574" s="54">
        <v>671</v>
      </c>
      <c r="O574" s="54">
        <f t="shared" si="103"/>
        <v>368.74774774774778</v>
      </c>
      <c r="P574" s="54">
        <f t="shared" si="104"/>
        <v>269.20359281437123</v>
      </c>
      <c r="Q574" s="54">
        <f t="shared" si="105"/>
        <v>401.79640718562877</v>
      </c>
      <c r="R574" s="54">
        <f t="shared" si="106"/>
        <v>302.25225225225222</v>
      </c>
      <c r="S574" s="55">
        <f t="shared" si="107"/>
        <v>-33.048659437880985</v>
      </c>
      <c r="T574" s="55">
        <f t="shared" si="107"/>
        <v>-33.048659437880985</v>
      </c>
      <c r="U574" t="s">
        <v>310</v>
      </c>
      <c r="V574" t="s">
        <v>311</v>
      </c>
      <c r="W574" t="s">
        <v>445</v>
      </c>
      <c r="X574" t="s">
        <v>542</v>
      </c>
      <c r="Y574" s="66"/>
    </row>
    <row r="575" spans="1:25" ht="15" x14ac:dyDescent="0.25">
      <c r="A575">
        <v>2.34</v>
      </c>
      <c r="B575">
        <v>1.61</v>
      </c>
      <c r="C575" s="43">
        <f t="shared" si="100"/>
        <v>4.8468439772787697E-2</v>
      </c>
      <c r="D575" s="44">
        <f>IF(OR($A575="",$B575=""),"",A575*'MPTO_working_2-way'!$G574)</f>
        <v>2.4534161490683233</v>
      </c>
      <c r="E575" s="46">
        <f>IF(OR($A575="",$B575=""),"",B575*'MPTO_working_2-way'!$G574)</f>
        <v>1.6880341880341883</v>
      </c>
      <c r="F575" s="44">
        <f>IF(OR($A575="",$B575=""),"",'MPTO_working_2-way'!D574)</f>
        <v>2.4806742608810168</v>
      </c>
      <c r="G575" s="46">
        <f>IF(OR($A575="",$B575=""),"",'MPTO_working_2-way'!E574)</f>
        <v>1.6753679903944503</v>
      </c>
      <c r="H575" s="44">
        <f>IF(OR($A575="",$B575=""),"",'OddsRatio_working_2-way'!M574)</f>
        <v>2.4821340396453389</v>
      </c>
      <c r="I575" s="44">
        <f>IF(OR($A575="",$B575=""),"",'OddsRatio_working_2-way'!N574)</f>
        <v>1.6747028090922811</v>
      </c>
      <c r="J575" s="44">
        <f>IF('Log_working_2-way'!$D574="","",A575^('Log_working_2-way'!$D574))</f>
        <v>2.4949997661274943</v>
      </c>
      <c r="K575" s="46">
        <f>IF('Log_working_2-way'!$D574="","",B575^('Log_working_2-way'!$D574))</f>
        <v>1.6688964257091188</v>
      </c>
      <c r="L575" s="53">
        <f t="shared" si="101"/>
        <v>0.40759493670886071</v>
      </c>
      <c r="M575" s="53">
        <f t="shared" si="102"/>
        <v>0.59240506329113918</v>
      </c>
      <c r="N575" s="54">
        <v>672</v>
      </c>
      <c r="O575" s="54">
        <f t="shared" si="103"/>
        <v>384.82051282051287</v>
      </c>
      <c r="P575" s="54">
        <f t="shared" si="104"/>
        <v>254.60869565217394</v>
      </c>
      <c r="Q575" s="54">
        <f t="shared" si="105"/>
        <v>417.39130434782606</v>
      </c>
      <c r="R575" s="54">
        <f t="shared" si="106"/>
        <v>287.17948717948718</v>
      </c>
      <c r="S575" s="55">
        <f t="shared" si="107"/>
        <v>-32.57079152731319</v>
      </c>
      <c r="T575" s="55">
        <f t="shared" si="107"/>
        <v>-32.570791527313247</v>
      </c>
      <c r="U575" t="s">
        <v>316</v>
      </c>
      <c r="V575" t="s">
        <v>503</v>
      </c>
      <c r="W575" t="s">
        <v>445</v>
      </c>
      <c r="X575" t="s">
        <v>542</v>
      </c>
      <c r="Y575" s="66"/>
    </row>
    <row r="576" spans="1:25" ht="15" x14ac:dyDescent="0.25">
      <c r="A576">
        <v>2.0699999999999998</v>
      </c>
      <c r="B576">
        <v>1.77</v>
      </c>
      <c r="C576" s="43">
        <f t="shared" si="100"/>
        <v>4.8063538852042953E-2</v>
      </c>
      <c r="D576" s="44">
        <f>IF(OR($A576="",$B576=""),"",A576*'MPTO_working_2-way'!$G575)</f>
        <v>2.1694915254237288</v>
      </c>
      <c r="E576" s="46">
        <f>IF(OR($A576="",$B576=""),"",B576*'MPTO_working_2-way'!$G575)</f>
        <v>1.855072463768116</v>
      </c>
      <c r="F576" s="44">
        <f>IF(OR($A576="",$B576=""),"",'MPTO_working_2-way'!D575)</f>
        <v>2.1783643984660661</v>
      </c>
      <c r="G576" s="46">
        <f>IF(OR($A576="",$B576=""),"",'MPTO_working_2-way'!E575)</f>
        <v>1.848633921138273</v>
      </c>
      <c r="H576" s="44">
        <f>IF(OR($A576="",$B576=""),"",'OddsRatio_working_2-way'!M575)</f>
        <v>2.1788173690654498</v>
      </c>
      <c r="I576" s="44">
        <f>IF(OR($A576="",$B576=""),"",'OddsRatio_working_2-way'!N575)</f>
        <v>1.8483078263368193</v>
      </c>
      <c r="J576" s="44">
        <f>IF('Log_working_2-way'!$D575="","",A576^('Log_working_2-way'!$D575))</f>
        <v>2.1829380192842547</v>
      </c>
      <c r="K576" s="46">
        <f>IF('Log_working_2-way'!$D575="","",B576^('Log_working_2-way'!$D575))</f>
        <v>1.8453528280410556</v>
      </c>
      <c r="L576" s="53">
        <f t="shared" si="101"/>
        <v>0.4609375</v>
      </c>
      <c r="M576" s="53">
        <f t="shared" si="102"/>
        <v>0.5390625</v>
      </c>
      <c r="N576" s="54">
        <v>673</v>
      </c>
      <c r="O576" s="54">
        <f t="shared" si="103"/>
        <v>347.87922705314008</v>
      </c>
      <c r="P576" s="54">
        <f t="shared" si="104"/>
        <v>292.77401129943507</v>
      </c>
      <c r="Q576" s="54">
        <f t="shared" si="105"/>
        <v>380.22598870056498</v>
      </c>
      <c r="R576" s="54">
        <f t="shared" si="106"/>
        <v>325.12077294685992</v>
      </c>
      <c r="S576" s="55">
        <f t="shared" si="107"/>
        <v>-32.346761647424898</v>
      </c>
      <c r="T576" s="55">
        <f t="shared" si="107"/>
        <v>-32.346761647424842</v>
      </c>
      <c r="U576" t="s">
        <v>513</v>
      </c>
      <c r="V576" t="s">
        <v>313</v>
      </c>
      <c r="W576" t="s">
        <v>445</v>
      </c>
      <c r="X576" t="s">
        <v>542</v>
      </c>
      <c r="Y576" s="66"/>
    </row>
    <row r="577" spans="1:25" ht="15" x14ac:dyDescent="0.25">
      <c r="A577">
        <v>1.68</v>
      </c>
      <c r="B577">
        <v>2.21</v>
      </c>
      <c r="C577" s="43">
        <f t="shared" si="100"/>
        <v>4.772678302090072E-2</v>
      </c>
      <c r="D577" s="44">
        <f>IF(OR($A577="",$B577=""),"",A577*'MPTO_working_2-way'!$G576)</f>
        <v>1.7601809954751131</v>
      </c>
      <c r="E577" s="46">
        <f>IF(OR($A577="",$B577=""),"",B577*'MPTO_working_2-way'!$G576)</f>
        <v>2.3154761904761907</v>
      </c>
      <c r="F577" s="44">
        <f>IF(OR($A577="",$B577=""),"",'MPTO_working_2-way'!D576)</f>
        <v>1.7501649853870085</v>
      </c>
      <c r="G577" s="46">
        <f>IF(OR($A577="",$B577=""),"",'MPTO_working_2-way'!E576)</f>
        <v>2.3330400904863642</v>
      </c>
      <c r="H577" s="44">
        <f>IF(OR($A577="",$B577=""),"",'OddsRatio_working_2-way'!M576)</f>
        <v>1.7496555682941202</v>
      </c>
      <c r="I577" s="44">
        <f>IF(OR($A577="",$B577=""),"",'OddsRatio_working_2-way'!N576)</f>
        <v>2.3339459376998315</v>
      </c>
      <c r="J577" s="44">
        <f>IF('Log_working_2-way'!$D576="","",A577^('Log_working_2-way'!$D576))</f>
        <v>1.7450661905782558</v>
      </c>
      <c r="K577" s="46">
        <f>IF('Log_working_2-way'!$D576="","",B577^('Log_working_2-way'!$D576))</f>
        <v>2.3421626328567902</v>
      </c>
      <c r="L577" s="53">
        <f t="shared" si="101"/>
        <v>0.56812339331619544</v>
      </c>
      <c r="M577" s="53">
        <f t="shared" si="102"/>
        <v>0.43187660668380456</v>
      </c>
      <c r="N577" s="54">
        <v>674</v>
      </c>
      <c r="O577" s="54">
        <f t="shared" si="103"/>
        <v>272.8095238095238</v>
      </c>
      <c r="P577" s="54">
        <f t="shared" si="104"/>
        <v>369.02262443438912</v>
      </c>
      <c r="Q577" s="54">
        <f t="shared" si="105"/>
        <v>304.97737556561088</v>
      </c>
      <c r="R577" s="54">
        <f t="shared" si="106"/>
        <v>401.1904761904762</v>
      </c>
      <c r="S577" s="55">
        <f t="shared" si="107"/>
        <v>-32.167851756087089</v>
      </c>
      <c r="T577" s="55">
        <f t="shared" si="107"/>
        <v>-32.167851756087089</v>
      </c>
      <c r="U577" t="s">
        <v>314</v>
      </c>
      <c r="V577" t="s">
        <v>500</v>
      </c>
      <c r="W577" t="s">
        <v>445</v>
      </c>
      <c r="X577" t="s">
        <v>542</v>
      </c>
      <c r="Y577" s="66"/>
    </row>
    <row r="578" spans="1:25" ht="15" x14ac:dyDescent="0.25">
      <c r="A578">
        <v>2.34</v>
      </c>
      <c r="B578">
        <v>1.6</v>
      </c>
      <c r="C578" s="43">
        <f t="shared" si="100"/>
        <v>5.2350427350427386E-2</v>
      </c>
      <c r="D578" s="44">
        <f>IF(OR($A578="",$B578=""),"",A578*'MPTO_working_2-way'!$G577)</f>
        <v>2.4624999999999999</v>
      </c>
      <c r="E578" s="46">
        <f>IF(OR($A578="",$B578=""),"",B578*'MPTO_working_2-way'!$G577)</f>
        <v>1.683760683760684</v>
      </c>
      <c r="F578" s="44">
        <f>IF(OR($A578="",$B578=""),"",'MPTO_working_2-way'!D577)</f>
        <v>2.4926764314247669</v>
      </c>
      <c r="G578" s="46">
        <f>IF(OR($A578="",$B578=""),"",'MPTO_working_2-way'!E577)</f>
        <v>1.6699375557537914</v>
      </c>
      <c r="H578" s="44">
        <f>IF(OR($A578="",$B578=""),"",'OddsRatio_working_2-way'!M577)</f>
        <v>2.4944341180973262</v>
      </c>
      <c r="I578" s="44">
        <f>IF(OR($A578="",$B578=""),"",'OddsRatio_working_2-way'!N577)</f>
        <v>1.6691496051182058</v>
      </c>
      <c r="J578" s="44">
        <f>IF('Log_working_2-way'!$D577="","",A578^('Log_working_2-way'!$D577))</f>
        <v>2.5087555748027559</v>
      </c>
      <c r="K578" s="46">
        <f>IF('Log_working_2-way'!$D577="","",B578^('Log_working_2-way'!$D577))</f>
        <v>1.6627978823728382</v>
      </c>
      <c r="L578" s="53">
        <f t="shared" si="101"/>
        <v>0.40609137055837563</v>
      </c>
      <c r="M578" s="53">
        <f t="shared" si="102"/>
        <v>0.59390862944162426</v>
      </c>
      <c r="N578" s="54">
        <v>675</v>
      </c>
      <c r="O578" s="54">
        <f t="shared" si="103"/>
        <v>386.53846153846155</v>
      </c>
      <c r="P578" s="54">
        <f t="shared" si="104"/>
        <v>253.125</v>
      </c>
      <c r="Q578" s="54">
        <f t="shared" si="105"/>
        <v>421.875</v>
      </c>
      <c r="R578" s="54">
        <f t="shared" si="106"/>
        <v>288.46153846153851</v>
      </c>
      <c r="S578" s="55">
        <f t="shared" si="107"/>
        <v>-35.336538461538453</v>
      </c>
      <c r="T578" s="55">
        <f t="shared" si="107"/>
        <v>-35.33653846153851</v>
      </c>
      <c r="U578" t="s">
        <v>317</v>
      </c>
      <c r="V578" t="s">
        <v>504</v>
      </c>
      <c r="W578" t="s">
        <v>445</v>
      </c>
      <c r="X578" t="s">
        <v>542</v>
      </c>
      <c r="Y578" s="66"/>
    </row>
    <row r="579" spans="1:25" ht="15" x14ac:dyDescent="0.25">
      <c r="A579">
        <v>1.57</v>
      </c>
      <c r="B579">
        <v>2.4</v>
      </c>
      <c r="C579" s="43">
        <f t="shared" si="100"/>
        <v>5.3609341825902268E-2</v>
      </c>
      <c r="D579" s="44">
        <f>IF(OR($A579="",$B579=""),"",A579*'MPTO_working_2-way'!$G578)</f>
        <v>1.6541666666666666</v>
      </c>
      <c r="E579" s="46">
        <f>IF(OR($A579="",$B579=""),"",B579*'MPTO_working_2-way'!$G578)</f>
        <v>2.5286624203821653</v>
      </c>
      <c r="F579" s="44">
        <f>IF(OR($A579="",$B579=""),"",'MPTO_working_2-way'!D578)</f>
        <v>1.6389734667246629</v>
      </c>
      <c r="G579" s="46">
        <f>IF(OR($A579="",$B579=""),"",'MPTO_working_2-way'!E578)</f>
        <v>2.5650102110279098</v>
      </c>
      <c r="H579" s="44">
        <f>IF(OR($A579="",$B579=""),"",'OddsRatio_working_2-way'!M578)</f>
        <v>1.6380774695464939</v>
      </c>
      <c r="I579" s="44">
        <f>IF(OR($A579="",$B579=""),"",'OddsRatio_working_2-way'!N578)</f>
        <v>2.5672078199387576</v>
      </c>
      <c r="J579" s="44">
        <f>IF('Log_working_2-way'!$D578="","",A579^('Log_working_2-way'!$D578))</f>
        <v>1.631089461902808</v>
      </c>
      <c r="K579" s="46">
        <f>IF('Log_working_2-way'!$D578="","",B579^('Log_working_2-way'!$D578))</f>
        <v>2.5845613979694004</v>
      </c>
      <c r="L579" s="53">
        <f t="shared" si="101"/>
        <v>0.60453400503778343</v>
      </c>
      <c r="M579" s="53">
        <f t="shared" si="102"/>
        <v>0.39546599496221668</v>
      </c>
      <c r="N579" s="54">
        <v>676</v>
      </c>
      <c r="O579" s="54">
        <f t="shared" si="103"/>
        <v>245.42675159235662</v>
      </c>
      <c r="P579" s="54">
        <f t="shared" si="104"/>
        <v>394.33333333333331</v>
      </c>
      <c r="Q579" s="54">
        <f t="shared" si="105"/>
        <v>281.66666666666669</v>
      </c>
      <c r="R579" s="54">
        <f t="shared" si="106"/>
        <v>430.57324840764329</v>
      </c>
      <c r="S579" s="55">
        <f t="shared" si="107"/>
        <v>-36.239915074310062</v>
      </c>
      <c r="T579" s="55">
        <f t="shared" si="107"/>
        <v>-36.239915074309977</v>
      </c>
      <c r="U579" t="s">
        <v>531</v>
      </c>
      <c r="V579" t="s">
        <v>535</v>
      </c>
      <c r="W579" t="s">
        <v>541</v>
      </c>
      <c r="X579" t="s">
        <v>542</v>
      </c>
      <c r="Y579" s="66"/>
    </row>
    <row r="580" spans="1:25" ht="15" x14ac:dyDescent="0.25">
      <c r="A580">
        <v>1.62</v>
      </c>
      <c r="B580">
        <v>2.3199999999999998</v>
      </c>
      <c r="C580" s="43">
        <f t="shared" si="100"/>
        <v>4.8318433375904579E-2</v>
      </c>
      <c r="D580" s="44">
        <f>IF(OR($A580="",$B580=""),"",A580*'MPTO_working_2-way'!$G579)</f>
        <v>1.6982758620689655</v>
      </c>
      <c r="E580" s="46">
        <f>IF(OR($A580="",$B580=""),"",B580*'MPTO_working_2-way'!$G579)</f>
        <v>2.4320987654320985</v>
      </c>
      <c r="F580" s="44">
        <f>IF(OR($A580="",$B580=""),"",'MPTO_working_2-way'!D579)</f>
        <v>1.6859860039476045</v>
      </c>
      <c r="G580" s="46">
        <f>IF(OR($A580="",$B580=""),"",'MPTO_working_2-way'!E579)</f>
        <v>2.4577556892492805</v>
      </c>
      <c r="H580" s="44">
        <f>IF(OR($A580="",$B580=""),"",'OddsRatio_working_2-way'!M579)</f>
        <v>1.6853444168423422</v>
      </c>
      <c r="I580" s="44">
        <f>IF(OR($A580="",$B580=""),"",'OddsRatio_working_2-way'!N579)</f>
        <v>2.45912037134176</v>
      </c>
      <c r="J580" s="44">
        <f>IF('Log_working_2-way'!$D579="","",A580^('Log_working_2-way'!$D579))</f>
        <v>1.6797114176021053</v>
      </c>
      <c r="K580" s="46">
        <f>IF('Log_working_2-way'!$D579="","",B580^('Log_working_2-way'!$D579))</f>
        <v>2.4712125971438774</v>
      </c>
      <c r="L580" s="53">
        <f t="shared" si="101"/>
        <v>0.58883248730964466</v>
      </c>
      <c r="M580" s="53">
        <f t="shared" si="102"/>
        <v>0.4111675126903554</v>
      </c>
      <c r="N580" s="54">
        <v>677</v>
      </c>
      <c r="O580" s="54">
        <f t="shared" si="103"/>
        <v>259.09876543209873</v>
      </c>
      <c r="P580" s="54">
        <f t="shared" si="104"/>
        <v>385.18965517241378</v>
      </c>
      <c r="Q580" s="54">
        <f t="shared" si="105"/>
        <v>291.81034482758622</v>
      </c>
      <c r="R580" s="54">
        <f t="shared" si="106"/>
        <v>417.90123456790121</v>
      </c>
      <c r="S580" s="55">
        <f t="shared" si="107"/>
        <v>-32.71157939548749</v>
      </c>
      <c r="T580" s="55">
        <f t="shared" si="107"/>
        <v>-32.711579395487433</v>
      </c>
      <c r="U580" t="s">
        <v>533</v>
      </c>
      <c r="V580" t="s">
        <v>529</v>
      </c>
      <c r="W580" t="s">
        <v>541</v>
      </c>
      <c r="X580" t="s">
        <v>542</v>
      </c>
      <c r="Y580" s="66"/>
    </row>
    <row r="581" spans="1:25" ht="15" x14ac:dyDescent="0.25">
      <c r="A581"/>
      <c r="B581"/>
      <c r="C581" s="20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68"/>
      <c r="Y581" s="66"/>
    </row>
    <row r="582" spans="1:25" ht="15" x14ac:dyDescent="0.25">
      <c r="A582"/>
      <c r="B582"/>
      <c r="C582" s="20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68"/>
      <c r="Y582" s="66"/>
    </row>
    <row r="583" spans="1:25" ht="15" x14ac:dyDescent="0.25">
      <c r="A583"/>
      <c r="B583"/>
      <c r="C583" s="20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68"/>
      <c r="Y583" s="66"/>
    </row>
    <row r="584" spans="1:25" ht="15" x14ac:dyDescent="0.25">
      <c r="A584"/>
      <c r="B584"/>
      <c r="C584" s="20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68"/>
      <c r="Y584" s="66"/>
    </row>
    <row r="585" spans="1:25" ht="15" x14ac:dyDescent="0.25">
      <c r="A585"/>
      <c r="B585"/>
      <c r="C585" s="20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68"/>
      <c r="Y585" s="66"/>
    </row>
    <row r="586" spans="1:25" ht="15" x14ac:dyDescent="0.25">
      <c r="A586"/>
      <c r="B586"/>
      <c r="C586" s="20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68"/>
      <c r="Y586" s="66"/>
    </row>
    <row r="587" spans="1:25" ht="15" x14ac:dyDescent="0.25">
      <c r="A587"/>
      <c r="B587"/>
      <c r="C587" s="20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68"/>
      <c r="Y587" s="66"/>
    </row>
    <row r="588" spans="1:25" ht="15" x14ac:dyDescent="0.25">
      <c r="A588"/>
      <c r="B588"/>
      <c r="C588" s="20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68"/>
      <c r="Y588" s="66"/>
    </row>
    <row r="589" spans="1:25" ht="15" x14ac:dyDescent="0.25">
      <c r="A589"/>
      <c r="B589"/>
      <c r="C589" s="20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68"/>
      <c r="Y589" s="66"/>
    </row>
    <row r="590" spans="1:25" ht="15" x14ac:dyDescent="0.25">
      <c r="A590"/>
      <c r="B590"/>
      <c r="C590" s="20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68"/>
      <c r="Y590" s="66"/>
    </row>
    <row r="591" spans="1:25" ht="15" x14ac:dyDescent="0.25">
      <c r="A591"/>
      <c r="B591"/>
      <c r="C591" s="20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68"/>
      <c r="Y591" s="66"/>
    </row>
    <row r="592" spans="1:25" ht="15" x14ac:dyDescent="0.25">
      <c r="A592"/>
      <c r="B592"/>
      <c r="C592" s="20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68"/>
      <c r="Y592" s="66"/>
    </row>
    <row r="593" spans="1:25" ht="15" x14ac:dyDescent="0.25">
      <c r="A593"/>
      <c r="B593"/>
      <c r="C593" s="20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68"/>
      <c r="Y593" s="66"/>
    </row>
    <row r="594" spans="1:25" ht="15" x14ac:dyDescent="0.25">
      <c r="A594"/>
      <c r="B594"/>
      <c r="C594" s="20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68"/>
      <c r="Y594" s="66"/>
    </row>
    <row r="595" spans="1:25" ht="15" x14ac:dyDescent="0.25">
      <c r="A595"/>
      <c r="B595"/>
      <c r="C595" s="20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68"/>
      <c r="Y595" s="66"/>
    </row>
    <row r="596" spans="1:25" ht="15" x14ac:dyDescent="0.25">
      <c r="A596"/>
      <c r="B596"/>
      <c r="C596" s="20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68"/>
      <c r="Y596" s="66"/>
    </row>
    <row r="597" spans="1:25" ht="15" x14ac:dyDescent="0.25">
      <c r="A597"/>
      <c r="B597"/>
      <c r="C597" s="20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68"/>
      <c r="Y597" s="66"/>
    </row>
    <row r="598" spans="1:25" ht="15" x14ac:dyDescent="0.25">
      <c r="A598"/>
      <c r="B598"/>
      <c r="C598" s="20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68"/>
      <c r="Y598" s="66"/>
    </row>
    <row r="599" spans="1:25" ht="15" x14ac:dyDescent="0.25">
      <c r="A599"/>
      <c r="B599"/>
      <c r="C599" s="20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68"/>
      <c r="Y599" s="66"/>
    </row>
    <row r="600" spans="1:25" ht="15" x14ac:dyDescent="0.25">
      <c r="A600"/>
      <c r="B600"/>
      <c r="C600" s="20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68"/>
      <c r="Y600" s="66"/>
    </row>
    <row r="601" spans="1:25" ht="15" x14ac:dyDescent="0.25">
      <c r="A601"/>
      <c r="B601"/>
      <c r="C601" s="20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68"/>
      <c r="Y601" s="66"/>
    </row>
    <row r="602" spans="1:25" ht="15" x14ac:dyDescent="0.25">
      <c r="A602"/>
      <c r="B602"/>
      <c r="C602" s="20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68"/>
      <c r="Y602" s="66"/>
    </row>
    <row r="603" spans="1:25" ht="15" x14ac:dyDescent="0.25">
      <c r="A603"/>
      <c r="B603"/>
      <c r="C603" s="20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68"/>
      <c r="Y603" s="66"/>
    </row>
    <row r="604" spans="1:25" ht="15" x14ac:dyDescent="0.25">
      <c r="A604"/>
      <c r="B604"/>
      <c r="C604" s="20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68"/>
      <c r="Y604" s="66"/>
    </row>
    <row r="605" spans="1:25" ht="15" x14ac:dyDescent="0.25">
      <c r="A605"/>
      <c r="B605"/>
      <c r="C605" s="20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68"/>
      <c r="Y605" s="66"/>
    </row>
    <row r="606" spans="1:25" ht="15" x14ac:dyDescent="0.25">
      <c r="A606"/>
      <c r="B606"/>
      <c r="C606" s="20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68"/>
      <c r="Y606" s="66"/>
    </row>
    <row r="607" spans="1:25" ht="15" x14ac:dyDescent="0.25">
      <c r="A607"/>
      <c r="B607"/>
      <c r="C607" s="20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68"/>
      <c r="Y607" s="66"/>
    </row>
    <row r="608" spans="1:25" ht="15" x14ac:dyDescent="0.25">
      <c r="A608"/>
      <c r="B608"/>
      <c r="C608" s="20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68"/>
      <c r="Y608" s="66"/>
    </row>
    <row r="609" spans="1:25" ht="15" x14ac:dyDescent="0.25">
      <c r="A609"/>
      <c r="B609"/>
      <c r="C609" s="20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68"/>
      <c r="Y609" s="66"/>
    </row>
    <row r="610" spans="1:25" ht="15" x14ac:dyDescent="0.25">
      <c r="A610"/>
      <c r="B610"/>
      <c r="C610" s="20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68"/>
      <c r="Y610" s="66"/>
    </row>
    <row r="611" spans="1:25" ht="15" x14ac:dyDescent="0.25">
      <c r="A611"/>
      <c r="B611"/>
      <c r="C611" s="20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68"/>
      <c r="Y611" s="66"/>
    </row>
    <row r="612" spans="1:25" ht="15" x14ac:dyDescent="0.25">
      <c r="A612"/>
      <c r="B612"/>
      <c r="C612" s="20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68"/>
      <c r="Y612" s="66"/>
    </row>
    <row r="613" spans="1:25" ht="15" x14ac:dyDescent="0.25">
      <c r="A613"/>
      <c r="B613"/>
      <c r="C613" s="20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68"/>
      <c r="Y613" s="66"/>
    </row>
    <row r="614" spans="1:25" ht="15" x14ac:dyDescent="0.25">
      <c r="A614"/>
      <c r="B614"/>
      <c r="C614" s="20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68"/>
      <c r="Y614" s="66"/>
    </row>
    <row r="615" spans="1:25" ht="15" x14ac:dyDescent="0.25">
      <c r="A615"/>
      <c r="B615"/>
      <c r="C615" s="20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68"/>
      <c r="Y615" s="66"/>
    </row>
    <row r="616" spans="1:25" ht="15" x14ac:dyDescent="0.25">
      <c r="A616"/>
      <c r="B616"/>
      <c r="C616" s="20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68"/>
      <c r="Y616" s="66"/>
    </row>
    <row r="617" spans="1:25" ht="15" x14ac:dyDescent="0.25">
      <c r="A617"/>
      <c r="B617"/>
      <c r="C617" s="20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68"/>
      <c r="Y617" s="66"/>
    </row>
    <row r="618" spans="1:25" ht="15" x14ac:dyDescent="0.25">
      <c r="A618"/>
      <c r="B618"/>
      <c r="C618" s="20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68"/>
      <c r="Y618" s="66"/>
    </row>
    <row r="619" spans="1:25" ht="15" x14ac:dyDescent="0.25">
      <c r="A619"/>
      <c r="B619"/>
      <c r="C619" s="20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68"/>
      <c r="Y619" s="66"/>
    </row>
    <row r="620" spans="1:25" ht="15" x14ac:dyDescent="0.25">
      <c r="A620"/>
      <c r="B620"/>
      <c r="C620" s="20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68"/>
      <c r="Y620" s="66"/>
    </row>
    <row r="621" spans="1:25" ht="15" x14ac:dyDescent="0.25">
      <c r="A621"/>
      <c r="B621"/>
      <c r="C621" s="20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68"/>
      <c r="Y621" s="66"/>
    </row>
    <row r="622" spans="1:25" ht="15" x14ac:dyDescent="0.25">
      <c r="A622"/>
      <c r="B622"/>
      <c r="C622" s="20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68"/>
      <c r="Y622" s="66"/>
    </row>
    <row r="623" spans="1:25" ht="15" x14ac:dyDescent="0.25">
      <c r="A623"/>
      <c r="B623"/>
      <c r="C623" s="20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68"/>
      <c r="Y623" s="66"/>
    </row>
    <row r="624" spans="1:25" ht="15" x14ac:dyDescent="0.25">
      <c r="A624"/>
      <c r="B624"/>
      <c r="C624" s="20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68"/>
      <c r="Y624" s="66"/>
    </row>
    <row r="625" spans="1:25" ht="15" x14ac:dyDescent="0.25">
      <c r="A625"/>
      <c r="B625"/>
      <c r="C625" s="20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68"/>
      <c r="Y625" s="66"/>
    </row>
    <row r="626" spans="1:25" ht="15" x14ac:dyDescent="0.25">
      <c r="A626"/>
      <c r="B626"/>
      <c r="C626" s="20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68"/>
      <c r="Y626" s="66"/>
    </row>
    <row r="627" spans="1:25" ht="15" x14ac:dyDescent="0.25">
      <c r="A627"/>
      <c r="B627"/>
      <c r="C627" s="20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68"/>
      <c r="Y627" s="66"/>
    </row>
    <row r="628" spans="1:25" ht="15" x14ac:dyDescent="0.25">
      <c r="A628"/>
      <c r="B628"/>
      <c r="C628" s="20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68"/>
      <c r="Y628" s="66"/>
    </row>
    <row r="629" spans="1:25" ht="15" x14ac:dyDescent="0.25">
      <c r="A629"/>
      <c r="B629"/>
      <c r="C629" s="20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68"/>
      <c r="Y629" s="66"/>
    </row>
    <row r="630" spans="1:25" ht="15" x14ac:dyDescent="0.25">
      <c r="A630"/>
      <c r="B630"/>
      <c r="C630" s="20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68"/>
      <c r="Y630" s="66"/>
    </row>
    <row r="631" spans="1:25" ht="15" x14ac:dyDescent="0.25">
      <c r="A631"/>
      <c r="B631"/>
      <c r="C631" s="20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68"/>
      <c r="Y631" s="66"/>
    </row>
    <row r="632" spans="1:25" ht="15" x14ac:dyDescent="0.25">
      <c r="A632"/>
      <c r="B632"/>
      <c r="C632" s="20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68"/>
      <c r="Y632" s="66"/>
    </row>
    <row r="633" spans="1:25" ht="15" x14ac:dyDescent="0.25">
      <c r="A633"/>
      <c r="B633"/>
      <c r="C633" s="20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68"/>
      <c r="Y633" s="66"/>
    </row>
    <row r="634" spans="1:25" ht="15" x14ac:dyDescent="0.25">
      <c r="A634"/>
      <c r="B634"/>
      <c r="C634" s="20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68"/>
      <c r="Y634" s="66"/>
    </row>
    <row r="635" spans="1:25" ht="15" x14ac:dyDescent="0.25">
      <c r="A635"/>
      <c r="B635"/>
      <c r="C635" s="20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68"/>
      <c r="Y635" s="66"/>
    </row>
    <row r="636" spans="1:25" ht="15" x14ac:dyDescent="0.25">
      <c r="A636"/>
      <c r="B636"/>
      <c r="C636" s="20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68"/>
      <c r="Y636" s="66"/>
    </row>
    <row r="637" spans="1:25" ht="15" x14ac:dyDescent="0.25">
      <c r="A637"/>
      <c r="B637"/>
      <c r="C637" s="20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68"/>
      <c r="Y637" s="66"/>
    </row>
    <row r="638" spans="1:25" ht="15" x14ac:dyDescent="0.25">
      <c r="A638"/>
      <c r="B638"/>
      <c r="C638" s="20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68"/>
      <c r="Y638" s="66"/>
    </row>
    <row r="639" spans="1:25" ht="15" x14ac:dyDescent="0.25">
      <c r="A639"/>
      <c r="B639"/>
      <c r="C639" s="20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68"/>
      <c r="Y639" s="66"/>
    </row>
    <row r="640" spans="1:25" ht="15" x14ac:dyDescent="0.25">
      <c r="A640"/>
      <c r="B640"/>
      <c r="C640" s="20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68"/>
      <c r="Y640" s="66"/>
    </row>
    <row r="641" spans="1:25" ht="15" x14ac:dyDescent="0.25">
      <c r="A641"/>
      <c r="B641"/>
      <c r="C641" s="20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68"/>
      <c r="Y641" s="66"/>
    </row>
    <row r="642" spans="1:25" ht="15" x14ac:dyDescent="0.25">
      <c r="A642"/>
      <c r="B642"/>
      <c r="C642" s="20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68"/>
      <c r="Y642" s="66"/>
    </row>
    <row r="643" spans="1:25" ht="15" x14ac:dyDescent="0.25">
      <c r="A643"/>
      <c r="B643"/>
      <c r="C643" s="20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68"/>
      <c r="Y643" s="66"/>
    </row>
    <row r="644" spans="1:25" ht="15" x14ac:dyDescent="0.25">
      <c r="A644"/>
      <c r="B644"/>
      <c r="C644" s="20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68"/>
      <c r="Y644" s="66"/>
    </row>
    <row r="645" spans="1:25" ht="15" x14ac:dyDescent="0.25">
      <c r="A645"/>
      <c r="B645"/>
      <c r="C645" s="20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68"/>
      <c r="Y645" s="66"/>
    </row>
    <row r="646" spans="1:25" ht="15" x14ac:dyDescent="0.25">
      <c r="A646"/>
      <c r="B646"/>
      <c r="C646" s="20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68"/>
      <c r="Y646" s="66"/>
    </row>
    <row r="647" spans="1:25" ht="15" x14ac:dyDescent="0.25">
      <c r="A647"/>
      <c r="B647"/>
      <c r="C647" s="20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/>
      <c r="V647"/>
      <c r="W647"/>
      <c r="X647" s="68"/>
      <c r="Y647" s="66"/>
    </row>
    <row r="648" spans="1:25" ht="15" x14ac:dyDescent="0.25">
      <c r="A648"/>
      <c r="B648"/>
      <c r="C648" s="20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 s="68"/>
      <c r="Y648" s="66"/>
    </row>
    <row r="649" spans="1:25" ht="15" x14ac:dyDescent="0.25">
      <c r="A649"/>
      <c r="B649"/>
      <c r="C649" s="20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 s="68"/>
      <c r="Y649" s="66"/>
    </row>
    <row r="650" spans="1:25" ht="15" x14ac:dyDescent="0.25">
      <c r="A650"/>
      <c r="B650"/>
      <c r="C650" s="20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 s="68"/>
      <c r="Y650" s="66"/>
    </row>
    <row r="651" spans="1:25" ht="15" x14ac:dyDescent="0.25">
      <c r="A651"/>
      <c r="B651"/>
      <c r="C651" s="20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 s="68"/>
      <c r="Y651" s="66"/>
    </row>
    <row r="652" spans="1:25" ht="15" x14ac:dyDescent="0.25">
      <c r="A652"/>
      <c r="B652"/>
      <c r="C652" s="20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 s="68"/>
      <c r="Y652" s="66"/>
    </row>
    <row r="653" spans="1:25" ht="15" x14ac:dyDescent="0.25">
      <c r="A653"/>
      <c r="B653"/>
      <c r="C653" s="20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 s="68"/>
      <c r="Y653" s="66"/>
    </row>
    <row r="654" spans="1:25" ht="15" x14ac:dyDescent="0.25">
      <c r="A654"/>
      <c r="B654"/>
      <c r="C654" s="20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 s="68"/>
      <c r="Y654" s="66"/>
    </row>
    <row r="655" spans="1:25" ht="15" x14ac:dyDescent="0.25">
      <c r="A655"/>
      <c r="B655"/>
      <c r="C655" s="20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 s="68"/>
      <c r="Y655" s="66"/>
    </row>
    <row r="656" spans="1:25" x14ac:dyDescent="0.2">
      <c r="C656" s="20" t="str">
        <f t="shared" ref="C656:C706" si="108">IF(OR($A656="",$B656=""),"",(1/A656)+(1/B656)-1)</f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8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8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8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8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8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8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8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8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8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8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8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8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8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8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8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8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8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8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8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8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8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8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8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8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8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8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8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8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8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8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8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8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8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8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8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8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8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8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8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8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8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8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8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8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8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8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8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8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8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8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09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09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09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09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09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09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09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09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09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09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09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09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09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09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09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09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09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09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09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09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09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09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09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09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09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09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09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09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09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09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09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09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09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09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09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09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09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09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09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09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09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09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09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09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09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09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09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09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09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09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09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09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09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09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09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09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09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09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09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09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09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09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09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09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10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10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10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10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10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10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10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10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10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10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10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10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10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10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10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10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10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10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10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10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10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10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10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10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10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10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10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10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10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10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10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10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10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10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10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10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10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10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10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10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10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10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10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10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10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10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10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10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10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10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10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10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10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10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10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10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10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10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10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10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10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10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10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10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11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11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11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11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11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11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11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11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11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11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11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11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11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11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11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11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11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11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11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11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11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11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11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11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11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11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11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11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11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11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11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11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11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11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11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11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11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11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11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11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11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11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11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11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11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11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11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11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11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11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11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11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11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11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11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11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11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11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11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11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11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11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11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11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12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12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12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12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12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12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12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12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12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12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12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12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12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12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12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12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12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12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12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12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12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12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12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12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12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12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12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12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12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12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12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12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12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12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12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12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12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12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12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12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12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12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12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12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12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12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12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12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12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12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12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12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12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12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12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12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12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12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12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12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12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12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12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12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13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13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13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13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13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13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13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13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13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13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13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13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13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13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13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13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13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13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13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13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13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13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13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13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13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13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13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13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13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13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13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13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13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13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13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13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13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13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13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13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9"/>
  <sheetViews>
    <sheetView zoomScale="80" zoomScaleNormal="80" workbookViewId="0">
      <pane ySplit="2" topLeftCell="A558" activePane="bottomLeft" state="frozen"/>
      <selection pane="bottomLeft" activeCell="S560" sqref="S560:S58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84" t="s">
        <v>9</v>
      </c>
      <c r="B1" s="84"/>
      <c r="C1" s="85"/>
      <c r="D1" s="18"/>
      <c r="E1" s="86" t="s">
        <v>25</v>
      </c>
      <c r="F1" s="84"/>
      <c r="G1" s="85"/>
      <c r="H1" s="86" t="s">
        <v>23</v>
      </c>
      <c r="I1" s="84"/>
      <c r="J1" s="85"/>
      <c r="K1" s="86" t="s">
        <v>11</v>
      </c>
      <c r="L1" s="84"/>
      <c r="M1" s="85"/>
      <c r="N1" s="86" t="s">
        <v>181</v>
      </c>
      <c r="O1" s="84"/>
      <c r="P1" s="84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69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8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51"/>
      <c r="AI186" s="65"/>
    </row>
    <row r="187" spans="1:36" ht="15" x14ac:dyDescent="0.25">
      <c r="A187">
        <v>3.69</v>
      </c>
      <c r="B187">
        <v>3.53</v>
      </c>
      <c r="C187">
        <v>2.06</v>
      </c>
      <c r="D187" s="43">
        <f t="shared" si="17"/>
        <v>3.972572221115378E-2</v>
      </c>
      <c r="E187" s="44">
        <f>IF(OR($A187="",$B187="",$C187=""),"",A187*'MPTO_working_3-way'!$I186)</f>
        <v>3.8365879149591575</v>
      </c>
      <c r="F187" s="45">
        <f>IF(OR($A187="",$B187="",$C187=""),"",B187*'MPTO_working_3-way'!$I186)</f>
        <v>3.6702317994053728</v>
      </c>
      <c r="G187" s="46">
        <f>IF(OR($A187="",$B187="",$C187=""),"",C187*'MPTO_working_3-way'!$I186)</f>
        <v>2.1418349877549767</v>
      </c>
      <c r="H187" s="44">
        <f>IF(OR($A187="",$B187="",$C187=""),"",'MPTO_working_3-way'!E186)</f>
        <v>3.8795658215772746</v>
      </c>
      <c r="I187" s="45">
        <f>IF(OR($A187="",$B187="",$C187=""),"",'MPTO_working_3-way'!F186)</f>
        <v>3.7030973341818538</v>
      </c>
      <c r="J187" s="46">
        <f>IF(OR($A187="",$B187="",$C187=""),"",'MPTO_working_3-way'!G186)</f>
        <v>2.1177692056713266</v>
      </c>
      <c r="K187" s="44">
        <f>IF(OR($A187="",$B187="",$C187=""),"",'OddsRatio_working_3-way'!H186)</f>
        <v>3.8610144475867694</v>
      </c>
      <c r="L187" s="45">
        <f>IF(OR($A187="",$B187="",$C187=""),"",'OddsRatio_working_3-way'!I186)</f>
        <v>3.6908425845332813</v>
      </c>
      <c r="M187" s="46">
        <f>IF(OR($A187="",$B187="",$C187=""),"",'OddsRatio_working_3-way'!J186)</f>
        <v>2.1273885927293588</v>
      </c>
      <c r="N187" s="47">
        <f t="shared" ref="N187:N190" si="42">(1/E187)* 100</f>
        <v>26.064826928660267</v>
      </c>
      <c r="O187" s="48">
        <f t="shared" ref="O187:O190" si="43">(1/F187)* 100</f>
        <v>27.246235514661866</v>
      </c>
      <c r="P187" s="48">
        <f t="shared" ref="P187:P190" si="44">(1/G187)* 100</f>
        <v>46.688937556677864</v>
      </c>
      <c r="Q187" t="s">
        <v>256</v>
      </c>
      <c r="R187" t="s">
        <v>238</v>
      </c>
      <c r="S187" s="38">
        <v>44199</v>
      </c>
      <c r="T187" s="50">
        <v>100</v>
      </c>
      <c r="U187" s="50">
        <f t="shared" ref="U187:U189" si="45">(1/A187)*((T187*A187)-T187)</f>
        <v>72.899728997289984</v>
      </c>
      <c r="V187" s="50">
        <f t="shared" ref="V187:V189" si="46">(1/B187)*((T187*B187)-T187)</f>
        <v>71.671388101982998</v>
      </c>
      <c r="W187" s="50">
        <f t="shared" ref="W187:W189" si="47">(1/C187)*((T187*C187)-T187)</f>
        <v>51.456310679611654</v>
      </c>
      <c r="X187" s="50">
        <f t="shared" ref="X187:X189" si="48">((1/B187)+(1/C187))*T187</f>
        <v>76.872301218405354</v>
      </c>
      <c r="Y187" s="50">
        <f t="shared" ref="Y187:Y189" si="49">((1/A187)+(1/C187))*T187</f>
        <v>75.643960323098383</v>
      </c>
      <c r="Z187" s="50">
        <f t="shared" ref="Z187:Z189" si="50">((1/A187)+(1/B187))*T187</f>
        <v>55.428882900727025</v>
      </c>
      <c r="AA187" s="50">
        <f t="shared" ref="AA187:AA189" si="51">U187-X187</f>
        <v>-3.9725722211153709</v>
      </c>
      <c r="AB187" s="50">
        <f t="shared" ref="AB187:AB189" si="52">V187-Y187</f>
        <v>-3.9725722211153851</v>
      </c>
      <c r="AC187" s="50">
        <f t="shared" ref="AC187:AC189" si="53">W187-Z187</f>
        <v>-3.9725722211153709</v>
      </c>
      <c r="AF187">
        <v>1.74</v>
      </c>
      <c r="AG187">
        <v>2.14</v>
      </c>
      <c r="AH187" s="66" t="s">
        <v>478</v>
      </c>
      <c r="AJ187" t="s">
        <v>438</v>
      </c>
    </row>
    <row r="188" spans="1:36" ht="15" x14ac:dyDescent="0.25">
      <c r="A188">
        <v>3.85</v>
      </c>
      <c r="B188">
        <v>3.52</v>
      </c>
      <c r="C188">
        <v>2.04</v>
      </c>
      <c r="D188" s="43">
        <f t="shared" si="17"/>
        <v>3.402724726254136E-2</v>
      </c>
      <c r="E188" s="44">
        <f>IF(OR($A188="",$B188="",$C188=""),"",A188*'MPTO_working_3-way'!$I187)</f>
        <v>3.9810049019607843</v>
      </c>
      <c r="F188" s="45">
        <f>IF(OR($A188="",$B188="",$C188=""),"",B188*'MPTO_working_3-way'!$I187)</f>
        <v>3.6397759103641456</v>
      </c>
      <c r="G188" s="46">
        <f>IF(OR($A188="",$B188="",$C188=""),"",C188*'MPTO_working_3-way'!$I187)</f>
        <v>2.1094155844155846</v>
      </c>
      <c r="H188" s="44">
        <f>IF(OR($A188="",$B188="",$C188=""),"",'MPTO_working_3-way'!E187)</f>
        <v>4.0257998376831408</v>
      </c>
      <c r="I188" s="45">
        <f>IF(OR($A188="",$B188="",$C188=""),"",'MPTO_working_3-way'!F187)</f>
        <v>3.666381389558858</v>
      </c>
      <c r="J188" s="46">
        <f>IF(OR($A188="",$B188="",$C188=""),"",'MPTO_working_3-way'!G187)</f>
        <v>2.0883206665041767</v>
      </c>
      <c r="K188" s="44">
        <f>IF(OR($A188="",$B188="",$C188=""),"",'OddsRatio_working_3-way'!H187)</f>
        <v>4.0054900289422646</v>
      </c>
      <c r="L188" s="45">
        <f>IF(OR($A188="",$B188="",$C188=""),"",'OddsRatio_working_3-way'!I187)</f>
        <v>3.657485920327896</v>
      </c>
      <c r="M188" s="46">
        <f>IF(OR($A188="",$B188="",$C188=""),"",'OddsRatio_working_3-way'!J187)</f>
        <v>2.0967402210877033</v>
      </c>
      <c r="N188" s="47">
        <f t="shared" si="42"/>
        <v>25.119285824226566</v>
      </c>
      <c r="O188" s="48">
        <f t="shared" si="43"/>
        <v>27.474218870247807</v>
      </c>
      <c r="P188" s="48">
        <f t="shared" si="44"/>
        <v>47.406495305525617</v>
      </c>
      <c r="Q188" t="s">
        <v>393</v>
      </c>
      <c r="R188" t="s">
        <v>271</v>
      </c>
      <c r="S188" s="38">
        <v>44199</v>
      </c>
      <c r="T188" s="50">
        <v>100</v>
      </c>
      <c r="U188" s="50">
        <f t="shared" si="45"/>
        <v>74.025974025974023</v>
      </c>
      <c r="V188" s="50">
        <f t="shared" si="46"/>
        <v>71.590909090909093</v>
      </c>
      <c r="W188" s="50">
        <f t="shared" si="47"/>
        <v>50.980392156862742</v>
      </c>
      <c r="X188" s="50">
        <f t="shared" si="48"/>
        <v>77.428698752228158</v>
      </c>
      <c r="Y188" s="50">
        <f t="shared" si="49"/>
        <v>74.993633817163214</v>
      </c>
      <c r="Z188" s="50">
        <f t="shared" si="50"/>
        <v>54.383116883116877</v>
      </c>
      <c r="AA188" s="50">
        <f t="shared" si="51"/>
        <v>-3.4027247262541351</v>
      </c>
      <c r="AB188" s="50">
        <f t="shared" si="52"/>
        <v>-3.4027247262541209</v>
      </c>
      <c r="AC188" s="50">
        <f t="shared" si="53"/>
        <v>-3.4027247262541351</v>
      </c>
      <c r="AF188">
        <v>1.65</v>
      </c>
      <c r="AG188">
        <v>2.31</v>
      </c>
      <c r="AH188" s="66" t="s">
        <v>479</v>
      </c>
      <c r="AJ188" t="s">
        <v>231</v>
      </c>
    </row>
    <row r="189" spans="1:36" ht="15" x14ac:dyDescent="0.25">
      <c r="A189">
        <v>2.21</v>
      </c>
      <c r="B189">
        <v>3.58</v>
      </c>
      <c r="C189">
        <v>3.44</v>
      </c>
      <c r="D189" s="43">
        <f t="shared" si="17"/>
        <v>2.2515971139957625E-2</v>
      </c>
      <c r="E189" s="44">
        <f>IF(OR($A189="",$B189="",$C189=""),"",A189*'MPTO_working_3-way'!$I188)</f>
        <v>2.2597602962193064</v>
      </c>
      <c r="F189" s="45">
        <f>IF(OR($A189="",$B189="",$C189=""),"",B189*'MPTO_working_3-way'!$I188)</f>
        <v>3.6606071766810482</v>
      </c>
      <c r="G189" s="46">
        <f>IF(OR($A189="",$B189="",$C189=""),"",C189*'MPTO_working_3-way'!$I188)</f>
        <v>3.5174549407214544</v>
      </c>
      <c r="H189" s="44">
        <f>IF(OR($A189="",$B189="",$C189=""),"",'MPTO_working_3-way'!E188)</f>
        <v>2.2472750236205354</v>
      </c>
      <c r="I189" s="45">
        <f>IF(OR($A189="",$B189="",$C189=""),"",'MPTO_working_3-way'!F188)</f>
        <v>3.6788471610305882</v>
      </c>
      <c r="J189" s="46">
        <f>IF(OR($A189="",$B189="",$C189=""),"",'MPTO_working_3-way'!G188)</f>
        <v>3.5311688239795958</v>
      </c>
      <c r="K189" s="44">
        <f>IF(OR($A189="",$B189="",$C189=""),"",'OddsRatio_working_3-way'!H188)</f>
        <v>2.2525311794227374</v>
      </c>
      <c r="L189" s="45">
        <f>IF(OR($A189="",$B189="",$C189=""),"",'OddsRatio_working_3-way'!I188)</f>
        <v>3.6706863164550936</v>
      </c>
      <c r="M189" s="46">
        <f>IF(OR($A189="",$B189="",$C189=""),"",'OddsRatio_working_3-way'!J188)</f>
        <v>3.5257653535466775</v>
      </c>
      <c r="N189" s="47">
        <f t="shared" si="42"/>
        <v>44.252481188958434</v>
      </c>
      <c r="O189" s="48">
        <f t="shared" si="43"/>
        <v>27.31787246580954</v>
      </c>
      <c r="P189" s="48">
        <f t="shared" si="44"/>
        <v>28.429646345232019</v>
      </c>
      <c r="Q189" t="s">
        <v>134</v>
      </c>
      <c r="R189" t="s">
        <v>135</v>
      </c>
      <c r="S189" s="38">
        <v>44199</v>
      </c>
      <c r="T189" s="50">
        <v>100</v>
      </c>
      <c r="U189" s="50">
        <f t="shared" si="45"/>
        <v>54.751131221719454</v>
      </c>
      <c r="V189" s="50">
        <f t="shared" si="46"/>
        <v>72.067039106145245</v>
      </c>
      <c r="W189" s="50">
        <f t="shared" si="47"/>
        <v>70.930232558139537</v>
      </c>
      <c r="X189" s="50">
        <f t="shared" si="48"/>
        <v>57.002728335715211</v>
      </c>
      <c r="Y189" s="50">
        <f t="shared" si="49"/>
        <v>74.318636220141016</v>
      </c>
      <c r="Z189" s="50">
        <f t="shared" si="50"/>
        <v>73.181829672135294</v>
      </c>
      <c r="AA189" s="50">
        <f t="shared" si="51"/>
        <v>-2.2515971139957571</v>
      </c>
      <c r="AB189" s="50">
        <f t="shared" si="52"/>
        <v>-2.2515971139957713</v>
      </c>
      <c r="AC189" s="50">
        <f t="shared" si="53"/>
        <v>-2.2515971139957571</v>
      </c>
      <c r="AF189">
        <v>2.02</v>
      </c>
      <c r="AG189">
        <v>1.88</v>
      </c>
      <c r="AH189" s="66" t="s">
        <v>479</v>
      </c>
      <c r="AJ189" t="s">
        <v>443</v>
      </c>
    </row>
    <row r="190" spans="1:36" ht="15" x14ac:dyDescent="0.25">
      <c r="A190">
        <v>8.86</v>
      </c>
      <c r="B190">
        <v>4.82</v>
      </c>
      <c r="C190">
        <v>1.36</v>
      </c>
      <c r="D190" s="43">
        <f t="shared" si="17"/>
        <v>5.562981447086468E-2</v>
      </c>
      <c r="E190" s="44">
        <f>IF(OR($A190="",$B190="",$C190=""),"",A190*'MPTO_working_3-way'!$I189)</f>
        <v>9.3528801562118602</v>
      </c>
      <c r="F190" s="45">
        <f>IF(OR($A190="",$B190="",$C190=""),"",B190*'MPTO_working_3-way'!$I189)</f>
        <v>5.0881357057495684</v>
      </c>
      <c r="G190" s="46">
        <f>IF(OR($A190="",$B190="",$C190=""),"",C190*'MPTO_working_3-way'!$I189)</f>
        <v>1.435656547680376</v>
      </c>
      <c r="H190" s="44">
        <f>IF(OR($A190="",$B190="",$C190=""),"",'MPTO_working_3-way'!E189)</f>
        <v>10.601806716921391</v>
      </c>
      <c r="I190" s="45">
        <f>IF(OR($A190="",$B190="",$C190=""),"",'MPTO_working_3-way'!F189)</f>
        <v>5.2930886905447583</v>
      </c>
      <c r="J190" s="46">
        <f>IF(OR($A190="",$B190="",$C190=""),"",'MPTO_working_3-way'!G189)</f>
        <v>1.3951849591277303</v>
      </c>
      <c r="K190" s="44">
        <f>IF(OR($A190="",$B190="",$C190=""),"",'OddsRatio_working_3-way'!H189)</f>
        <v>9.8841604730448829</v>
      </c>
      <c r="L190" s="45">
        <f>IF(OR($A190="",$B190="",$C190=""),"",'OddsRatio_working_3-way'!I189)</f>
        <v>5.3177472019123995</v>
      </c>
      <c r="M190" s="46">
        <f>IF(OR($A190="",$B190="",$C190=""),"",'OddsRatio_working_3-way'!J189)</f>
        <v>1.4069081132692314</v>
      </c>
      <c r="N190" s="47">
        <f t="shared" si="42"/>
        <v>10.691893655194914</v>
      </c>
      <c r="O190" s="48">
        <f t="shared" si="43"/>
        <v>19.653563855814713</v>
      </c>
      <c r="P190" s="48">
        <f t="shared" si="44"/>
        <v>69.654542488990387</v>
      </c>
      <c r="Q190" t="s">
        <v>344</v>
      </c>
      <c r="R190" t="s">
        <v>89</v>
      </c>
      <c r="S190" s="38">
        <v>44199</v>
      </c>
      <c r="T190" s="50">
        <v>100</v>
      </c>
      <c r="U190" s="50">
        <f t="shared" ref="U190:U253" si="54">(1/A190)*((T190*A190)-T190)</f>
        <v>88.713318284424389</v>
      </c>
      <c r="V190" s="50">
        <f t="shared" ref="V190:V253" si="55">(1/B190)*((T190*B190)-T190)</f>
        <v>79.253112033195009</v>
      </c>
      <c r="W190" s="50">
        <f t="shared" ref="W190:W253" si="56">(1/C190)*((T190*C190)-T190)</f>
        <v>26.470588235294116</v>
      </c>
      <c r="X190" s="50">
        <f t="shared" ref="X190:X253" si="57">((1/B190)+(1/C190))*T190</f>
        <v>94.276299731510861</v>
      </c>
      <c r="Y190" s="50">
        <f t="shared" ref="Y190:Y253" si="58">((1/A190)+(1/C190))*T190</f>
        <v>84.816093480281495</v>
      </c>
      <c r="Z190" s="50">
        <f t="shared" ref="Z190:Z253" si="59">((1/A190)+(1/B190))*T190</f>
        <v>32.033569682380602</v>
      </c>
      <c r="AA190" s="50">
        <f t="shared" ref="AA190:AA253" si="60">U190-X190</f>
        <v>-5.5629814470864716</v>
      </c>
      <c r="AB190" s="50">
        <f t="shared" ref="AB190:AB253" si="61">V190-Y190</f>
        <v>-5.5629814470864858</v>
      </c>
      <c r="AC190" s="50">
        <f t="shared" ref="AC190:AC253" si="62">W190-Z190</f>
        <v>-5.5629814470864858</v>
      </c>
      <c r="AF190">
        <v>1.75</v>
      </c>
      <c r="AG190">
        <v>2.08</v>
      </c>
      <c r="AH190" s="66" t="s">
        <v>480</v>
      </c>
      <c r="AJ190" t="s">
        <v>447</v>
      </c>
    </row>
    <row r="191" spans="1:36" ht="15" x14ac:dyDescent="0.25">
      <c r="A191">
        <v>1.46</v>
      </c>
      <c r="B191">
        <v>4.42</v>
      </c>
      <c r="C191">
        <v>7.87</v>
      </c>
      <c r="D191" s="43">
        <f t="shared" si="17"/>
        <v>3.8240653790273083E-2</v>
      </c>
      <c r="E191" s="44">
        <f>IF(OR($A191="",$B191="",$C191=""),"",A191*'MPTO_working_3-way'!$I190)</f>
        <v>1.5158313545337987</v>
      </c>
      <c r="F191" s="45">
        <f>IF(OR($A191="",$B191="",$C191=""),"",B191*'MPTO_working_3-way'!$I190)</f>
        <v>4.5890236897530068</v>
      </c>
      <c r="G191" s="46">
        <f>IF(OR($A191="",$B191="",$C191=""),"",C191*'MPTO_working_3-way'!$I190)</f>
        <v>8.1709539453294493</v>
      </c>
      <c r="H191" s="44">
        <f>IF(OR($A191="",$B191="",$C191=""),"",'MPTO_working_3-way'!E190)</f>
        <v>1.4876865178035474</v>
      </c>
      <c r="I191" s="45">
        <f>IF(OR($A191="",$B191="",$C191=""),"",'MPTO_working_3-way'!F190)</f>
        <v>4.6838964889971511</v>
      </c>
      <c r="J191" s="46">
        <f>IF(OR($A191="",$B191="",$C191=""),"",'MPTO_working_3-way'!G190)</f>
        <v>8.74753506304355</v>
      </c>
      <c r="K191" s="44">
        <f>IF(OR($A191="",$B191="",$C191=""),"",'OddsRatio_working_3-way'!H190)</f>
        <v>1.4967180518894836</v>
      </c>
      <c r="L191" s="45">
        <f>IF(OR($A191="",$B191="",$C191=""),"",'OddsRatio_working_3-way'!I190)</f>
        <v>4.6929907336131151</v>
      </c>
      <c r="M191" s="46">
        <f>IF(OR($A191="",$B191="",$C191=""),"",'OddsRatio_working_3-way'!J190)</f>
        <v>8.4183761227842382</v>
      </c>
      <c r="N191" s="47">
        <f t="shared" ref="N191:N254" si="63">(1/E191)* 100</f>
        <v>65.97039947808409</v>
      </c>
      <c r="O191" s="48">
        <f t="shared" ref="O191:O254" si="64">(1/F191)* 100</f>
        <v>21.791127429412391</v>
      </c>
      <c r="P191" s="48">
        <f t="shared" ref="P191:P254" si="65">(1/G191)* 100</f>
        <v>12.238473092503527</v>
      </c>
      <c r="Q191" t="s">
        <v>149</v>
      </c>
      <c r="R191" t="s">
        <v>144</v>
      </c>
      <c r="S191" s="38">
        <v>44199</v>
      </c>
      <c r="T191" s="50">
        <v>100</v>
      </c>
      <c r="U191" s="50">
        <f t="shared" si="54"/>
        <v>31.506849315068493</v>
      </c>
      <c r="V191" s="50">
        <f t="shared" si="55"/>
        <v>77.375565610859724</v>
      </c>
      <c r="W191" s="50">
        <f t="shared" si="56"/>
        <v>87.29351969504448</v>
      </c>
      <c r="X191" s="50">
        <f t="shared" si="57"/>
        <v>35.330914694095803</v>
      </c>
      <c r="Y191" s="50">
        <f t="shared" si="58"/>
        <v>81.199630989887027</v>
      </c>
      <c r="Z191" s="50">
        <f t="shared" si="59"/>
        <v>91.117585074071769</v>
      </c>
      <c r="AA191" s="50">
        <f t="shared" si="60"/>
        <v>-3.82406537902731</v>
      </c>
      <c r="AB191" s="50">
        <f t="shared" si="61"/>
        <v>-3.8240653790273029</v>
      </c>
      <c r="AC191" s="50">
        <f t="shared" si="62"/>
        <v>-3.8240653790272887</v>
      </c>
      <c r="AF191">
        <v>1.85</v>
      </c>
      <c r="AG191">
        <v>2.0299999999999998</v>
      </c>
      <c r="AH191" s="66" t="s">
        <v>478</v>
      </c>
      <c r="AJ191" t="s">
        <v>435</v>
      </c>
    </row>
    <row r="192" spans="1:36" ht="15" x14ac:dyDescent="0.25">
      <c r="A192">
        <v>2.79</v>
      </c>
      <c r="B192">
        <v>2.85</v>
      </c>
      <c r="C192">
        <v>3.09</v>
      </c>
      <c r="D192" s="43">
        <f t="shared" si="17"/>
        <v>3.2924727519812347E-2</v>
      </c>
      <c r="E192" s="44">
        <f>IF(OR($A192="",$B192="",$C192=""),"",A192*'MPTO_working_3-way'!$I191)</f>
        <v>2.8818599897802764</v>
      </c>
      <c r="F192" s="45">
        <f>IF(OR($A192="",$B192="",$C192=""),"",B192*'MPTO_working_3-way'!$I191)</f>
        <v>2.9438354734314651</v>
      </c>
      <c r="G192" s="46">
        <f>IF(OR($A192="",$B192="",$C192=""),"",C192*'MPTO_working_3-way'!$I191)</f>
        <v>3.1917374080362202</v>
      </c>
      <c r="H192" s="44">
        <f>IF(OR($A192="",$B192="",$C192=""),"",'MPTO_working_3-way'!E191)</f>
        <v>2.8781282780699433</v>
      </c>
      <c r="I192" s="45">
        <f>IF(OR($A192="",$B192="",$C192=""),"",'MPTO_working_3-way'!F191)</f>
        <v>2.9420220093648473</v>
      </c>
      <c r="J192" s="46">
        <f>IF(OR($A192="",$B192="",$C192=""),"",'MPTO_working_3-way'!G191)</f>
        <v>3.1984679461769931</v>
      </c>
      <c r="K192" s="44">
        <f>IF(OR($A192="",$B192="",$C192=""),"",'OddsRatio_working_3-way'!H191)</f>
        <v>2.8799730550293288</v>
      </c>
      <c r="L192" s="45">
        <f>IF(OR($A192="",$B192="",$C192=""),"",'OddsRatio_working_3-way'!I191)</f>
        <v>2.9429889116224905</v>
      </c>
      <c r="M192" s="46">
        <f>IF(OR($A192="",$B192="",$C192=""),"",'OddsRatio_working_3-way'!J191)</f>
        <v>3.1950523379951372</v>
      </c>
      <c r="N192" s="47">
        <f t="shared" si="63"/>
        <v>34.699812050072694</v>
      </c>
      <c r="O192" s="48">
        <f t="shared" si="64"/>
        <v>33.969289691123791</v>
      </c>
      <c r="P192" s="48">
        <f t="shared" si="65"/>
        <v>31.330898258803497</v>
      </c>
      <c r="Q192" t="s">
        <v>182</v>
      </c>
      <c r="R192" t="s">
        <v>185</v>
      </c>
      <c r="S192" s="38">
        <v>44199</v>
      </c>
      <c r="T192" s="50">
        <v>100</v>
      </c>
      <c r="U192" s="50">
        <f t="shared" si="54"/>
        <v>64.157706093189958</v>
      </c>
      <c r="V192" s="50">
        <f t="shared" si="55"/>
        <v>64.912280701754383</v>
      </c>
      <c r="W192" s="50">
        <f t="shared" si="56"/>
        <v>67.637540453074436</v>
      </c>
      <c r="X192" s="50">
        <f t="shared" si="57"/>
        <v>67.45017884517118</v>
      </c>
      <c r="Y192" s="50">
        <f t="shared" si="58"/>
        <v>68.204753453735606</v>
      </c>
      <c r="Z192" s="50">
        <f t="shared" si="59"/>
        <v>70.930013205055658</v>
      </c>
      <c r="AA192" s="50">
        <f t="shared" si="60"/>
        <v>-3.2924727519812222</v>
      </c>
      <c r="AB192" s="50">
        <f t="shared" si="61"/>
        <v>-3.2924727519812222</v>
      </c>
      <c r="AC192" s="50">
        <f t="shared" si="62"/>
        <v>-3.2924727519812222</v>
      </c>
      <c r="AF192">
        <v>2.65</v>
      </c>
      <c r="AG192">
        <v>1.51</v>
      </c>
      <c r="AH192" s="66" t="s">
        <v>481</v>
      </c>
      <c r="AJ192" t="s">
        <v>435</v>
      </c>
    </row>
    <row r="193" spans="1:36" ht="15" x14ac:dyDescent="0.25">
      <c r="A193">
        <v>1.89</v>
      </c>
      <c r="B193">
        <v>3.82</v>
      </c>
      <c r="C193">
        <v>4.2699999999999996</v>
      </c>
      <c r="D193" s="43">
        <f t="shared" si="17"/>
        <v>2.5072671283297154E-2</v>
      </c>
      <c r="E193" s="44">
        <f>IF(OR($A193="",$B193="",$C193=""),"",A193*'MPTO_working_3-way'!$I192)</f>
        <v>1.9373873487254316</v>
      </c>
      <c r="F193" s="45">
        <f>IF(OR($A193="",$B193="",$C193=""),"",B193*'MPTO_working_3-way'!$I192)</f>
        <v>3.9157776043021948</v>
      </c>
      <c r="G193" s="46">
        <f>IF(OR($A193="",$B193="",$C193=""),"",C193*'MPTO_working_3-way'!$I192)</f>
        <v>4.3770603063796782</v>
      </c>
      <c r="H193" s="44">
        <f>IF(OR($A193="",$B193="",$C193=""),"",'MPTO_working_3-way'!E192)</f>
        <v>1.9203331657989084</v>
      </c>
      <c r="I193" s="45">
        <f>IF(OR($A193="",$B193="",$C193=""),"",'MPTO_working_3-way'!F192)</f>
        <v>3.9459787986541146</v>
      </c>
      <c r="J193" s="46">
        <f>IF(OR($A193="",$B193="",$C193=""),"",'MPTO_working_3-way'!G192)</f>
        <v>4.4280217898248466</v>
      </c>
      <c r="K193" s="44">
        <f>IF(OR($A193="",$B193="",$C193=""),"",'OddsRatio_working_3-way'!H192)</f>
        <v>1.9268382779929381</v>
      </c>
      <c r="L193" s="45">
        <f>IF(OR($A193="",$B193="",$C193=""),"",'OddsRatio_working_3-way'!I192)</f>
        <v>3.9367235325169512</v>
      </c>
      <c r="M193" s="46">
        <f>IF(OR($A193="",$B193="",$C193=""),"",'OddsRatio_working_3-way'!J192)</f>
        <v>4.4053496281313578</v>
      </c>
      <c r="N193" s="47">
        <f t="shared" si="63"/>
        <v>51.615904308339786</v>
      </c>
      <c r="O193" s="48">
        <f t="shared" si="64"/>
        <v>25.537711817477017</v>
      </c>
      <c r="P193" s="48">
        <f t="shared" si="65"/>
        <v>22.846383874183189</v>
      </c>
      <c r="Q193" t="s">
        <v>178</v>
      </c>
      <c r="R193" t="s">
        <v>176</v>
      </c>
      <c r="S193" s="38">
        <v>44199</v>
      </c>
      <c r="T193" s="50">
        <v>100</v>
      </c>
      <c r="U193" s="50">
        <f t="shared" si="54"/>
        <v>47.089947089947096</v>
      </c>
      <c r="V193" s="50">
        <f t="shared" si="55"/>
        <v>73.821989528795811</v>
      </c>
      <c r="W193" s="50">
        <f t="shared" si="56"/>
        <v>76.580796252927385</v>
      </c>
      <c r="X193" s="50">
        <f t="shared" si="57"/>
        <v>49.59721421827679</v>
      </c>
      <c r="Y193" s="50">
        <f t="shared" si="58"/>
        <v>76.329256657125526</v>
      </c>
      <c r="Z193" s="50">
        <f t="shared" si="59"/>
        <v>79.088063381257115</v>
      </c>
      <c r="AA193" s="50">
        <f t="shared" si="60"/>
        <v>-2.5072671283296941</v>
      </c>
      <c r="AB193" s="50">
        <f t="shared" si="61"/>
        <v>-2.5072671283297154</v>
      </c>
      <c r="AC193" s="50">
        <f t="shared" si="62"/>
        <v>-2.5072671283297296</v>
      </c>
      <c r="AF193">
        <v>1.86</v>
      </c>
      <c r="AG193">
        <v>2.0499999999999998</v>
      </c>
      <c r="AH193" s="66" t="s">
        <v>482</v>
      </c>
      <c r="AJ193" t="s">
        <v>436</v>
      </c>
    </row>
    <row r="194" spans="1:36" ht="15" x14ac:dyDescent="0.25">
      <c r="A194">
        <v>2.37</v>
      </c>
      <c r="B194">
        <v>2.98</v>
      </c>
      <c r="C194">
        <v>3.64</v>
      </c>
      <c r="D194" s="43">
        <f t="shared" si="17"/>
        <v>3.2236672793974464E-2</v>
      </c>
      <c r="E194" s="44">
        <f>IF(OR($A194="",$B194="",$C194=""),"",A194*'MPTO_working_3-way'!$I193)</f>
        <v>2.4464009145217194</v>
      </c>
      <c r="F194" s="45">
        <f>IF(OR($A194="",$B194="",$C194=""),"",B194*'MPTO_working_3-way'!$I193)</f>
        <v>3.0760652849260439</v>
      </c>
      <c r="G194" s="46">
        <f>IF(OR($A194="",$B194="",$C194=""),"",C194*'MPTO_working_3-way'!$I193)</f>
        <v>3.7573414889700674</v>
      </c>
      <c r="H194" s="44">
        <f>IF(OR($A194="",$B194="",$C194=""),"",'MPTO_working_3-way'!E193)</f>
        <v>2.4319339937257003</v>
      </c>
      <c r="I194" s="45">
        <f>IF(OR($A194="",$B194="",$C194=""),"",'MPTO_working_3-way'!F193)</f>
        <v>3.0785816063954865</v>
      </c>
      <c r="J194" s="46">
        <f>IF(OR($A194="",$B194="",$C194=""),"",'MPTO_working_3-way'!G193)</f>
        <v>3.7881698294184836</v>
      </c>
      <c r="K194" s="44">
        <f>IF(OR($A194="",$B194="",$C194=""),"",'OddsRatio_working_3-way'!H193)</f>
        <v>2.438456779951732</v>
      </c>
      <c r="L194" s="45">
        <f>IF(OR($A194="",$B194="",$C194=""),"",'OddsRatio_working_3-way'!I193)</f>
        <v>3.0789375359886337</v>
      </c>
      <c r="M194" s="46">
        <f>IF(OR($A194="",$B194="",$C194=""),"",'OddsRatio_working_3-way'!J193)</f>
        <v>3.7719167146515122</v>
      </c>
      <c r="N194" s="47">
        <f t="shared" si="63"/>
        <v>40.876374516705241</v>
      </c>
      <c r="O194" s="48">
        <f t="shared" si="64"/>
        <v>32.509062954560875</v>
      </c>
      <c r="P194" s="48">
        <f t="shared" si="65"/>
        <v>26.614562528733902</v>
      </c>
      <c r="Q194" t="s">
        <v>58</v>
      </c>
      <c r="R194" t="s">
        <v>116</v>
      </c>
      <c r="S194" s="38">
        <v>44199</v>
      </c>
      <c r="T194" s="50">
        <v>100</v>
      </c>
      <c r="U194" s="50">
        <f t="shared" si="54"/>
        <v>57.805907172995774</v>
      </c>
      <c r="V194" s="50">
        <f t="shared" si="55"/>
        <v>66.442953020134226</v>
      </c>
      <c r="W194" s="50">
        <f t="shared" si="56"/>
        <v>72.527472527472526</v>
      </c>
      <c r="X194" s="50">
        <f t="shared" si="57"/>
        <v>61.029574452393241</v>
      </c>
      <c r="Y194" s="50">
        <f t="shared" si="58"/>
        <v>69.666620299531672</v>
      </c>
      <c r="Z194" s="50">
        <f t="shared" si="59"/>
        <v>75.751139806869986</v>
      </c>
      <c r="AA194" s="50">
        <f t="shared" si="60"/>
        <v>-3.2236672793974677</v>
      </c>
      <c r="AB194" s="50">
        <f t="shared" si="61"/>
        <v>-3.2236672793974464</v>
      </c>
      <c r="AC194" s="50">
        <f t="shared" si="62"/>
        <v>-3.2236672793974606</v>
      </c>
      <c r="AF194">
        <v>2.86</v>
      </c>
      <c r="AG194">
        <v>1.45</v>
      </c>
      <c r="AH194" s="66" t="s">
        <v>479</v>
      </c>
      <c r="AJ194" t="s">
        <v>437</v>
      </c>
    </row>
    <row r="195" spans="1:36" ht="15" x14ac:dyDescent="0.25">
      <c r="A195">
        <v>3.12</v>
      </c>
      <c r="B195">
        <v>3.72</v>
      </c>
      <c r="C195">
        <v>2.25</v>
      </c>
      <c r="D195" s="43">
        <f t="shared" si="17"/>
        <v>3.3774469258340156E-2</v>
      </c>
      <c r="E195" s="44">
        <f>IF(OR($A195="",$B195="",$C195=""),"",A195*'MPTO_working_3-way'!$I194)</f>
        <v>3.2253763440860213</v>
      </c>
      <c r="F195" s="45">
        <f>IF(OR($A195="",$B195="",$C195=""),"",B195*'MPTO_working_3-way'!$I194)</f>
        <v>3.8456410256410254</v>
      </c>
      <c r="G195" s="46">
        <f>IF(OR($A195="",$B195="",$C195=""),"",C195*'MPTO_working_3-way'!$I194)</f>
        <v>2.3259925558312653</v>
      </c>
      <c r="H195" s="44">
        <f>IF(OR($A195="",$B195="",$C195=""),"",'MPTO_working_3-way'!E194)</f>
        <v>3.2335809806835063</v>
      </c>
      <c r="I195" s="45">
        <f>IF(OR($A195="",$B195="",$C195=""),"",'MPTO_working_3-way'!F194)</f>
        <v>3.882604817127564</v>
      </c>
      <c r="J195" s="46">
        <f>IF(OR($A195="",$B195="",$C195=""),"",'MPTO_working_3-way'!G194)</f>
        <v>2.3084756550334147</v>
      </c>
      <c r="K195" s="44">
        <f>IF(OR($A195="",$B195="",$C195=""),"",'OddsRatio_working_3-way'!H194)</f>
        <v>3.2319904924252367</v>
      </c>
      <c r="L195" s="45">
        <f>IF(OR($A195="",$B195="",$C195=""),"",'OddsRatio_working_3-way'!I194)</f>
        <v>3.863685914809738</v>
      </c>
      <c r="M195" s="46">
        <f>IF(OR($A195="",$B195="",$C195=""),"",'OddsRatio_working_3-way'!J194)</f>
        <v>2.3160321299677102</v>
      </c>
      <c r="N195" s="47">
        <f t="shared" si="63"/>
        <v>31.004133884517938</v>
      </c>
      <c r="O195" s="48">
        <f t="shared" si="64"/>
        <v>26.003467128950529</v>
      </c>
      <c r="P195" s="48">
        <f t="shared" si="65"/>
        <v>42.992398986531541</v>
      </c>
      <c r="Q195" t="s">
        <v>259</v>
      </c>
      <c r="R195" t="s">
        <v>253</v>
      </c>
      <c r="S195" t="s">
        <v>475</v>
      </c>
      <c r="T195" s="50">
        <v>100</v>
      </c>
      <c r="U195" s="50">
        <f t="shared" si="54"/>
        <v>67.948717948717942</v>
      </c>
      <c r="V195" s="50">
        <f t="shared" si="55"/>
        <v>73.118279569892465</v>
      </c>
      <c r="W195" s="50">
        <f t="shared" si="56"/>
        <v>55.55555555555555</v>
      </c>
      <c r="X195" s="50">
        <f t="shared" si="57"/>
        <v>71.326164874551964</v>
      </c>
      <c r="Y195" s="50">
        <f t="shared" si="58"/>
        <v>76.495726495726487</v>
      </c>
      <c r="Z195" s="50">
        <f t="shared" si="59"/>
        <v>58.933002481389572</v>
      </c>
      <c r="AA195" s="50">
        <f t="shared" si="60"/>
        <v>-3.3774469258340218</v>
      </c>
      <c r="AB195" s="50">
        <f t="shared" si="61"/>
        <v>-3.3774469258340218</v>
      </c>
      <c r="AC195" s="50">
        <f t="shared" si="62"/>
        <v>-3.3774469258340218</v>
      </c>
      <c r="AF195">
        <v>1.74</v>
      </c>
      <c r="AG195">
        <v>2.17</v>
      </c>
      <c r="AH195" s="66" t="s">
        <v>480</v>
      </c>
      <c r="AJ195" t="s">
        <v>438</v>
      </c>
    </row>
    <row r="196" spans="1:36" ht="15" x14ac:dyDescent="0.25">
      <c r="A196">
        <v>4.53</v>
      </c>
      <c r="B196">
        <v>3.86</v>
      </c>
      <c r="C196">
        <v>1.83</v>
      </c>
      <c r="D196" s="43">
        <f t="shared" si="17"/>
        <v>2.6265996821027038E-2</v>
      </c>
      <c r="E196" s="44">
        <f>IF(OR($A196="",$B196="",$C196=""),"",A196*'MPTO_working_3-way'!$I195)</f>
        <v>4.6489849655992526</v>
      </c>
      <c r="F196" s="45">
        <f>IF(OR($A196="",$B196="",$C196=""),"",B196*'MPTO_working_3-way'!$I195)</f>
        <v>3.9613867477291644</v>
      </c>
      <c r="G196" s="46">
        <f>IF(OR($A196="",$B196="",$C196=""),"",C196*'MPTO_working_3-way'!$I195)</f>
        <v>1.8780667741824795</v>
      </c>
      <c r="H196" s="44">
        <f>IF(OR($A196="",$B196="",$C196=""),"",'MPTO_working_3-way'!E195)</f>
        <v>4.7170874978883006</v>
      </c>
      <c r="I196" s="45">
        <f>IF(OR($A196="",$B196="",$C196=""),"",'MPTO_working_3-way'!F195)</f>
        <v>3.9950138194283014</v>
      </c>
      <c r="J196" s="46">
        <f>IF(OR($A196="",$B196="",$C196=""),"",'MPTO_working_3-way'!G195)</f>
        <v>1.8597981661592555</v>
      </c>
      <c r="K196" s="44">
        <f>IF(OR($A196="",$B196="",$C196=""),"",'OddsRatio_working_3-way'!H195)</f>
        <v>4.6857901561600253</v>
      </c>
      <c r="L196" s="45">
        <f>IF(OR($A196="",$B196="",$C196=""),"",'OddsRatio_working_3-way'!I195)</f>
        <v>3.98622091972172</v>
      </c>
      <c r="M196" s="46">
        <f>IF(OR($A196="",$B196="",$C196=""),"",'OddsRatio_working_3-way'!J195)</f>
        <v>1.866630546632527</v>
      </c>
      <c r="N196" s="47">
        <f t="shared" si="63"/>
        <v>21.510071712419496</v>
      </c>
      <c r="O196" s="48">
        <f t="shared" si="64"/>
        <v>25.243685196181424</v>
      </c>
      <c r="P196" s="48">
        <f t="shared" si="65"/>
        <v>53.24624309139908</v>
      </c>
      <c r="Q196" t="s">
        <v>267</v>
      </c>
      <c r="R196" t="s">
        <v>263</v>
      </c>
      <c r="S196" t="s">
        <v>475</v>
      </c>
      <c r="T196" s="50">
        <v>100</v>
      </c>
      <c r="U196" s="50">
        <f t="shared" si="54"/>
        <v>77.924944812362028</v>
      </c>
      <c r="V196" s="50">
        <f t="shared" si="55"/>
        <v>74.093264248704671</v>
      </c>
      <c r="W196" s="50">
        <f t="shared" si="56"/>
        <v>45.355191256830594</v>
      </c>
      <c r="X196" s="50">
        <f t="shared" si="57"/>
        <v>80.551544494464736</v>
      </c>
      <c r="Y196" s="50">
        <f t="shared" si="58"/>
        <v>76.719863930807364</v>
      </c>
      <c r="Z196" s="50">
        <f t="shared" si="59"/>
        <v>47.981790938933308</v>
      </c>
      <c r="AA196" s="50">
        <f t="shared" si="60"/>
        <v>-2.6265996821027073</v>
      </c>
      <c r="AB196" s="50">
        <f t="shared" si="61"/>
        <v>-2.6265996821026931</v>
      </c>
      <c r="AC196" s="50">
        <f t="shared" si="62"/>
        <v>-2.6265996821027144</v>
      </c>
      <c r="AF196">
        <v>1.99</v>
      </c>
      <c r="AG196">
        <v>1.92</v>
      </c>
      <c r="AH196" s="66" t="s">
        <v>483</v>
      </c>
      <c r="AJ196" t="s">
        <v>230</v>
      </c>
    </row>
    <row r="197" spans="1:36" ht="15" x14ac:dyDescent="0.25">
      <c r="A197">
        <v>2.67</v>
      </c>
      <c r="B197">
        <v>3.4</v>
      </c>
      <c r="C197">
        <v>2.79</v>
      </c>
      <c r="D197" s="43">
        <f t="shared" si="17"/>
        <v>2.7072421332916541E-2</v>
      </c>
      <c r="E197" s="44">
        <f>IF(OR($A197="",$B197="",$C197=""),"",A197*'MPTO_working_3-way'!$I196)</f>
        <v>2.7422833649588871</v>
      </c>
      <c r="F197" s="45">
        <f>IF(OR($A197="",$B197="",$C197=""),"",B197*'MPTO_working_3-way'!$I196)</f>
        <v>3.4920462325319162</v>
      </c>
      <c r="G197" s="46">
        <f>IF(OR($A197="",$B197="",$C197=""),"",C197*'MPTO_working_3-way'!$I196)</f>
        <v>2.8655320555188371</v>
      </c>
      <c r="H197" s="44">
        <f>IF(OR($A197="",$B197="",$C197=""),"",'MPTO_working_3-way'!E196)</f>
        <v>2.7359205136625246</v>
      </c>
      <c r="I197" s="45">
        <f>IF(OR($A197="",$B197="",$C197=""),"",'MPTO_working_3-way'!F196)</f>
        <v>3.5076211025462767</v>
      </c>
      <c r="J197" s="46">
        <f>IF(OR($A197="",$B197="",$C197=""),"",'MPTO_working_3-way'!G196)</f>
        <v>2.8620590681444256</v>
      </c>
      <c r="K197" s="44">
        <f>IF(OR($A197="",$B197="",$C197=""),"",'OddsRatio_working_3-way'!H196)</f>
        <v>2.7391222271848625</v>
      </c>
      <c r="L197" s="45">
        <f>IF(OR($A197="",$B197="",$C197=""),"",'OddsRatio_working_3-way'!I196)</f>
        <v>3.4993373324812396</v>
      </c>
      <c r="M197" s="46">
        <f>IF(OR($A197="",$B197="",$C197=""),"",'OddsRatio_working_3-way'!J196)</f>
        <v>2.8640890938089245</v>
      </c>
      <c r="N197" s="47">
        <f t="shared" si="63"/>
        <v>36.465961642698154</v>
      </c>
      <c r="O197" s="48">
        <f t="shared" si="64"/>
        <v>28.636505172354138</v>
      </c>
      <c r="P197" s="48">
        <f t="shared" si="65"/>
        <v>34.897533184947697</v>
      </c>
      <c r="Q197" t="s">
        <v>276</v>
      </c>
      <c r="R197" t="s">
        <v>226</v>
      </c>
      <c r="S197" t="s">
        <v>475</v>
      </c>
      <c r="T197" s="50">
        <v>100</v>
      </c>
      <c r="U197" s="50">
        <f t="shared" si="54"/>
        <v>62.546816479400754</v>
      </c>
      <c r="V197" s="50">
        <f t="shared" si="55"/>
        <v>70.588235294117652</v>
      </c>
      <c r="W197" s="50">
        <f t="shared" si="56"/>
        <v>64.157706093189958</v>
      </c>
      <c r="X197" s="50">
        <f t="shared" si="57"/>
        <v>65.25405861269239</v>
      </c>
      <c r="Y197" s="50">
        <f t="shared" si="58"/>
        <v>73.295477427409296</v>
      </c>
      <c r="Z197" s="50">
        <f t="shared" si="59"/>
        <v>66.864948226481616</v>
      </c>
      <c r="AA197" s="50">
        <f t="shared" si="60"/>
        <v>-2.7072421332916363</v>
      </c>
      <c r="AB197" s="50">
        <f t="shared" si="61"/>
        <v>-2.7072421332916434</v>
      </c>
      <c r="AC197" s="50">
        <f t="shared" si="62"/>
        <v>-2.7072421332916576</v>
      </c>
      <c r="AF197">
        <v>1.65</v>
      </c>
      <c r="AG197">
        <v>2.35</v>
      </c>
      <c r="AH197" s="66" t="s">
        <v>484</v>
      </c>
      <c r="AJ197" t="s">
        <v>231</v>
      </c>
    </row>
    <row r="198" spans="1:36" s="50" customFormat="1" ht="15" x14ac:dyDescent="0.25">
      <c r="A198">
        <v>2.8</v>
      </c>
      <c r="B198">
        <v>3.39</v>
      </c>
      <c r="C198">
        <v>2.67</v>
      </c>
      <c r="D198" s="43">
        <f t="shared" si="17"/>
        <v>2.665994308631281E-2</v>
      </c>
      <c r="E198" s="44">
        <f>IF(OR($A198="",$B198="",$C198=""),"",A198*'MPTO_working_3-way'!$I197)</f>
        <v>2.8746478406416758</v>
      </c>
      <c r="F198" s="45">
        <f>IF(OR($A198="",$B198="",$C198=""),"",B198*'MPTO_working_3-way'!$I197)</f>
        <v>3.4803772070626007</v>
      </c>
      <c r="G198" s="46">
        <f>IF(OR($A198="",$B198="",$C198=""),"",C198*'MPTO_working_3-way'!$I197)</f>
        <v>2.741182048040455</v>
      </c>
      <c r="H198" s="44">
        <f>IF(OR($A198="",$B198="",$C198=""),"",'MPTO_working_3-way'!E197)</f>
        <v>2.8714491597628844</v>
      </c>
      <c r="I198" s="45">
        <f>IF(OR($A198="",$B198="",$C198=""),"",'MPTO_working_3-way'!F197)</f>
        <v>3.4952984368578282</v>
      </c>
      <c r="J198" s="46">
        <f>IF(OR($A198="",$B198="",$C198=""),"",'MPTO_working_3-way'!G197)</f>
        <v>2.7348917315399737</v>
      </c>
      <c r="K198" s="44">
        <f>IF(OR($A198="",$B198="",$C198=""),"",'OddsRatio_working_3-way'!H197)</f>
        <v>2.8733390003230865</v>
      </c>
      <c r="L198" s="45">
        <f>IF(OR($A198="",$B198="",$C198=""),"",'OddsRatio_working_3-way'!I197)</f>
        <v>3.4873778948734304</v>
      </c>
      <c r="M198" s="46">
        <f>IF(OR($A198="",$B198="",$C198=""),"",'OddsRatio_working_3-way'!J197)</f>
        <v>2.7380422947441962</v>
      </c>
      <c r="N198" s="47">
        <f t="shared" si="63"/>
        <v>34.786869746688041</v>
      </c>
      <c r="O198" s="48">
        <f t="shared" si="64"/>
        <v>28.732517784875071</v>
      </c>
      <c r="P198" s="48">
        <f t="shared" si="65"/>
        <v>36.480612468436895</v>
      </c>
      <c r="Q198" t="s">
        <v>275</v>
      </c>
      <c r="R198" t="s">
        <v>272</v>
      </c>
      <c r="S198" t="s">
        <v>475</v>
      </c>
      <c r="T198" s="50">
        <v>100</v>
      </c>
      <c r="U198" s="50">
        <f t="shared" si="54"/>
        <v>64.285714285714292</v>
      </c>
      <c r="V198" s="50">
        <f t="shared" si="55"/>
        <v>70.501474926253692</v>
      </c>
      <c r="W198" s="50">
        <f t="shared" si="56"/>
        <v>62.546816479400754</v>
      </c>
      <c r="X198" s="50">
        <f t="shared" si="57"/>
        <v>66.951708594345561</v>
      </c>
      <c r="Y198" s="50">
        <f t="shared" si="58"/>
        <v>73.167469234884976</v>
      </c>
      <c r="Z198" s="50">
        <f t="shared" si="59"/>
        <v>65.21281078803203</v>
      </c>
      <c r="AA198" s="50">
        <f t="shared" si="60"/>
        <v>-2.6659943086312694</v>
      </c>
      <c r="AB198" s="50">
        <f t="shared" si="61"/>
        <v>-2.6659943086312836</v>
      </c>
      <c r="AC198" s="50">
        <f t="shared" si="62"/>
        <v>-2.6659943086312765</v>
      </c>
      <c r="AD198" s="51"/>
      <c r="AF198">
        <v>1.85</v>
      </c>
      <c r="AG198">
        <v>2.0499999999999998</v>
      </c>
      <c r="AH198" s="66" t="s">
        <v>479</v>
      </c>
      <c r="AI198" s="51"/>
      <c r="AJ198" t="s">
        <v>231</v>
      </c>
    </row>
    <row r="199" spans="1:36" ht="15" x14ac:dyDescent="0.25">
      <c r="A199">
        <v>2.72</v>
      </c>
      <c r="B199">
        <v>3.01</v>
      </c>
      <c r="C199">
        <v>3.05</v>
      </c>
      <c r="D199" s="43">
        <f t="shared" ref="D199:D262" si="66">IF(OR($A199="",$B199="",$C199=""),"",(1/A199)+(1/B199)+(1/C199)-1)</f>
        <v>2.7741824903808165E-2</v>
      </c>
      <c r="E199" s="44">
        <f>IF(OR($A199="",$B199="",$C199=""),"",A199*'MPTO_working_3-way'!$I198)</f>
        <v>2.7954577637383582</v>
      </c>
      <c r="F199" s="45">
        <f>IF(OR($A199="",$B199="",$C199=""),"",B199*'MPTO_working_3-way'!$I198)</f>
        <v>3.0935028929604624</v>
      </c>
      <c r="G199" s="46">
        <f>IF(OR($A199="",$B199="",$C199=""),"",C199*'MPTO_working_3-way'!$I198)</f>
        <v>3.1346125659566146</v>
      </c>
      <c r="H199" s="44">
        <f>IF(OR($A199="",$B199="",$C199=""),"",'MPTO_working_3-way'!E198)</f>
        <v>2.7901802541346412</v>
      </c>
      <c r="I199" s="45">
        <f>IF(OR($A199="",$B199="",$C199=""),"",'MPTO_working_3-way'!F198)</f>
        <v>3.0961799955859117</v>
      </c>
      <c r="J199" s="46">
        <f>IF(OR($A199="",$B199="",$C199=""),"",'MPTO_working_3-way'!G198)</f>
        <v>3.1385193930501907</v>
      </c>
      <c r="K199" s="44">
        <f>IF(OR($A199="",$B199="",$C199=""),"",'OddsRatio_working_3-way'!H198)</f>
        <v>2.7926845688413722</v>
      </c>
      <c r="L199" s="45">
        <f>IF(OR($A199="",$B199="",$C199=""),"",'OddsRatio_working_3-way'!I198)</f>
        <v>3.0949395252157892</v>
      </c>
      <c r="M199" s="46">
        <f>IF(OR($A199="",$B199="",$C199=""),"",'OddsRatio_working_3-way'!J198)</f>
        <v>3.136629864026053</v>
      </c>
      <c r="N199" s="47">
        <f t="shared" si="63"/>
        <v>35.77231654048326</v>
      </c>
      <c r="O199" s="48">
        <f t="shared" si="64"/>
        <v>32.325814282430052</v>
      </c>
      <c r="P199" s="48">
        <f t="shared" si="65"/>
        <v>31.901869177086706</v>
      </c>
      <c r="Q199" t="s">
        <v>79</v>
      </c>
      <c r="R199" t="s">
        <v>278</v>
      </c>
      <c r="S199" t="s">
        <v>475</v>
      </c>
      <c r="T199" s="50">
        <v>100</v>
      </c>
      <c r="U199" s="50">
        <f t="shared" si="54"/>
        <v>63.235294117647051</v>
      </c>
      <c r="V199" s="50">
        <f t="shared" si="55"/>
        <v>66.777408637873762</v>
      </c>
      <c r="W199" s="50">
        <f t="shared" si="56"/>
        <v>67.21311475409837</v>
      </c>
      <c r="X199" s="50">
        <f t="shared" si="57"/>
        <v>66.009476608027896</v>
      </c>
      <c r="Y199" s="50">
        <f t="shared" si="58"/>
        <v>69.551591128254572</v>
      </c>
      <c r="Z199" s="50">
        <f t="shared" si="59"/>
        <v>69.98729724447918</v>
      </c>
      <c r="AA199" s="50">
        <f t="shared" si="60"/>
        <v>-2.774182490380845</v>
      </c>
      <c r="AB199" s="50">
        <f t="shared" si="61"/>
        <v>-2.7741824903808094</v>
      </c>
      <c r="AC199" s="50">
        <f t="shared" si="62"/>
        <v>-2.7741824903808094</v>
      </c>
      <c r="AF199">
        <v>2.8</v>
      </c>
      <c r="AG199">
        <v>1.48</v>
      </c>
      <c r="AH199" s="66" t="s">
        <v>482</v>
      </c>
      <c r="AJ199" t="s">
        <v>433</v>
      </c>
    </row>
    <row r="200" spans="1:36" ht="15" x14ac:dyDescent="0.25">
      <c r="A200">
        <v>1.85</v>
      </c>
      <c r="B200">
        <v>3.54</v>
      </c>
      <c r="C200">
        <v>4.97</v>
      </c>
      <c r="D200" s="43">
        <f t="shared" si="66"/>
        <v>2.4233659707519672E-2</v>
      </c>
      <c r="E200" s="44">
        <f>IF(OR($A200="",$B200="",$C200=""),"",A200*'MPTO_working_3-way'!$I199)</f>
        <v>1.8948322704589116</v>
      </c>
      <c r="F200" s="45">
        <f>IF(OR($A200="",$B200="",$C200=""),"",B200*'MPTO_working_3-way'!$I199)</f>
        <v>3.6257871553646197</v>
      </c>
      <c r="G200" s="46">
        <f>IF(OR($A200="",$B200="",$C200=""),"",C200*'MPTO_working_3-way'!$I199)</f>
        <v>5.0904412887463728</v>
      </c>
      <c r="H200" s="44">
        <f>IF(OR($A200="",$B200="",$C200=""),"",'MPTO_working_3-way'!E199)</f>
        <v>1.8780659874293721</v>
      </c>
      <c r="I200" s="45">
        <f>IF(OR($A200="",$B200="",$C200=""),"",'MPTO_working_3-way'!F199)</f>
        <v>3.6442087679181685</v>
      </c>
      <c r="J200" s="46">
        <f>IF(OR($A200="",$B200="",$C200=""),"",'MPTO_working_3-way'!G199)</f>
        <v>5.1778767148348477</v>
      </c>
      <c r="K200" s="44">
        <f>IF(OR($A200="",$B200="",$C200=""),"",'OddsRatio_working_3-way'!H199)</f>
        <v>1.8845370189149964</v>
      </c>
      <c r="L200" s="45">
        <f>IF(OR($A200="",$B200="",$C200=""),"",'OddsRatio_working_3-way'!I199)</f>
        <v>3.6432047388754012</v>
      </c>
      <c r="M200" s="46">
        <f>IF(OR($A200="",$B200="",$C200=""),"",'OddsRatio_working_3-way'!J199)</f>
        <v>5.131308194226512</v>
      </c>
      <c r="N200" s="47">
        <f t="shared" si="63"/>
        <v>52.775119760748481</v>
      </c>
      <c r="O200" s="48">
        <f t="shared" si="64"/>
        <v>27.580217954063468</v>
      </c>
      <c r="P200" s="48">
        <f t="shared" si="65"/>
        <v>19.644662285188065</v>
      </c>
      <c r="Q200" t="s">
        <v>322</v>
      </c>
      <c r="R200" t="s">
        <v>395</v>
      </c>
      <c r="S200" t="s">
        <v>475</v>
      </c>
      <c r="T200" s="50">
        <v>100</v>
      </c>
      <c r="U200" s="50">
        <f t="shared" si="54"/>
        <v>45.945945945945937</v>
      </c>
      <c r="V200" s="50">
        <f t="shared" si="55"/>
        <v>71.751412429378533</v>
      </c>
      <c r="W200" s="50">
        <f t="shared" si="56"/>
        <v>79.879275653923543</v>
      </c>
      <c r="X200" s="50">
        <f t="shared" si="57"/>
        <v>48.369311916697932</v>
      </c>
      <c r="Y200" s="50">
        <f t="shared" si="58"/>
        <v>74.174778400130506</v>
      </c>
      <c r="Z200" s="50">
        <f t="shared" si="59"/>
        <v>82.302641624675516</v>
      </c>
      <c r="AA200" s="50">
        <f t="shared" si="60"/>
        <v>-2.4233659707519948</v>
      </c>
      <c r="AB200" s="50">
        <f t="shared" si="61"/>
        <v>-2.4233659707519735</v>
      </c>
      <c r="AC200" s="50">
        <f t="shared" si="62"/>
        <v>-2.4233659707519735</v>
      </c>
      <c r="AF200">
        <v>2.21</v>
      </c>
      <c r="AG200">
        <v>1.74</v>
      </c>
      <c r="AH200" s="66" t="s">
        <v>480</v>
      </c>
      <c r="AJ200" t="s">
        <v>440</v>
      </c>
    </row>
    <row r="201" spans="1:36" ht="15" x14ac:dyDescent="0.25">
      <c r="A201">
        <v>3.08</v>
      </c>
      <c r="B201">
        <v>3</v>
      </c>
      <c r="C201">
        <v>2.71</v>
      </c>
      <c r="D201" s="43">
        <f t="shared" si="66"/>
        <v>2.7012348045558188E-2</v>
      </c>
      <c r="E201" s="44">
        <f>IF(OR($A201="",$B201="",$C201=""),"",A201*'MPTO_working_3-way'!$I200)</f>
        <v>3.1631980319803192</v>
      </c>
      <c r="F201" s="45">
        <f>IF(OR($A201="",$B201="",$C201=""),"",B201*'MPTO_working_3-way'!$I200)</f>
        <v>3.0810370441366746</v>
      </c>
      <c r="G201" s="46">
        <f>IF(OR($A201="",$B201="",$C201=""),"",C201*'MPTO_working_3-way'!$I200)</f>
        <v>2.7832034632034626</v>
      </c>
      <c r="H201" s="44">
        <f>IF(OR($A201="",$B201="",$C201=""),"",'MPTO_working_3-way'!E200)</f>
        <v>3.1678530463531471</v>
      </c>
      <c r="I201" s="45">
        <f>IF(OR($A201="",$B201="",$C201=""),"",'MPTO_working_3-way'!F200)</f>
        <v>3.083286816614677</v>
      </c>
      <c r="J201" s="46">
        <f>IF(OR($A201="",$B201="",$C201=""),"",'MPTO_working_3-way'!G200)</f>
        <v>2.7777810646511552</v>
      </c>
      <c r="K201" s="44">
        <f>IF(OR($A201="",$B201="",$C201=""),"",'OddsRatio_working_3-way'!H200)</f>
        <v>3.1655742555101027</v>
      </c>
      <c r="L201" s="45">
        <f>IF(OR($A201="",$B201="",$C201=""),"",'OddsRatio_working_3-way'!I200)</f>
        <v>3.0822829379904833</v>
      </c>
      <c r="M201" s="46">
        <f>IF(OR($A201="",$B201="",$C201=""),"",'OddsRatio_working_3-way'!J200)</f>
        <v>2.7803519119818634</v>
      </c>
      <c r="N201" s="47">
        <f t="shared" si="63"/>
        <v>31.613575561500657</v>
      </c>
      <c r="O201" s="48">
        <f t="shared" si="64"/>
        <v>32.456604243140674</v>
      </c>
      <c r="P201" s="48">
        <f t="shared" si="65"/>
        <v>35.929820195358687</v>
      </c>
      <c r="Q201" t="s">
        <v>355</v>
      </c>
      <c r="R201" t="s">
        <v>235</v>
      </c>
      <c r="S201" t="s">
        <v>475</v>
      </c>
      <c r="T201" s="50">
        <v>100</v>
      </c>
      <c r="U201" s="50">
        <f t="shared" si="54"/>
        <v>67.532467532467535</v>
      </c>
      <c r="V201" s="50">
        <f t="shared" si="55"/>
        <v>66.666666666666657</v>
      </c>
      <c r="W201" s="50">
        <f t="shared" si="56"/>
        <v>63.099630996309962</v>
      </c>
      <c r="X201" s="50">
        <f t="shared" si="57"/>
        <v>70.233702337023374</v>
      </c>
      <c r="Y201" s="50">
        <f t="shared" si="58"/>
        <v>69.36790147122251</v>
      </c>
      <c r="Z201" s="50">
        <f t="shared" si="59"/>
        <v>65.800865800865793</v>
      </c>
      <c r="AA201" s="50">
        <f t="shared" si="60"/>
        <v>-2.7012348045558383</v>
      </c>
      <c r="AB201" s="50">
        <f t="shared" si="61"/>
        <v>-2.7012348045558525</v>
      </c>
      <c r="AC201" s="50">
        <f t="shared" si="62"/>
        <v>-2.7012348045558312</v>
      </c>
      <c r="AF201">
        <v>2.34</v>
      </c>
      <c r="AG201">
        <v>1.65</v>
      </c>
      <c r="AH201" s="66" t="s">
        <v>485</v>
      </c>
      <c r="AJ201" t="s">
        <v>434</v>
      </c>
    </row>
    <row r="202" spans="1:36" ht="15" x14ac:dyDescent="0.25">
      <c r="A202">
        <v>2.2599999999999998</v>
      </c>
      <c r="B202">
        <v>3.26</v>
      </c>
      <c r="C202">
        <v>3.58</v>
      </c>
      <c r="D202" s="43">
        <f t="shared" si="66"/>
        <v>2.8555951302410953E-2</v>
      </c>
      <c r="E202" s="44">
        <f>IF(OR($A202="",$B202="",$C202=""),"",A202*'MPTO_working_3-way'!$I201)</f>
        <v>2.3245364499434484</v>
      </c>
      <c r="F202" s="45">
        <f>IF(OR($A202="",$B202="",$C202=""),"",B202*'MPTO_working_3-way'!$I201)</f>
        <v>3.3530924012458594</v>
      </c>
      <c r="G202" s="46">
        <f>IF(OR($A202="",$B202="",$C202=""),"",C202*'MPTO_working_3-way'!$I201)</f>
        <v>3.6822303056626313</v>
      </c>
      <c r="H202" s="44">
        <f>IF(OR($A202="",$B202="",$C202=""),"",'MPTO_working_3-way'!E201)</f>
        <v>2.3096863184928265</v>
      </c>
      <c r="I202" s="45">
        <f>IF(OR($A202="",$B202="",$C202=""),"",'MPTO_working_3-way'!F201)</f>
        <v>3.3644000257151516</v>
      </c>
      <c r="J202" s="46">
        <f>IF(OR($A202="",$B202="",$C202=""),"",'MPTO_working_3-way'!G201)</f>
        <v>3.7062986823926702</v>
      </c>
      <c r="K202" s="44">
        <f>IF(OR($A202="",$B202="",$C202=""),"",'OddsRatio_working_3-way'!H201)</f>
        <v>2.3160384157881468</v>
      </c>
      <c r="L202" s="45">
        <f>IF(OR($A202="",$B202="",$C202=""),"",'OddsRatio_working_3-way'!I201)</f>
        <v>3.3605133489533419</v>
      </c>
      <c r="M202" s="46">
        <f>IF(OR($A202="",$B202="",$C202=""),"",'OddsRatio_working_3-way'!J201)</f>
        <v>3.6947453275662059</v>
      </c>
      <c r="N202" s="47">
        <f t="shared" si="63"/>
        <v>43.019329725904193</v>
      </c>
      <c r="O202" s="48">
        <f t="shared" si="64"/>
        <v>29.823216313050143</v>
      </c>
      <c r="P202" s="48">
        <f t="shared" si="65"/>
        <v>27.157453961045658</v>
      </c>
      <c r="Q202" t="s">
        <v>349</v>
      </c>
      <c r="R202" t="s">
        <v>250</v>
      </c>
      <c r="S202" t="s">
        <v>475</v>
      </c>
      <c r="T202" s="50">
        <v>100</v>
      </c>
      <c r="U202" s="50">
        <f t="shared" si="54"/>
        <v>55.752212389380524</v>
      </c>
      <c r="V202" s="50">
        <f t="shared" si="55"/>
        <v>69.325153374233125</v>
      </c>
      <c r="W202" s="50">
        <f t="shared" si="56"/>
        <v>72.067039106145245</v>
      </c>
      <c r="X202" s="50">
        <f t="shared" si="57"/>
        <v>58.607807519621623</v>
      </c>
      <c r="Y202" s="50">
        <f t="shared" si="58"/>
        <v>72.180748504474224</v>
      </c>
      <c r="Z202" s="50">
        <f t="shared" si="59"/>
        <v>74.922634236386344</v>
      </c>
      <c r="AA202" s="50">
        <f t="shared" si="60"/>
        <v>-2.8555951302410989</v>
      </c>
      <c r="AB202" s="50">
        <f t="shared" si="61"/>
        <v>-2.8555951302410989</v>
      </c>
      <c r="AC202" s="50">
        <f t="shared" si="62"/>
        <v>-2.8555951302410989</v>
      </c>
      <c r="AF202">
        <v>1.98</v>
      </c>
      <c r="AG202">
        <v>1.91</v>
      </c>
      <c r="AH202" s="66" t="s">
        <v>482</v>
      </c>
      <c r="AJ202" t="s">
        <v>434</v>
      </c>
    </row>
    <row r="203" spans="1:36" ht="15" x14ac:dyDescent="0.25">
      <c r="A203">
        <v>2.57</v>
      </c>
      <c r="B203">
        <v>3.5</v>
      </c>
      <c r="C203">
        <v>2.83</v>
      </c>
      <c r="D203" s="43">
        <f t="shared" si="66"/>
        <v>2.817623453940854E-2</v>
      </c>
      <c r="E203" s="44">
        <f>IF(OR($A203="",$B203="",$C203=""),"",A203*'MPTO_working_3-way'!$I202)</f>
        <v>2.6424129227662796</v>
      </c>
      <c r="F203" s="45">
        <f>IF(OR($A203="",$B203="",$C203=""),"",B203*'MPTO_working_3-way'!$I202)</f>
        <v>3.5986168208879299</v>
      </c>
      <c r="G203" s="46">
        <f>IF(OR($A203="",$B203="",$C203=""),"",C203*'MPTO_working_3-way'!$I202)</f>
        <v>2.9097387437465261</v>
      </c>
      <c r="H203" s="44">
        <f>IF(OR($A203="",$B203="",$C203=""),"",'MPTO_working_3-way'!E202)</f>
        <v>2.6335681216646116</v>
      </c>
      <c r="I203" s="45">
        <f>IF(OR($A203="",$B203="",$C203=""),"",'MPTO_working_3-way'!F202)</f>
        <v>3.6189635604123773</v>
      </c>
      <c r="J203" s="46">
        <f>IF(OR($A203="",$B203="",$C203=""),"",'MPTO_working_3-way'!G202)</f>
        <v>2.907274128922348</v>
      </c>
      <c r="K203" s="44">
        <f>IF(OR($A203="",$B203="",$C203=""),"",'OddsRatio_working_3-way'!H202)</f>
        <v>2.6378644611290918</v>
      </c>
      <c r="L203" s="45">
        <f>IF(OR($A203="",$B203="",$C203=""),"",'OddsRatio_working_3-way'!I202)</f>
        <v>3.6080644285495089</v>
      </c>
      <c r="M203" s="46">
        <f>IF(OR($A203="",$B203="",$C203=""),"",'OddsRatio_working_3-way'!J202)</f>
        <v>2.909103161698241</v>
      </c>
      <c r="N203" s="47">
        <f t="shared" si="63"/>
        <v>37.844198814813687</v>
      </c>
      <c r="O203" s="48">
        <f t="shared" si="64"/>
        <v>27.788454558306043</v>
      </c>
      <c r="P203" s="48">
        <f t="shared" si="65"/>
        <v>34.36734662688027</v>
      </c>
      <c r="Q203" t="s">
        <v>359</v>
      </c>
      <c r="R203" t="s">
        <v>421</v>
      </c>
      <c r="S203" t="s">
        <v>475</v>
      </c>
      <c r="T203" s="50">
        <v>100</v>
      </c>
      <c r="U203" s="50">
        <f t="shared" si="54"/>
        <v>61.089494163424128</v>
      </c>
      <c r="V203" s="50">
        <f t="shared" si="55"/>
        <v>71.428571428571431</v>
      </c>
      <c r="W203" s="50">
        <f t="shared" si="56"/>
        <v>64.664310954063609</v>
      </c>
      <c r="X203" s="50">
        <f t="shared" si="57"/>
        <v>63.90711761736496</v>
      </c>
      <c r="Y203" s="50">
        <f t="shared" si="58"/>
        <v>74.24619488251227</v>
      </c>
      <c r="Z203" s="50">
        <f t="shared" si="59"/>
        <v>67.481934408004449</v>
      </c>
      <c r="AA203" s="50">
        <f t="shared" si="60"/>
        <v>-2.8176234539408327</v>
      </c>
      <c r="AB203" s="50">
        <f t="shared" si="61"/>
        <v>-2.8176234539408398</v>
      </c>
      <c r="AC203" s="50">
        <f t="shared" si="62"/>
        <v>-2.8176234539408398</v>
      </c>
      <c r="AF203">
        <v>1.86</v>
      </c>
      <c r="AG203">
        <v>2.0299999999999998</v>
      </c>
      <c r="AH203" s="66" t="s">
        <v>486</v>
      </c>
      <c r="AJ203" t="s">
        <v>448</v>
      </c>
    </row>
    <row r="204" spans="1:36" ht="15" x14ac:dyDescent="0.25">
      <c r="A204">
        <v>2.08</v>
      </c>
      <c r="B204">
        <v>3.4</v>
      </c>
      <c r="C204">
        <v>3.94</v>
      </c>
      <c r="D204" s="43">
        <f t="shared" si="66"/>
        <v>2.8693984427039076E-2</v>
      </c>
      <c r="E204" s="44">
        <f>IF(OR($A204="",$B204="",$C204=""),"",A204*'MPTO_working_3-way'!$I203)</f>
        <v>2.1396834876082416</v>
      </c>
      <c r="F204" s="45">
        <f>IF(OR($A204="",$B204="",$C204=""),"",B204*'MPTO_working_3-way'!$I203)</f>
        <v>3.4975595470519329</v>
      </c>
      <c r="G204" s="46">
        <f>IF(OR($A204="",$B204="",$C204=""),"",C204*'MPTO_working_3-way'!$I203)</f>
        <v>4.0530542986425342</v>
      </c>
      <c r="H204" s="44">
        <f>IF(OR($A204="",$B204="",$C204=""),"",'MPTO_working_3-way'!E203)</f>
        <v>2.1222205071127398</v>
      </c>
      <c r="I204" s="45">
        <f>IF(OR($A204="",$B204="",$C204=""),"",'MPTO_working_3-way'!F203)</f>
        <v>3.5142839845825793</v>
      </c>
      <c r="J204" s="46">
        <f>IF(OR($A204="",$B204="",$C204=""),"",'MPTO_working_3-way'!G203)</f>
        <v>4.094292453939171</v>
      </c>
      <c r="K204" s="44">
        <f>IF(OR($A204="",$B204="",$C204=""),"",'OddsRatio_working_3-way'!H203)</f>
        <v>2.1293369892228373</v>
      </c>
      <c r="L204" s="45">
        <f>IF(OR($A204="",$B204="",$C204=""),"",'OddsRatio_working_3-way'!I203)</f>
        <v>3.5096377538285277</v>
      </c>
      <c r="M204" s="46">
        <f>IF(OR($A204="",$B204="",$C204=""),"",'OddsRatio_working_3-way'!J203)</f>
        <v>4.0743062484399468</v>
      </c>
      <c r="N204" s="47">
        <f t="shared" si="63"/>
        <v>46.735884339501517</v>
      </c>
      <c r="O204" s="48">
        <f t="shared" si="64"/>
        <v>28.591364537106813</v>
      </c>
      <c r="P204" s="48">
        <f t="shared" si="65"/>
        <v>24.672751123391663</v>
      </c>
      <c r="Q204" t="s">
        <v>430</v>
      </c>
      <c r="R204" t="s">
        <v>106</v>
      </c>
      <c r="S204" t="s">
        <v>475</v>
      </c>
      <c r="T204" s="50">
        <v>100</v>
      </c>
      <c r="U204" s="50">
        <f t="shared" si="54"/>
        <v>51.92307692307692</v>
      </c>
      <c r="V204" s="50">
        <f t="shared" si="55"/>
        <v>70.588235294117652</v>
      </c>
      <c r="W204" s="50">
        <f t="shared" si="56"/>
        <v>74.619289340101517</v>
      </c>
      <c r="X204" s="50">
        <f t="shared" si="57"/>
        <v>54.792475365780824</v>
      </c>
      <c r="Y204" s="50">
        <f t="shared" si="58"/>
        <v>73.457633736821549</v>
      </c>
      <c r="Z204" s="50">
        <f t="shared" si="59"/>
        <v>77.488687782805414</v>
      </c>
      <c r="AA204" s="50">
        <f t="shared" si="60"/>
        <v>-2.8693984427039041</v>
      </c>
      <c r="AB204" s="50">
        <f t="shared" si="61"/>
        <v>-2.869398442703897</v>
      </c>
      <c r="AC204" s="50">
        <f t="shared" si="62"/>
        <v>-2.869398442703897</v>
      </c>
      <c r="AF204">
        <v>2.2999999999999998</v>
      </c>
      <c r="AG204">
        <v>1.67</v>
      </c>
      <c r="AH204" s="66" t="s">
        <v>483</v>
      </c>
      <c r="AJ204" t="s">
        <v>435</v>
      </c>
    </row>
    <row r="205" spans="1:36" ht="15" x14ac:dyDescent="0.25">
      <c r="A205">
        <v>4.51</v>
      </c>
      <c r="B205">
        <v>4.0199999999999996</v>
      </c>
      <c r="C205">
        <v>1.77</v>
      </c>
      <c r="D205" s="43">
        <f t="shared" si="66"/>
        <v>3.545746034007502E-2</v>
      </c>
      <c r="E205" s="44">
        <f>IF(OR($A205="",$B205="",$C205=""),"",A205*'MPTO_working_3-way'!$I204)</f>
        <v>4.6699131461337382</v>
      </c>
      <c r="F205" s="45">
        <f>IF(OR($A205="",$B205="",$C205=""),"",B205*'MPTO_working_3-way'!$I204)</f>
        <v>4.1625389905671009</v>
      </c>
      <c r="G205" s="46">
        <f>IF(OR($A205="",$B205="",$C205=""),"",C205*'MPTO_working_3-way'!$I204)</f>
        <v>1.8327597048019328</v>
      </c>
      <c r="H205" s="44">
        <f>IF(OR($A205="",$B205="",$C205=""),"",'MPTO_working_3-way'!E204)</f>
        <v>4.7639388146110271</v>
      </c>
      <c r="I205" s="45">
        <f>IF(OR($A205="",$B205="",$C205=""),"",'MPTO_working_3-way'!F204)</f>
        <v>4.220530030047013</v>
      </c>
      <c r="J205" s="46">
        <f>IF(OR($A205="",$B205="",$C205=""),"",'MPTO_working_3-way'!G204)</f>
        <v>1.8078194040443432</v>
      </c>
      <c r="K205" s="44">
        <f>IF(OR($A205="",$B205="",$C205=""),"",'OddsRatio_working_3-way'!H204)</f>
        <v>4.7235045190158269</v>
      </c>
      <c r="L205" s="45">
        <f>IF(OR($A205="",$B205="",$C205=""),"",'OddsRatio_working_3-way'!I204)</f>
        <v>4.2036990448512244</v>
      </c>
      <c r="M205" s="46">
        <f>IF(OR($A205="",$B205="",$C205=""),"",'OddsRatio_working_3-way'!J204)</f>
        <v>1.8168371736872333</v>
      </c>
      <c r="N205" s="47">
        <f t="shared" si="63"/>
        <v>21.413674488312672</v>
      </c>
      <c r="O205" s="48">
        <f t="shared" si="64"/>
        <v>24.023798990619444</v>
      </c>
      <c r="P205" s="48">
        <f t="shared" si="65"/>
        <v>54.56252652106788</v>
      </c>
      <c r="Q205" t="s">
        <v>374</v>
      </c>
      <c r="R205" t="s">
        <v>373</v>
      </c>
      <c r="S205" t="s">
        <v>475</v>
      </c>
      <c r="T205" s="50">
        <v>100</v>
      </c>
      <c r="U205" s="50">
        <f t="shared" si="54"/>
        <v>77.827050997782706</v>
      </c>
      <c r="V205" s="50">
        <f t="shared" si="55"/>
        <v>75.124378109452735</v>
      </c>
      <c r="W205" s="50">
        <f t="shared" si="56"/>
        <v>43.502824858757066</v>
      </c>
      <c r="X205" s="50">
        <f t="shared" si="57"/>
        <v>81.372797031790213</v>
      </c>
      <c r="Y205" s="50">
        <f t="shared" si="58"/>
        <v>78.670124143460242</v>
      </c>
      <c r="Z205" s="50">
        <f t="shared" si="59"/>
        <v>47.048570892764566</v>
      </c>
      <c r="AA205" s="50">
        <f t="shared" si="60"/>
        <v>-3.5457460340075073</v>
      </c>
      <c r="AB205" s="50">
        <f t="shared" si="61"/>
        <v>-3.5457460340075073</v>
      </c>
      <c r="AC205" s="50">
        <f t="shared" si="62"/>
        <v>-3.5457460340075002</v>
      </c>
      <c r="AF205">
        <v>1.65</v>
      </c>
      <c r="AG205">
        <v>2.31</v>
      </c>
      <c r="AH205" s="66" t="s">
        <v>482</v>
      </c>
      <c r="AJ205" t="s">
        <v>450</v>
      </c>
    </row>
    <row r="206" spans="1:36" ht="15" x14ac:dyDescent="0.25">
      <c r="A206">
        <v>3.47</v>
      </c>
      <c r="B206">
        <v>3.37</v>
      </c>
      <c r="C206">
        <v>2.29</v>
      </c>
      <c r="D206" s="43">
        <f t="shared" si="66"/>
        <v>2.1601565792279676E-2</v>
      </c>
      <c r="E206" s="44">
        <f>IF(OR($A206="",$B206="",$C206=""),"",A206*'MPTO_working_3-way'!$I205)</f>
        <v>3.5449574332992109</v>
      </c>
      <c r="F206" s="45">
        <f>IF(OR($A206="",$B206="",$C206=""),"",B206*'MPTO_working_3-way'!$I205)</f>
        <v>3.4427972767199826</v>
      </c>
      <c r="G206" s="46">
        <f>IF(OR($A206="",$B206="",$C206=""),"",C206*'MPTO_working_3-way'!$I205)</f>
        <v>2.3394675856643206</v>
      </c>
      <c r="H206" s="44">
        <f>IF(OR($A206="",$B206="",$C206=""),"",'MPTO_working_3-way'!E205)</f>
        <v>3.5589225669770799</v>
      </c>
      <c r="I206" s="45">
        <f>IF(OR($A206="",$B206="",$C206=""),"",'MPTO_working_3-way'!F205)</f>
        <v>3.4538093038774726</v>
      </c>
      <c r="J206" s="46">
        <f>IF(OR($A206="",$B206="",$C206=""),"",'MPTO_working_3-way'!G205)</f>
        <v>2.328393332207062</v>
      </c>
      <c r="K206" s="44">
        <f>IF(OR($A206="",$B206="",$C206=""),"",'OddsRatio_working_3-way'!H205)</f>
        <v>3.5526338666558899</v>
      </c>
      <c r="L206" s="45">
        <f>IF(OR($A206="",$B206="",$C206=""),"",'OddsRatio_working_3-way'!I205)</f>
        <v>3.4492883659815625</v>
      </c>
      <c r="M206" s="46">
        <f>IF(OR($A206="",$B206="",$C206=""),"",'OddsRatio_working_3-way'!J205)</f>
        <v>2.3331569586988254</v>
      </c>
      <c r="N206" s="47">
        <f t="shared" si="63"/>
        <v>28.209083432331173</v>
      </c>
      <c r="O206" s="48">
        <f t="shared" si="64"/>
        <v>29.046148222608064</v>
      </c>
      <c r="P206" s="48">
        <f t="shared" si="65"/>
        <v>42.744768345060777</v>
      </c>
      <c r="Q206" t="s">
        <v>153</v>
      </c>
      <c r="R206" t="s">
        <v>154</v>
      </c>
      <c r="S206" t="s">
        <v>475</v>
      </c>
      <c r="T206" s="50">
        <v>100</v>
      </c>
      <c r="U206" s="50">
        <f t="shared" si="54"/>
        <v>71.181556195965413</v>
      </c>
      <c r="V206" s="50">
        <f t="shared" si="55"/>
        <v>70.326409495548958</v>
      </c>
      <c r="W206" s="50">
        <f t="shared" si="56"/>
        <v>56.331877729257641</v>
      </c>
      <c r="X206" s="50">
        <f t="shared" si="57"/>
        <v>73.341712775193386</v>
      </c>
      <c r="Y206" s="50">
        <f t="shared" si="58"/>
        <v>72.486566074776945</v>
      </c>
      <c r="Z206" s="50">
        <f t="shared" si="59"/>
        <v>58.492034308485621</v>
      </c>
      <c r="AA206" s="50">
        <f t="shared" si="60"/>
        <v>-2.1601565792279729</v>
      </c>
      <c r="AB206" s="50">
        <f t="shared" si="61"/>
        <v>-2.1601565792279871</v>
      </c>
      <c r="AC206" s="50">
        <f t="shared" si="62"/>
        <v>-2.16015657922798</v>
      </c>
      <c r="AF206">
        <v>2.1</v>
      </c>
      <c r="AG206">
        <v>1.81</v>
      </c>
      <c r="AH206" s="66" t="s">
        <v>482</v>
      </c>
      <c r="AJ206" t="s">
        <v>436</v>
      </c>
    </row>
    <row r="207" spans="1:36" ht="15" x14ac:dyDescent="0.25">
      <c r="A207">
        <v>2.1800000000000002</v>
      </c>
      <c r="B207">
        <v>3.19</v>
      </c>
      <c r="C207">
        <v>3.89</v>
      </c>
      <c r="D207" s="43">
        <f t="shared" si="66"/>
        <v>2.9264628895086631E-2</v>
      </c>
      <c r="E207" s="44">
        <f>IF(OR($A207="",$B207="",$C207=""),"",A207*'MPTO_working_3-way'!$I206)</f>
        <v>2.2437968909912889</v>
      </c>
      <c r="F207" s="45">
        <f>IF(OR($A207="",$B207="",$C207=""),"",B207*'MPTO_working_3-way'!$I206)</f>
        <v>3.2833541661753265</v>
      </c>
      <c r="G207" s="46">
        <f>IF(OR($A207="",$B207="",$C207=""),"",C207*'MPTO_working_3-way'!$I206)</f>
        <v>4.0038394064018874</v>
      </c>
      <c r="H207" s="44">
        <f>IF(OR($A207="",$B207="",$C207=""),"",'MPTO_working_3-way'!E206)</f>
        <v>2.2273663493967093</v>
      </c>
      <c r="I207" s="45">
        <f>IF(OR($A207="",$B207="",$C207=""),"",'MPTO_working_3-way'!F206)</f>
        <v>3.2924547905471635</v>
      </c>
      <c r="J207" s="46">
        <f>IF(OR($A207="",$B207="",$C207=""),"",'MPTO_working_3-way'!G206)</f>
        <v>4.0434340437900813</v>
      </c>
      <c r="K207" s="44">
        <f>IF(OR($A207="",$B207="",$C207=""),"",'OddsRatio_working_3-way'!H206)</f>
        <v>2.2343352940967582</v>
      </c>
      <c r="L207" s="45">
        <f>IF(OR($A207="",$B207="",$C207=""),"",'OddsRatio_working_3-way'!I206)</f>
        <v>3.2908426220948317</v>
      </c>
      <c r="M207" s="46">
        <f>IF(OR($A207="",$B207="",$C207=""),"",'OddsRatio_working_3-way'!J206)</f>
        <v>4.0230754236776551</v>
      </c>
      <c r="N207" s="47">
        <f t="shared" si="63"/>
        <v>44.567313735701326</v>
      </c>
      <c r="O207" s="48">
        <f t="shared" si="64"/>
        <v>30.456659543520026</v>
      </c>
      <c r="P207" s="48">
        <f t="shared" si="65"/>
        <v>24.976026720778634</v>
      </c>
      <c r="Q207" t="s">
        <v>236</v>
      </c>
      <c r="R207" t="s">
        <v>156</v>
      </c>
      <c r="S207" t="s">
        <v>475</v>
      </c>
      <c r="T207" s="50">
        <v>100</v>
      </c>
      <c r="U207" s="50">
        <f t="shared" si="54"/>
        <v>54.128440366972484</v>
      </c>
      <c r="V207" s="50">
        <f t="shared" si="55"/>
        <v>68.652037617554868</v>
      </c>
      <c r="W207" s="50">
        <f t="shared" si="56"/>
        <v>74.293059125964007</v>
      </c>
      <c r="X207" s="50">
        <f t="shared" si="57"/>
        <v>57.054903256481126</v>
      </c>
      <c r="Y207" s="50">
        <f t="shared" si="58"/>
        <v>71.578500507063509</v>
      </c>
      <c r="Z207" s="50">
        <f t="shared" si="59"/>
        <v>77.219522015472663</v>
      </c>
      <c r="AA207" s="50">
        <f t="shared" si="60"/>
        <v>-2.9264628895086418</v>
      </c>
      <c r="AB207" s="50">
        <f t="shared" si="61"/>
        <v>-2.9264628895086418</v>
      </c>
      <c r="AC207" s="50">
        <f t="shared" si="62"/>
        <v>-2.926462889508656</v>
      </c>
      <c r="AF207">
        <v>2.5</v>
      </c>
      <c r="AG207">
        <v>1.58</v>
      </c>
      <c r="AH207" s="66" t="s">
        <v>485</v>
      </c>
      <c r="AJ207" t="s">
        <v>437</v>
      </c>
    </row>
    <row r="208" spans="1:36" ht="15" x14ac:dyDescent="0.25">
      <c r="A208">
        <v>3.96</v>
      </c>
      <c r="B208">
        <v>3.17</v>
      </c>
      <c r="C208">
        <v>2.17</v>
      </c>
      <c r="D208" s="43">
        <f t="shared" si="66"/>
        <v>2.8812158862021597E-2</v>
      </c>
      <c r="E208" s="44">
        <f>IF(OR($A208="",$B208="",$C208=""),"",A208*'MPTO_working_3-way'!$I207)</f>
        <v>4.0740961490936058</v>
      </c>
      <c r="F208" s="45">
        <f>IF(OR($A208="",$B208="",$C208=""),"",B208*'MPTO_working_3-way'!$I207)</f>
        <v>3.2613345435926084</v>
      </c>
      <c r="G208" s="46">
        <f>IF(OR($A208="",$B208="",$C208=""),"",C208*'MPTO_working_3-way'!$I207)</f>
        <v>2.2325223847305868</v>
      </c>
      <c r="H208" s="44">
        <f>IF(OR($A208="",$B208="",$C208=""),"",'MPTO_working_3-way'!E207)</f>
        <v>4.1165612625204995</v>
      </c>
      <c r="I208" s="45">
        <f>IF(OR($A208="",$B208="",$C208=""),"",'MPTO_working_3-way'!F207)</f>
        <v>3.2695406682300892</v>
      </c>
      <c r="J208" s="46">
        <f>IF(OR($A208="",$B208="",$C208=""),"",'MPTO_working_3-way'!G207)</f>
        <v>2.2161871008514664</v>
      </c>
      <c r="K208" s="44">
        <f>IF(OR($A208="",$B208="",$C208=""),"",'OddsRatio_working_3-way'!H207)</f>
        <v>4.0944066613568086</v>
      </c>
      <c r="L208" s="45">
        <f>IF(OR($A208="",$B208="",$C208=""),"",'OddsRatio_working_3-way'!I207)</f>
        <v>3.2685346132244173</v>
      </c>
      <c r="M208" s="46">
        <f>IF(OR($A208="",$B208="",$C208=""),"",'OddsRatio_working_3-way'!J207)</f>
        <v>2.2231269573606309</v>
      </c>
      <c r="N208" s="47">
        <f t="shared" si="63"/>
        <v>24.545321548743452</v>
      </c>
      <c r="O208" s="48">
        <f t="shared" si="64"/>
        <v>30.662294426821475</v>
      </c>
      <c r="P208" s="48">
        <f t="shared" si="65"/>
        <v>44.792384024435059</v>
      </c>
      <c r="Q208" t="s">
        <v>431</v>
      </c>
      <c r="R208" t="s">
        <v>151</v>
      </c>
      <c r="S208" t="s">
        <v>475</v>
      </c>
      <c r="T208" s="50">
        <v>100</v>
      </c>
      <c r="U208" s="50">
        <f t="shared" si="54"/>
        <v>74.747474747474755</v>
      </c>
      <c r="V208" s="50">
        <f t="shared" si="55"/>
        <v>68.454258675078862</v>
      </c>
      <c r="W208" s="50">
        <f t="shared" si="56"/>
        <v>53.917050691244242</v>
      </c>
      <c r="X208" s="50">
        <f t="shared" si="57"/>
        <v>77.628690633676896</v>
      </c>
      <c r="Y208" s="50">
        <f t="shared" si="58"/>
        <v>71.335474561281018</v>
      </c>
      <c r="Z208" s="50">
        <f t="shared" si="59"/>
        <v>56.798266577446391</v>
      </c>
      <c r="AA208" s="50">
        <f t="shared" si="60"/>
        <v>-2.881215886202142</v>
      </c>
      <c r="AB208" s="50">
        <f t="shared" si="61"/>
        <v>-2.8812158862021562</v>
      </c>
      <c r="AC208" s="50">
        <f t="shared" si="62"/>
        <v>-2.8812158862021491</v>
      </c>
      <c r="AF208">
        <v>2.71</v>
      </c>
      <c r="AG208">
        <v>1.5</v>
      </c>
      <c r="AH208" s="66" t="s">
        <v>479</v>
      </c>
      <c r="AJ208" t="s">
        <v>437</v>
      </c>
    </row>
    <row r="209" spans="1:36" ht="15" x14ac:dyDescent="0.25">
      <c r="A209">
        <v>3.14</v>
      </c>
      <c r="B209">
        <v>3.31</v>
      </c>
      <c r="C209">
        <v>2.42</v>
      </c>
      <c r="D209" s="43">
        <f t="shared" si="66"/>
        <v>3.3809281700863281E-2</v>
      </c>
      <c r="E209" s="44">
        <f>IF(OR($A209="",$B209="",$C209=""),"",A209*'MPTO_working_3-way'!$I208)</f>
        <v>3.2461611445407108</v>
      </c>
      <c r="F209" s="45">
        <f>IF(OR($A209="",$B209="",$C209=""),"",B209*'MPTO_working_3-way'!$I208)</f>
        <v>3.4219087224298574</v>
      </c>
      <c r="G209" s="46">
        <f>IF(OR($A209="",$B209="",$C209=""),"",C209*'MPTO_working_3-way'!$I208)</f>
        <v>2.501818461716089</v>
      </c>
      <c r="H209" s="44">
        <f>IF(OR($A209="",$B209="",$C209=""),"",'MPTO_working_3-way'!E208)</f>
        <v>3.2551916227916311</v>
      </c>
      <c r="I209" s="45">
        <f>IF(OR($A209="",$B209="",$C209=""),"",'MPTO_working_3-way'!F208)</f>
        <v>3.4382569820835003</v>
      </c>
      <c r="J209" s="46">
        <f>IF(OR($A209="",$B209="",$C209=""),"",'MPTO_working_3-way'!G208)</f>
        <v>2.4878507059123449</v>
      </c>
      <c r="K209" s="44">
        <f>IF(OR($A209="",$B209="",$C209=""),"",'OddsRatio_working_3-way'!H208)</f>
        <v>3.2516014788086314</v>
      </c>
      <c r="L209" s="45">
        <f>IF(OR($A209="",$B209="",$C209=""),"",'OddsRatio_working_3-way'!I208)</f>
        <v>3.4304670168448306</v>
      </c>
      <c r="M209" s="46">
        <f>IF(OR($A209="",$B209="",$C209=""),"",'OddsRatio_working_3-way'!J208)</f>
        <v>2.4940533177141386</v>
      </c>
      <c r="N209" s="47">
        <f t="shared" si="63"/>
        <v>30.805617942959106</v>
      </c>
      <c r="O209" s="48">
        <f t="shared" si="64"/>
        <v>29.223456296341876</v>
      </c>
      <c r="P209" s="48">
        <f t="shared" si="65"/>
        <v>39.970925760699011</v>
      </c>
      <c r="Q209" t="s">
        <v>64</v>
      </c>
      <c r="R209" t="s">
        <v>125</v>
      </c>
      <c r="S209" t="s">
        <v>475</v>
      </c>
      <c r="T209" s="50">
        <v>100</v>
      </c>
      <c r="U209" s="50">
        <f t="shared" si="54"/>
        <v>68.152866242038215</v>
      </c>
      <c r="V209" s="50">
        <f t="shared" si="55"/>
        <v>69.78851963746223</v>
      </c>
      <c r="W209" s="50">
        <f t="shared" si="56"/>
        <v>58.677685950413228</v>
      </c>
      <c r="X209" s="50">
        <f t="shared" si="57"/>
        <v>71.533794412124536</v>
      </c>
      <c r="Y209" s="50">
        <f t="shared" si="58"/>
        <v>73.169447807548565</v>
      </c>
      <c r="Z209" s="50">
        <f t="shared" si="59"/>
        <v>62.058614120499541</v>
      </c>
      <c r="AA209" s="50">
        <f t="shared" si="60"/>
        <v>-3.380928170086321</v>
      </c>
      <c r="AB209" s="50">
        <f t="shared" si="61"/>
        <v>-3.3809281700863352</v>
      </c>
      <c r="AC209" s="50">
        <f t="shared" si="62"/>
        <v>-3.3809281700863139</v>
      </c>
      <c r="AF209">
        <v>2.1</v>
      </c>
      <c r="AG209">
        <v>1.78</v>
      </c>
      <c r="AH209" s="66" t="s">
        <v>482</v>
      </c>
      <c r="AJ209" t="s">
        <v>442</v>
      </c>
    </row>
    <row r="210" spans="1:36" ht="15" x14ac:dyDescent="0.25">
      <c r="A210">
        <v>2.58</v>
      </c>
      <c r="B210">
        <v>2.97</v>
      </c>
      <c r="C210">
        <v>3.25</v>
      </c>
      <c r="D210" s="43">
        <f t="shared" si="66"/>
        <v>3.1989543617450433E-2</v>
      </c>
      <c r="E210" s="44">
        <f>IF(OR($A210="",$B210="",$C210=""),"",A210*'MPTO_working_3-way'!$I209)</f>
        <v>2.6625330225330224</v>
      </c>
      <c r="F210" s="45">
        <f>IF(OR($A210="",$B210="",$C210=""),"",B210*'MPTO_working_3-way'!$I209)</f>
        <v>3.0650089445438278</v>
      </c>
      <c r="G210" s="46">
        <f>IF(OR($A210="",$B210="",$C210=""),"",C210*'MPTO_working_3-way'!$I209)</f>
        <v>3.353966016756714</v>
      </c>
      <c r="H210" s="44">
        <f>IF(OR($A210="",$B210="",$C210=""),"",'MPTO_working_3-way'!E209)</f>
        <v>2.6529863267621536</v>
      </c>
      <c r="I210" s="45">
        <f>IF(OR($A210="",$B210="",$C210=""),"",'MPTO_working_3-way'!F209)</f>
        <v>3.0671350891993909</v>
      </c>
      <c r="J210" s="46">
        <f>IF(OR($A210="",$B210="",$C210=""),"",'MPTO_working_3-way'!G209)</f>
        <v>3.3666732008030222</v>
      </c>
      <c r="K210" s="44">
        <f>IF(OR($A210="",$B210="",$C210=""),"",'OddsRatio_working_3-way'!H209)</f>
        <v>2.6574280719487957</v>
      </c>
      <c r="L210" s="45">
        <f>IF(OR($A210="",$B210="",$C210=""),"",'OddsRatio_working_3-way'!I209)</f>
        <v>3.0665400643918526</v>
      </c>
      <c r="M210" s="46">
        <f>IF(OR($A210="",$B210="",$C210=""),"",'OddsRatio_working_3-way'!J209)</f>
        <v>3.3602614948637908</v>
      </c>
      <c r="N210" s="47">
        <f t="shared" si="63"/>
        <v>37.558219617822502</v>
      </c>
      <c r="O210" s="48">
        <f t="shared" si="64"/>
        <v>32.626332193259955</v>
      </c>
      <c r="P210" s="48">
        <f t="shared" si="65"/>
        <v>29.815448188917554</v>
      </c>
      <c r="Q210" t="s">
        <v>169</v>
      </c>
      <c r="R210" t="s">
        <v>168</v>
      </c>
      <c r="S210" t="s">
        <v>475</v>
      </c>
      <c r="T210" s="50">
        <v>100</v>
      </c>
      <c r="U210" s="50">
        <f t="shared" si="54"/>
        <v>61.240310077519375</v>
      </c>
      <c r="V210" s="50">
        <f t="shared" si="55"/>
        <v>66.329966329966325</v>
      </c>
      <c r="W210" s="50">
        <f t="shared" si="56"/>
        <v>69.230769230769241</v>
      </c>
      <c r="X210" s="50">
        <f t="shared" si="57"/>
        <v>64.439264439264448</v>
      </c>
      <c r="Y210" s="50">
        <f t="shared" si="58"/>
        <v>69.528920691711392</v>
      </c>
      <c r="Z210" s="50">
        <f t="shared" si="59"/>
        <v>72.429723592514279</v>
      </c>
      <c r="AA210" s="50">
        <f t="shared" si="60"/>
        <v>-3.1989543617450735</v>
      </c>
      <c r="AB210" s="50">
        <f t="shared" si="61"/>
        <v>-3.1989543617450664</v>
      </c>
      <c r="AC210" s="50">
        <f t="shared" si="62"/>
        <v>-3.198954361745038</v>
      </c>
      <c r="AF210">
        <v>2.41</v>
      </c>
      <c r="AG210">
        <v>1.6</v>
      </c>
      <c r="AH210" s="66" t="s">
        <v>485</v>
      </c>
      <c r="AJ210" t="s">
        <v>442</v>
      </c>
    </row>
    <row r="211" spans="1:36" ht="15" x14ac:dyDescent="0.25">
      <c r="A211">
        <v>1.32</v>
      </c>
      <c r="B211">
        <v>5.63</v>
      </c>
      <c r="C211">
        <v>9.7200000000000006</v>
      </c>
      <c r="D211" s="43">
        <f t="shared" si="66"/>
        <v>3.8076309440035594E-2</v>
      </c>
      <c r="E211" s="44">
        <f>IF(OR($A211="",$B211="",$C211=""),"",A211*'MPTO_working_3-way'!$I210)</f>
        <v>1.370260728460847</v>
      </c>
      <c r="F211" s="45">
        <f>IF(OR($A211="",$B211="",$C211=""),"",B211*'MPTO_working_3-way'!$I210)</f>
        <v>5.8443696221474006</v>
      </c>
      <c r="G211" s="46">
        <f>IF(OR($A211="",$B211="",$C211=""),"",C211*'MPTO_working_3-way'!$I210)</f>
        <v>10.090101727757146</v>
      </c>
      <c r="H211" s="44">
        <f>IF(OR($A211="",$B211="",$C211=""),"",'MPTO_working_3-way'!E210)</f>
        <v>1.3424915341530168</v>
      </c>
      <c r="I211" s="45">
        <f>IF(OR($A211="",$B211="",$C211=""),"",'MPTO_working_3-way'!F210)</f>
        <v>6.0632595531285975</v>
      </c>
      <c r="J211" s="46">
        <f>IF(OR($A211="",$B211="",$C211=""),"",'MPTO_working_3-way'!G210)</f>
        <v>11.08788134802321</v>
      </c>
      <c r="K211" s="44">
        <f>IF(OR($A211="",$B211="",$C211=""),"",'OddsRatio_working_3-way'!H210)</f>
        <v>1.3504599993128639</v>
      </c>
      <c r="L211" s="45">
        <f>IF(OR($A211="",$B211="",$C211=""),"",'OddsRatio_working_3-way'!I210)</f>
        <v>6.0707181150579999</v>
      </c>
      <c r="M211" s="46">
        <f>IF(OR($A211="",$B211="",$C211=""),"",'OddsRatio_working_3-way'!J210)</f>
        <v>10.550034981275545</v>
      </c>
      <c r="N211" s="47">
        <f t="shared" si="63"/>
        <v>72.978811931890917</v>
      </c>
      <c r="O211" s="48">
        <f t="shared" si="64"/>
        <v>17.110485213160924</v>
      </c>
      <c r="P211" s="48">
        <f t="shared" si="65"/>
        <v>9.9107028549481484</v>
      </c>
      <c r="Q211" t="s">
        <v>166</v>
      </c>
      <c r="R211" t="s">
        <v>67</v>
      </c>
      <c r="S211" t="s">
        <v>475</v>
      </c>
      <c r="T211" s="50">
        <v>100</v>
      </c>
      <c r="U211" s="50">
        <f t="shared" si="54"/>
        <v>24.242424242424242</v>
      </c>
      <c r="V211" s="50">
        <f t="shared" si="55"/>
        <v>82.238010657193612</v>
      </c>
      <c r="W211" s="50">
        <f t="shared" si="56"/>
        <v>89.711934156378604</v>
      </c>
      <c r="X211" s="50">
        <f t="shared" si="57"/>
        <v>28.050055186427791</v>
      </c>
      <c r="Y211" s="50">
        <f t="shared" si="58"/>
        <v>86.045641601197147</v>
      </c>
      <c r="Z211" s="50">
        <f t="shared" si="59"/>
        <v>93.519565100382152</v>
      </c>
      <c r="AA211" s="50">
        <f t="shared" si="60"/>
        <v>-3.8076309440035487</v>
      </c>
      <c r="AB211" s="50">
        <f t="shared" si="61"/>
        <v>-3.8076309440035345</v>
      </c>
      <c r="AC211" s="50">
        <f t="shared" si="62"/>
        <v>-3.8076309440035487</v>
      </c>
      <c r="AF211">
        <v>1.52</v>
      </c>
      <c r="AG211">
        <v>2.62</v>
      </c>
      <c r="AH211" s="66" t="s">
        <v>487</v>
      </c>
      <c r="AJ211" t="s">
        <v>442</v>
      </c>
    </row>
    <row r="212" spans="1:36" ht="15" x14ac:dyDescent="0.25">
      <c r="A212">
        <v>1.79</v>
      </c>
      <c r="B212">
        <v>4.17</v>
      </c>
      <c r="C212">
        <v>4.12</v>
      </c>
      <c r="D212" s="43">
        <f t="shared" si="66"/>
        <v>4.1185817956254756E-2</v>
      </c>
      <c r="E212" s="44">
        <f>IF(OR($A212="",$B212="",$C212=""),"",A212*'MPTO_working_3-way'!$I211)</f>
        <v>1.863722614141696</v>
      </c>
      <c r="F212" s="45">
        <f>IF(OR($A212="",$B212="",$C212=""),"",B212*'MPTO_working_3-way'!$I211)</f>
        <v>4.3417448608775819</v>
      </c>
      <c r="G212" s="46">
        <f>IF(OR($A212="",$B212="",$C212=""),"",C212*'MPTO_working_3-way'!$I211)</f>
        <v>4.2896855699797696</v>
      </c>
      <c r="H212" s="44">
        <f>IF(OR($A212="",$B212="",$C212=""),"",'MPTO_working_3-way'!E211)</f>
        <v>1.8350960253977868</v>
      </c>
      <c r="I212" s="45">
        <f>IF(OR($A212="",$B212="",$C212=""),"",'MPTO_working_3-way'!F211)</f>
        <v>4.4232218751953694</v>
      </c>
      <c r="J212" s="46">
        <f>IF(OR($A212="",$B212="",$C212=""),"",'MPTO_working_3-way'!G211)</f>
        <v>4.3670059654508604</v>
      </c>
      <c r="K212" s="44">
        <f>IF(OR($A212="",$B212="",$C212=""),"",'OddsRatio_working_3-way'!H211)</f>
        <v>1.8454530870064974</v>
      </c>
      <c r="L212" s="45">
        <f>IF(OR($A212="",$B212="",$C212=""),"",'OddsRatio_working_3-way'!I211)</f>
        <v>4.3925142858361967</v>
      </c>
      <c r="M212" s="46">
        <f>IF(OR($A212="",$B212="",$C212=""),"",'OddsRatio_working_3-way'!J211)</f>
        <v>4.3390045967851512</v>
      </c>
      <c r="N212" s="47">
        <f t="shared" si="63"/>
        <v>53.656053342494424</v>
      </c>
      <c r="O212" s="48">
        <f t="shared" si="64"/>
        <v>23.032214744140294</v>
      </c>
      <c r="P212" s="48">
        <f t="shared" si="65"/>
        <v>23.311731913365296</v>
      </c>
      <c r="Q212" t="s">
        <v>387</v>
      </c>
      <c r="R212" t="s">
        <v>239</v>
      </c>
      <c r="S212" t="s">
        <v>476</v>
      </c>
      <c r="T212" s="50">
        <v>100</v>
      </c>
      <c r="U212" s="50">
        <f t="shared" si="54"/>
        <v>44.134078212290497</v>
      </c>
      <c r="V212" s="50">
        <f t="shared" si="55"/>
        <v>76.019184652278184</v>
      </c>
      <c r="W212" s="50">
        <f t="shared" si="56"/>
        <v>75.728155339805824</v>
      </c>
      <c r="X212" s="50">
        <f t="shared" si="57"/>
        <v>48.252660007915999</v>
      </c>
      <c r="Y212" s="50">
        <f t="shared" si="58"/>
        <v>80.137766447903672</v>
      </c>
      <c r="Z212" s="50">
        <f t="shared" si="59"/>
        <v>79.846737135431312</v>
      </c>
      <c r="AA212" s="50">
        <f t="shared" si="60"/>
        <v>-4.1185817956255022</v>
      </c>
      <c r="AB212" s="50">
        <f t="shared" si="61"/>
        <v>-4.118581795625488</v>
      </c>
      <c r="AC212" s="50">
        <f t="shared" si="62"/>
        <v>-4.118581795625488</v>
      </c>
      <c r="AF212">
        <v>1.76</v>
      </c>
      <c r="AG212">
        <v>2.1</v>
      </c>
      <c r="AH212" s="66" t="s">
        <v>478</v>
      </c>
      <c r="AJ212" t="s">
        <v>438</v>
      </c>
    </row>
    <row r="213" spans="1:36" ht="15" x14ac:dyDescent="0.25">
      <c r="A213">
        <v>2.46</v>
      </c>
      <c r="B213">
        <v>3.66</v>
      </c>
      <c r="C213">
        <v>2.78</v>
      </c>
      <c r="D213" s="43">
        <f t="shared" si="66"/>
        <v>3.9440338972324795E-2</v>
      </c>
      <c r="E213" s="44">
        <f>IF(OR($A213="",$B213="",$C213=""),"",A213*'MPTO_working_3-way'!$I212)</f>
        <v>2.5570232338719188</v>
      </c>
      <c r="F213" s="45">
        <f>IF(OR($A213="",$B213="",$C213=""),"",B213*'MPTO_working_3-way'!$I212)</f>
        <v>3.8043516406387088</v>
      </c>
      <c r="G213" s="46">
        <f>IF(OR($A213="",$B213="",$C213=""),"",C213*'MPTO_working_3-way'!$I212)</f>
        <v>2.8896441423430628</v>
      </c>
      <c r="H213" s="44">
        <f>IF(OR($A213="",$B213="",$C213=""),"",'MPTO_working_3-way'!E212)</f>
        <v>2.5422180728794679</v>
      </c>
      <c r="I213" s="45">
        <f>IF(OR($A213="",$B213="",$C213=""),"",'MPTO_working_3-way'!F212)</f>
        <v>3.8450112262617107</v>
      </c>
      <c r="J213" s="46">
        <f>IF(OR($A213="",$B213="",$C213=""),"",'MPTO_working_3-way'!G212)</f>
        <v>2.8854578504256598</v>
      </c>
      <c r="K213" s="44">
        <f>IF(OR($A213="",$B213="",$C213=""),"",'OddsRatio_working_3-way'!H212)</f>
        <v>2.5493370579424735</v>
      </c>
      <c r="L213" s="45">
        <f>IF(OR($A213="",$B213="",$C213=""),"",'OddsRatio_working_3-way'!I212)</f>
        <v>3.8227647767993012</v>
      </c>
      <c r="M213" s="46">
        <f>IF(OR($A213="",$B213="",$C213=""),"",'OddsRatio_working_3-way'!J212)</f>
        <v>2.8889177829709602</v>
      </c>
      <c r="N213" s="47">
        <f t="shared" si="63"/>
        <v>39.107974724413083</v>
      </c>
      <c r="O213" s="48">
        <f t="shared" si="64"/>
        <v>26.285687929523544</v>
      </c>
      <c r="P213" s="48">
        <f t="shared" si="65"/>
        <v>34.606337346063377</v>
      </c>
      <c r="Q213" t="s">
        <v>383</v>
      </c>
      <c r="R213" t="s">
        <v>252</v>
      </c>
      <c r="S213" t="s">
        <v>476</v>
      </c>
      <c r="T213" s="50">
        <v>100</v>
      </c>
      <c r="U213" s="50">
        <f t="shared" si="54"/>
        <v>59.349593495934961</v>
      </c>
      <c r="V213" s="50">
        <f t="shared" si="55"/>
        <v>72.67759562841529</v>
      </c>
      <c r="W213" s="50">
        <f t="shared" si="56"/>
        <v>64.02877697841727</v>
      </c>
      <c r="X213" s="50">
        <f t="shared" si="57"/>
        <v>63.293627393167441</v>
      </c>
      <c r="Y213" s="50">
        <f t="shared" si="58"/>
        <v>76.621629525647776</v>
      </c>
      <c r="Z213" s="50">
        <f t="shared" si="59"/>
        <v>67.972810875649742</v>
      </c>
      <c r="AA213" s="50">
        <f t="shared" si="60"/>
        <v>-3.9440338972324795</v>
      </c>
      <c r="AB213" s="50">
        <f t="shared" si="61"/>
        <v>-3.9440338972324867</v>
      </c>
      <c r="AC213" s="50">
        <f t="shared" si="62"/>
        <v>-3.9440338972324724</v>
      </c>
      <c r="AF213">
        <v>1.79</v>
      </c>
      <c r="AG213">
        <v>2.06</v>
      </c>
      <c r="AH213" s="66" t="s">
        <v>478</v>
      </c>
      <c r="AJ213" t="s">
        <v>438</v>
      </c>
    </row>
    <row r="214" spans="1:36" ht="15" x14ac:dyDescent="0.25">
      <c r="A214">
        <v>1.96</v>
      </c>
      <c r="B214">
        <v>4.08</v>
      </c>
      <c r="C214">
        <v>3.5</v>
      </c>
      <c r="D214" s="43">
        <f t="shared" si="66"/>
        <v>4.1016406562625063E-2</v>
      </c>
      <c r="E214" s="44">
        <f>IF(OR($A214="",$B214="",$C214=""),"",A214*'MPTO_working_3-way'!$I213)</f>
        <v>2.0403921568627452</v>
      </c>
      <c r="F214" s="45">
        <f>IF(OR($A214="",$B214="",$C214=""),"",B214*'MPTO_working_3-way'!$I213)</f>
        <v>4.2473469387755101</v>
      </c>
      <c r="G214" s="46">
        <f>IF(OR($A214="",$B214="",$C214=""),"",C214*'MPTO_working_3-way'!$I213)</f>
        <v>3.6435574229691876</v>
      </c>
      <c r="H214" s="44">
        <f>IF(OR($A214="",$B214="",$C214=""),"",'MPTO_working_3-way'!E213)</f>
        <v>2.0139691067830761</v>
      </c>
      <c r="I214" s="45">
        <f>IF(OR($A214="",$B214="",$C214=""),"",'MPTO_working_3-way'!F213)</f>
        <v>4.3210374639769453</v>
      </c>
      <c r="J214" s="46">
        <f>IF(OR($A214="",$B214="",$C214=""),"",'MPTO_working_3-way'!G213)</f>
        <v>3.6759009561166951</v>
      </c>
      <c r="K214" s="44">
        <f>IF(OR($A214="",$B214="",$C214=""),"",'OddsRatio_working_3-way'!H213)</f>
        <v>2.0242490058918072</v>
      </c>
      <c r="L214" s="45">
        <f>IF(OR($A214="",$B214="",$C214=""),"",'OddsRatio_working_3-way'!I213)</f>
        <v>4.286132227236215</v>
      </c>
      <c r="M214" s="46">
        <f>IF(OR($A214="",$B214="",$C214=""),"",'OddsRatio_working_3-way'!J213)</f>
        <v>3.6673151195099156</v>
      </c>
      <c r="N214" s="47">
        <f t="shared" si="63"/>
        <v>49.010186430905243</v>
      </c>
      <c r="O214" s="48">
        <f t="shared" si="64"/>
        <v>23.544109167787816</v>
      </c>
      <c r="P214" s="48">
        <f t="shared" si="65"/>
        <v>27.445704401306937</v>
      </c>
      <c r="Q214" t="s">
        <v>258</v>
      </c>
      <c r="R214" t="s">
        <v>382</v>
      </c>
      <c r="S214" t="s">
        <v>476</v>
      </c>
      <c r="T214" s="50">
        <v>100</v>
      </c>
      <c r="U214" s="50">
        <f t="shared" si="54"/>
        <v>48.979591836734699</v>
      </c>
      <c r="V214" s="50">
        <f t="shared" si="55"/>
        <v>75.490196078431367</v>
      </c>
      <c r="W214" s="50">
        <f t="shared" si="56"/>
        <v>71.428571428571431</v>
      </c>
      <c r="X214" s="50">
        <f t="shared" si="57"/>
        <v>53.081232492997202</v>
      </c>
      <c r="Y214" s="50">
        <f t="shared" si="58"/>
        <v>79.591836734693871</v>
      </c>
      <c r="Z214" s="50">
        <f t="shared" si="59"/>
        <v>75.530212084833934</v>
      </c>
      <c r="AA214" s="50">
        <f t="shared" si="60"/>
        <v>-4.1016406562625036</v>
      </c>
      <c r="AB214" s="50">
        <f t="shared" si="61"/>
        <v>-4.1016406562625036</v>
      </c>
      <c r="AC214" s="50">
        <f t="shared" si="62"/>
        <v>-4.1016406562625036</v>
      </c>
      <c r="AF214">
        <v>1.65</v>
      </c>
      <c r="AG214">
        <v>2.2999999999999998</v>
      </c>
      <c r="AH214" s="66" t="s">
        <v>480</v>
      </c>
      <c r="AJ214" t="s">
        <v>438</v>
      </c>
    </row>
    <row r="215" spans="1:36" ht="15" x14ac:dyDescent="0.25">
      <c r="A215">
        <v>1.19</v>
      </c>
      <c r="B215">
        <v>7.7</v>
      </c>
      <c r="C215">
        <v>15.39</v>
      </c>
      <c r="D215" s="43">
        <f t="shared" si="66"/>
        <v>3.5183522283625424E-2</v>
      </c>
      <c r="E215" s="44">
        <f>IF(OR($A215="",$B215="",$C215=""),"",A215*'MPTO_working_3-way'!$I214)</f>
        <v>1.2318683915175141</v>
      </c>
      <c r="F215" s="45">
        <f>IF(OR($A215="",$B215="",$C215=""),"",B215*'MPTO_working_3-way'!$I214)</f>
        <v>7.9709131215839157</v>
      </c>
      <c r="G215" s="46">
        <f>IF(OR($A215="",$B215="",$C215=""),"",C215*'MPTO_working_3-way'!$I214)</f>
        <v>15.931474407944997</v>
      </c>
      <c r="H215" s="44">
        <f>IF(OR($A215="",$B215="",$C215=""),"",'MPTO_working_3-way'!E214)</f>
        <v>1.2068428564040128</v>
      </c>
      <c r="I215" s="45">
        <f>IF(OR($A215="",$B215="",$C215=""),"",'MPTO_working_3-way'!F214)</f>
        <v>8.4643695965468311</v>
      </c>
      <c r="J215" s="46">
        <f>IF(OR($A215="",$B215="",$C215=""),"",'MPTO_working_3-way'!G214)</f>
        <v>18.779548258193213</v>
      </c>
      <c r="K215" s="44">
        <f>IF(OR($A215="",$B215="",$C215=""),"",'OddsRatio_working_3-way'!H214)</f>
        <v>1.213187575816765</v>
      </c>
      <c r="L215" s="45">
        <f>IF(OR($A215="",$B215="",$C215=""),"",'OddsRatio_working_3-way'!I214)</f>
        <v>8.5176671472227632</v>
      </c>
      <c r="M215" s="46">
        <f>IF(OR($A215="",$B215="",$C215=""),"",'OddsRatio_working_3-way'!J214)</f>
        <v>17.14615376843814</v>
      </c>
      <c r="N215" s="47">
        <f t="shared" si="63"/>
        <v>81.177502961020039</v>
      </c>
      <c r="O215" s="48">
        <f t="shared" si="64"/>
        <v>12.545614093975823</v>
      </c>
      <c r="P215" s="48">
        <f t="shared" si="65"/>
        <v>6.2768829450041475</v>
      </c>
      <c r="Q215" t="s">
        <v>225</v>
      </c>
      <c r="R215" t="s">
        <v>388</v>
      </c>
      <c r="S215" t="s">
        <v>476</v>
      </c>
      <c r="T215" s="50">
        <v>100</v>
      </c>
      <c r="U215" s="50">
        <f t="shared" si="54"/>
        <v>15.966386554621849</v>
      </c>
      <c r="V215" s="50">
        <f t="shared" si="55"/>
        <v>87.012987012987011</v>
      </c>
      <c r="W215" s="50">
        <f t="shared" si="56"/>
        <v>93.502274204028581</v>
      </c>
      <c r="X215" s="50">
        <f t="shared" si="57"/>
        <v>19.484738782984394</v>
      </c>
      <c r="Y215" s="50">
        <f t="shared" si="58"/>
        <v>90.531339241349556</v>
      </c>
      <c r="Z215" s="50">
        <f t="shared" si="59"/>
        <v>97.02062643239114</v>
      </c>
      <c r="AA215" s="50">
        <f t="shared" si="60"/>
        <v>-3.518352228362545</v>
      </c>
      <c r="AB215" s="50">
        <f t="shared" si="61"/>
        <v>-3.518352228362545</v>
      </c>
      <c r="AC215" s="50">
        <f t="shared" si="62"/>
        <v>-3.5183522283625592</v>
      </c>
      <c r="AF215">
        <v>1.3</v>
      </c>
      <c r="AG215">
        <v>3.62</v>
      </c>
      <c r="AH215" s="66" t="s">
        <v>488</v>
      </c>
      <c r="AJ215" t="s">
        <v>230</v>
      </c>
    </row>
    <row r="216" spans="1:36" ht="15" x14ac:dyDescent="0.25">
      <c r="A216">
        <v>1.2</v>
      </c>
      <c r="B216">
        <v>6.92</v>
      </c>
      <c r="C216">
        <v>16.010000000000002</v>
      </c>
      <c r="D216" s="43">
        <f t="shared" si="66"/>
        <v>4.0302965752377906E-2</v>
      </c>
      <c r="E216" s="44">
        <f>IF(OR($A216="",$B216="",$C216=""),"",A216*'MPTO_working_3-way'!$I215)</f>
        <v>1.2483635589028534</v>
      </c>
      <c r="F216" s="45">
        <f>IF(OR($A216="",$B216="",$C216=""),"",B216*'MPTO_working_3-way'!$I215)</f>
        <v>7.1988965230064554</v>
      </c>
      <c r="G216" s="46">
        <f>IF(OR($A216="",$B216="",$C216=""),"",C216*'MPTO_working_3-way'!$I215)</f>
        <v>16.655250481695571</v>
      </c>
      <c r="H216" s="44">
        <f>IF(OR($A216="",$B216="",$C216=""),"",'MPTO_working_3-way'!E215)</f>
        <v>1.2196624048528997</v>
      </c>
      <c r="I216" s="45">
        <f>IF(OR($A216="",$B216="",$C216=""),"",'MPTO_working_3-way'!F215)</f>
        <v>7.6292578270257545</v>
      </c>
      <c r="J216" s="46">
        <f>IF(OR($A216="",$B216="",$C216=""),"",'MPTO_working_3-way'!G215)</f>
        <v>20.397073925121632</v>
      </c>
      <c r="K216" s="44">
        <f>IF(OR($A216="",$B216="",$C216=""),"",'OddsRatio_working_3-way'!H215)</f>
        <v>1.2269903849926338</v>
      </c>
      <c r="L216" s="45">
        <f>IF(OR($A216="",$B216="",$C216=""),"",'OddsRatio_working_3-way'!I215)</f>
        <v>7.7189153957819574</v>
      </c>
      <c r="M216" s="46">
        <f>IF(OR($A216="",$B216="",$C216=""),"",'OddsRatio_working_3-way'!J215)</f>
        <v>18.035628393697166</v>
      </c>
      <c r="N216" s="47">
        <f t="shared" si="63"/>
        <v>80.104869520451857</v>
      </c>
      <c r="O216" s="48">
        <f t="shared" si="64"/>
        <v>13.891017835916507</v>
      </c>
      <c r="P216" s="48">
        <f t="shared" si="65"/>
        <v>6.0041126436316201</v>
      </c>
      <c r="Q216" t="s">
        <v>261</v>
      </c>
      <c r="R216" t="s">
        <v>389</v>
      </c>
      <c r="S216" t="s">
        <v>476</v>
      </c>
      <c r="T216" s="50">
        <v>100</v>
      </c>
      <c r="U216" s="50">
        <f t="shared" si="54"/>
        <v>16.666666666666668</v>
      </c>
      <c r="V216" s="50">
        <f t="shared" si="55"/>
        <v>85.549132947976886</v>
      </c>
      <c r="W216" s="50">
        <f t="shared" si="56"/>
        <v>93.753903810118686</v>
      </c>
      <c r="X216" s="50">
        <f t="shared" si="57"/>
        <v>20.696963241904445</v>
      </c>
      <c r="Y216" s="50">
        <f t="shared" si="58"/>
        <v>89.579429523214657</v>
      </c>
      <c r="Z216" s="50">
        <f t="shared" si="59"/>
        <v>97.784200385356456</v>
      </c>
      <c r="AA216" s="50">
        <f t="shared" si="60"/>
        <v>-4.0302965752377773</v>
      </c>
      <c r="AB216" s="50">
        <f t="shared" si="61"/>
        <v>-4.0302965752377702</v>
      </c>
      <c r="AC216" s="50">
        <f t="shared" si="62"/>
        <v>-4.0302965752377702</v>
      </c>
      <c r="AF216">
        <v>1.43</v>
      </c>
      <c r="AG216">
        <v>2.89</v>
      </c>
      <c r="AH216" s="66" t="s">
        <v>487</v>
      </c>
      <c r="AJ216" t="s">
        <v>230</v>
      </c>
    </row>
    <row r="217" spans="1:36" ht="15" x14ac:dyDescent="0.25">
      <c r="A217">
        <v>1.51</v>
      </c>
      <c r="B217">
        <v>4.67</v>
      </c>
      <c r="C217">
        <v>6.67</v>
      </c>
      <c r="D217" s="43">
        <f t="shared" si="66"/>
        <v>2.6309455423032313E-2</v>
      </c>
      <c r="E217" s="44">
        <f>IF(OR($A217="",$B217="",$C217=""),"",A217*'MPTO_working_3-way'!$I216)</f>
        <v>1.5497272776887787</v>
      </c>
      <c r="F217" s="45">
        <f>IF(OR($A217="",$B217="",$C217=""),"",B217*'MPTO_working_3-way'!$I216)</f>
        <v>4.7928651568255605</v>
      </c>
      <c r="G217" s="46">
        <f>IF(OR($A217="",$B217="",$C217=""),"",C217*'MPTO_working_3-way'!$I216)</f>
        <v>6.8454840676716255</v>
      </c>
      <c r="H217" s="44">
        <f>IF(OR($A217="",$B217="",$C217=""),"",'MPTO_working_3-way'!E216)</f>
        <v>1.5302644130920549</v>
      </c>
      <c r="I217" s="45">
        <f>IF(OR($A217="",$B217="",$C217=""),"",'MPTO_working_3-way'!F216)</f>
        <v>4.8694276645519672</v>
      </c>
      <c r="J217" s="46">
        <f>IF(OR($A217="",$B217="",$C217=""),"",'MPTO_working_3-way'!G216)</f>
        <v>7.0843997624417234</v>
      </c>
      <c r="K217" s="44">
        <f>IF(OR($A217="",$B217="",$C217=""),"",'OddsRatio_working_3-way'!H216)</f>
        <v>1.5366510234437347</v>
      </c>
      <c r="L217" s="45">
        <f>IF(OR($A217="",$B217="",$C217=""),"",'OddsRatio_working_3-way'!I216)</f>
        <v>4.8617828549774655</v>
      </c>
      <c r="M217" s="46">
        <f>IF(OR($A217="",$B217="",$C217=""),"",'OddsRatio_working_3-way'!J216)</f>
        <v>6.9662966724038764</v>
      </c>
      <c r="N217" s="47">
        <f t="shared" si="63"/>
        <v>64.52748263496872</v>
      </c>
      <c r="O217" s="48">
        <f t="shared" si="64"/>
        <v>20.864346633576609</v>
      </c>
      <c r="P217" s="48">
        <f t="shared" si="65"/>
        <v>14.608170731454685</v>
      </c>
      <c r="Q217" t="s">
        <v>240</v>
      </c>
      <c r="R217" t="s">
        <v>268</v>
      </c>
      <c r="S217" t="s">
        <v>476</v>
      </c>
      <c r="T217" s="50">
        <v>100</v>
      </c>
      <c r="U217" s="50">
        <f t="shared" si="54"/>
        <v>33.774834437086092</v>
      </c>
      <c r="V217" s="50">
        <f t="shared" si="55"/>
        <v>78.586723768736618</v>
      </c>
      <c r="W217" s="50">
        <f t="shared" si="56"/>
        <v>85.007496251874073</v>
      </c>
      <c r="X217" s="50">
        <f t="shared" si="57"/>
        <v>36.405779979389322</v>
      </c>
      <c r="Y217" s="50">
        <f t="shared" si="58"/>
        <v>81.217669311039856</v>
      </c>
      <c r="Z217" s="50">
        <f t="shared" si="59"/>
        <v>87.638441794177297</v>
      </c>
      <c r="AA217" s="50">
        <f t="shared" si="60"/>
        <v>-2.6309455423032304</v>
      </c>
      <c r="AB217" s="50">
        <f t="shared" si="61"/>
        <v>-2.6309455423032375</v>
      </c>
      <c r="AC217" s="50">
        <f t="shared" si="62"/>
        <v>-2.6309455423032233</v>
      </c>
      <c r="AF217">
        <v>1.6</v>
      </c>
      <c r="AG217">
        <v>2.48</v>
      </c>
      <c r="AH217" s="66" t="s">
        <v>488</v>
      </c>
      <c r="AJ217" t="s">
        <v>230</v>
      </c>
    </row>
    <row r="218" spans="1:36" ht="15" x14ac:dyDescent="0.25">
      <c r="A218">
        <v>1.76</v>
      </c>
      <c r="B218">
        <v>4.05</v>
      </c>
      <c r="C218">
        <v>4.8</v>
      </c>
      <c r="D218" s="43">
        <f t="shared" si="66"/>
        <v>2.3428731762065169E-2</v>
      </c>
      <c r="E218" s="44">
        <f>IF(OR($A218="",$B218="",$C218=""),"",A218*'MPTO_working_3-way'!$I217)</f>
        <v>1.8012345679012347</v>
      </c>
      <c r="F218" s="45">
        <f>IF(OR($A218="",$B218="",$C218=""),"",B218*'MPTO_working_3-way'!$I217)</f>
        <v>4.1448863636363633</v>
      </c>
      <c r="G218" s="46">
        <f>IF(OR($A218="",$B218="",$C218=""),"",C218*'MPTO_working_3-way'!$I217)</f>
        <v>4.9124579124579126</v>
      </c>
      <c r="H218" s="44">
        <f>IF(OR($A218="",$B218="",$C218=""),"",'MPTO_working_3-way'!E217)</f>
        <v>1.7845280814487192</v>
      </c>
      <c r="I218" s="45">
        <f>IF(OR($A218="",$B218="",$C218=""),"",'MPTO_working_3-way'!F217)</f>
        <v>4.1822804615685509</v>
      </c>
      <c r="J218" s="46">
        <f>IF(OR($A218="",$B218="",$C218=""),"",'MPTO_working_3-way'!G217)</f>
        <v>4.9869402985074629</v>
      </c>
      <c r="K218" s="44">
        <f>IF(OR($A218="",$B218="",$C218=""),"",'OddsRatio_working_3-way'!H217)</f>
        <v>1.7906227138376789</v>
      </c>
      <c r="L218" s="45">
        <f>IF(OR($A218="",$B218="",$C218=""),"",'OddsRatio_working_3-way'!I217)</f>
        <v>4.1728937857959476</v>
      </c>
      <c r="M218" s="46">
        <f>IF(OR($A218="",$B218="",$C218=""),"",'OddsRatio_working_3-way'!J217)</f>
        <v>4.9531135691883943</v>
      </c>
      <c r="N218" s="47">
        <f t="shared" si="63"/>
        <v>55.517477724468812</v>
      </c>
      <c r="O218" s="48">
        <f t="shared" si="64"/>
        <v>24.126113776559286</v>
      </c>
      <c r="P218" s="48">
        <f t="shared" si="65"/>
        <v>20.356408498971899</v>
      </c>
      <c r="Q218" t="s">
        <v>390</v>
      </c>
      <c r="R218" t="s">
        <v>264</v>
      </c>
      <c r="S218" t="s">
        <v>476</v>
      </c>
      <c r="T218" s="50">
        <v>100</v>
      </c>
      <c r="U218" s="50">
        <f t="shared" si="54"/>
        <v>43.181818181818187</v>
      </c>
      <c r="V218" s="50">
        <f t="shared" si="55"/>
        <v>75.308641975308646</v>
      </c>
      <c r="W218" s="50">
        <f t="shared" si="56"/>
        <v>79.166666666666671</v>
      </c>
      <c r="X218" s="50">
        <f t="shared" si="57"/>
        <v>45.524691358024697</v>
      </c>
      <c r="Y218" s="50">
        <f t="shared" si="58"/>
        <v>77.651515151515156</v>
      </c>
      <c r="Z218" s="50">
        <f t="shared" si="59"/>
        <v>81.509539842873181</v>
      </c>
      <c r="AA218" s="50">
        <f t="shared" si="60"/>
        <v>-2.3428731762065098</v>
      </c>
      <c r="AB218" s="50">
        <f t="shared" si="61"/>
        <v>-2.3428731762065098</v>
      </c>
      <c r="AC218" s="50">
        <f t="shared" si="62"/>
        <v>-2.3428731762065098</v>
      </c>
      <c r="AF218">
        <v>1.82</v>
      </c>
      <c r="AG218">
        <v>2.08</v>
      </c>
      <c r="AH218" s="66" t="s">
        <v>478</v>
      </c>
      <c r="AJ218" t="s">
        <v>230</v>
      </c>
    </row>
    <row r="219" spans="1:36" ht="15" x14ac:dyDescent="0.25">
      <c r="A219">
        <v>1.65</v>
      </c>
      <c r="B219">
        <v>4.33</v>
      </c>
      <c r="C219">
        <v>5.32</v>
      </c>
      <c r="D219" s="43">
        <f t="shared" si="66"/>
        <v>2.497741308972623E-2</v>
      </c>
      <c r="E219" s="44">
        <f>IF(OR($A219="",$B219="",$C219=""),"",A219*'MPTO_working_3-way'!$I218)</f>
        <v>1.6912127315980481</v>
      </c>
      <c r="F219" s="45">
        <f>IF(OR($A219="",$B219="",$C219=""),"",B219*'MPTO_working_3-way'!$I218)</f>
        <v>4.4381521986785151</v>
      </c>
      <c r="G219" s="46">
        <f>IF(OR($A219="",$B219="",$C219=""),"",C219*'MPTO_working_3-way'!$I218)</f>
        <v>5.4528798376373437</v>
      </c>
      <c r="H219" s="44">
        <f>IF(OR($A219="",$B219="",$C219=""),"",'MPTO_working_3-way'!E218)</f>
        <v>1.6729827293982871</v>
      </c>
      <c r="I219" s="45">
        <f>IF(OR($A219="",$B219="",$C219=""),"",'MPTO_working_3-way'!F218)</f>
        <v>4.4919376441816787</v>
      </c>
      <c r="J219" s="46">
        <f>IF(OR($A219="",$B219="",$C219=""),"",'MPTO_working_3-way'!G218)</f>
        <v>5.5665612517782055</v>
      </c>
      <c r="K219" s="44">
        <f>IF(OR($A219="",$B219="",$C219=""),"",'OddsRatio_working_3-way'!H218)</f>
        <v>1.6793334103449551</v>
      </c>
      <c r="L219" s="45">
        <f>IF(OR($A219="",$B219="",$C219=""),"",'OddsRatio_working_3-way'!I218)</f>
        <v>4.4802773176133872</v>
      </c>
      <c r="M219" s="46">
        <f>IF(OR($A219="",$B219="",$C219=""),"",'OddsRatio_working_3-way'!J218)</f>
        <v>5.5149543579849345</v>
      </c>
      <c r="N219" s="47">
        <f t="shared" si="63"/>
        <v>59.129166976828962</v>
      </c>
      <c r="O219" s="48">
        <f t="shared" si="64"/>
        <v>22.531899656297405</v>
      </c>
      <c r="P219" s="48">
        <f t="shared" si="65"/>
        <v>18.33893336687364</v>
      </c>
      <c r="Q219" t="s">
        <v>269</v>
      </c>
      <c r="R219" t="s">
        <v>266</v>
      </c>
      <c r="S219" t="s">
        <v>476</v>
      </c>
      <c r="T219" s="50">
        <v>100</v>
      </c>
      <c r="U219" s="50">
        <f t="shared" si="54"/>
        <v>39.393939393939398</v>
      </c>
      <c r="V219" s="50">
        <f t="shared" si="55"/>
        <v>76.905311778290994</v>
      </c>
      <c r="W219" s="50">
        <f t="shared" si="56"/>
        <v>81.203007518796994</v>
      </c>
      <c r="X219" s="50">
        <f t="shared" si="57"/>
        <v>41.891680702912012</v>
      </c>
      <c r="Y219" s="50">
        <f t="shared" si="58"/>
        <v>79.403053087263615</v>
      </c>
      <c r="Z219" s="50">
        <f t="shared" si="59"/>
        <v>83.700748827769615</v>
      </c>
      <c r="AA219" s="50">
        <f t="shared" si="60"/>
        <v>-2.4977413089726141</v>
      </c>
      <c r="AB219" s="50">
        <f t="shared" si="61"/>
        <v>-2.4977413089726213</v>
      </c>
      <c r="AC219" s="50">
        <f t="shared" si="62"/>
        <v>-2.4977413089726213</v>
      </c>
      <c r="AF219">
        <v>1.71</v>
      </c>
      <c r="AG219">
        <v>2.25</v>
      </c>
      <c r="AH219" s="66" t="s">
        <v>489</v>
      </c>
      <c r="AJ219" t="s">
        <v>230</v>
      </c>
    </row>
    <row r="220" spans="1:36" ht="15" x14ac:dyDescent="0.25">
      <c r="A220">
        <v>1.68</v>
      </c>
      <c r="B220">
        <v>3.8</v>
      </c>
      <c r="C220">
        <v>5.79</v>
      </c>
      <c r="D220" s="43">
        <f t="shared" si="66"/>
        <v>3.1107561650239646E-2</v>
      </c>
      <c r="E220" s="44">
        <f>IF(OR($A220="",$B220="",$C220=""),"",A220*'MPTO_working_3-way'!$I219)</f>
        <v>1.7322607035724025</v>
      </c>
      <c r="F220" s="45">
        <f>IF(OR($A220="",$B220="",$C220=""),"",B220*'MPTO_working_3-way'!$I219)</f>
        <v>3.9182087342709107</v>
      </c>
      <c r="G220" s="46">
        <f>IF(OR($A220="",$B220="",$C220=""),"",C220*'MPTO_working_3-way'!$I219)</f>
        <v>5.9701127819548878</v>
      </c>
      <c r="H220" s="44">
        <f>IF(OR($A220="",$B220="",$C220=""),"",'MPTO_working_3-way'!E219)</f>
        <v>1.7097848531272897</v>
      </c>
      <c r="I220" s="45">
        <f>IF(OR($A220="",$B220="",$C220=""),"",'MPTO_working_3-way'!F219)</f>
        <v>3.9558729098708039</v>
      </c>
      <c r="J220" s="46">
        <f>IF(OR($A220="",$B220="",$C220=""),"",'MPTO_working_3-way'!G219)</f>
        <v>6.1598208215014214</v>
      </c>
      <c r="K220" s="44">
        <f>IF(OR($A220="",$B220="",$C220=""),"",'OddsRatio_working_3-way'!H219)</f>
        <v>1.7178771812663571</v>
      </c>
      <c r="L220" s="45">
        <f>IF(OR($A220="",$B220="",$C220=""),"",'OddsRatio_working_3-way'!I219)</f>
        <v>3.9559648640379397</v>
      </c>
      <c r="M220" s="46">
        <f>IF(OR($A220="",$B220="",$C220=""),"",'OddsRatio_working_3-way'!J219)</f>
        <v>6.0568113209791905</v>
      </c>
      <c r="N220" s="47">
        <f t="shared" si="63"/>
        <v>57.728031233273512</v>
      </c>
      <c r="O220" s="48">
        <f t="shared" si="64"/>
        <v>25.52186643997355</v>
      </c>
      <c r="P220" s="48">
        <f t="shared" si="65"/>
        <v>16.750102326752934</v>
      </c>
      <c r="Q220" t="s">
        <v>392</v>
      </c>
      <c r="R220" t="s">
        <v>243</v>
      </c>
      <c r="S220" t="s">
        <v>476</v>
      </c>
      <c r="T220" s="50">
        <v>100</v>
      </c>
      <c r="U220" s="50">
        <f t="shared" si="54"/>
        <v>40.476190476190474</v>
      </c>
      <c r="V220" s="50">
        <f t="shared" si="55"/>
        <v>73.68421052631578</v>
      </c>
      <c r="W220" s="50">
        <f t="shared" si="56"/>
        <v>82.728842832469766</v>
      </c>
      <c r="X220" s="50">
        <f t="shared" si="57"/>
        <v>43.586946641214432</v>
      </c>
      <c r="Y220" s="50">
        <f t="shared" si="58"/>
        <v>76.794966691339752</v>
      </c>
      <c r="Z220" s="50">
        <f t="shared" si="59"/>
        <v>85.839598997493738</v>
      </c>
      <c r="AA220" s="50">
        <f t="shared" si="60"/>
        <v>-3.1107561650239575</v>
      </c>
      <c r="AB220" s="50">
        <f t="shared" si="61"/>
        <v>-3.1107561650239717</v>
      </c>
      <c r="AC220" s="50">
        <f t="shared" si="62"/>
        <v>-3.1107561650239717</v>
      </c>
      <c r="AF220">
        <v>1.7</v>
      </c>
      <c r="AG220">
        <v>2.2400000000000002</v>
      </c>
      <c r="AH220" s="66" t="s">
        <v>487</v>
      </c>
      <c r="AJ220" t="s">
        <v>231</v>
      </c>
    </row>
    <row r="221" spans="1:36" ht="15" x14ac:dyDescent="0.25">
      <c r="A221">
        <v>2.42</v>
      </c>
      <c r="B221">
        <v>3.68</v>
      </c>
      <c r="C221">
        <v>2.92</v>
      </c>
      <c r="D221" s="43">
        <f t="shared" si="66"/>
        <v>2.7428024355308001E-2</v>
      </c>
      <c r="E221" s="44">
        <f>IF(OR($A221="",$B221="",$C221=""),"",A221*'MPTO_working_3-way'!$I220)</f>
        <v>2.4863758189398455</v>
      </c>
      <c r="F221" s="45">
        <f>IF(OR($A221="",$B221="",$C221=""),"",B221*'MPTO_working_3-way'!$I220)</f>
        <v>3.7809351296275335</v>
      </c>
      <c r="G221" s="46">
        <f>IF(OR($A221="",$B221="",$C221=""),"",C221*'MPTO_working_3-way'!$I220)</f>
        <v>3.0000898311174993</v>
      </c>
      <c r="H221" s="44">
        <f>IF(OR($A221="",$B221="",$C221=""),"",'MPTO_working_3-way'!E220)</f>
        <v>2.4747546215604133</v>
      </c>
      <c r="I221" s="45">
        <f>IF(OR($A221="",$B221="",$C221=""),"",'MPTO_working_3-way'!F220)</f>
        <v>3.8081245138131736</v>
      </c>
      <c r="J221" s="46">
        <f>IF(OR($A221="",$B221="",$C221=""),"",'MPTO_working_3-way'!G220)</f>
        <v>3.0000922950833795</v>
      </c>
      <c r="K221" s="44">
        <f>IF(OR($A221="",$B221="",$C221=""),"",'OddsRatio_working_3-way'!H220)</f>
        <v>2.4801372151802483</v>
      </c>
      <c r="L221" s="45">
        <f>IF(OR($A221="",$B221="",$C221=""),"",'OddsRatio_working_3-way'!I220)</f>
        <v>3.7934984061148356</v>
      </c>
      <c r="M221" s="46">
        <f>IF(OR($A221="",$B221="",$C221=""),"",'OddsRatio_working_3-way'!J220)</f>
        <v>3.0013122909479422</v>
      </c>
      <c r="N221" s="47">
        <f t="shared" si="63"/>
        <v>40.219181363595524</v>
      </c>
      <c r="O221" s="48">
        <f t="shared" si="64"/>
        <v>26.448483396712273</v>
      </c>
      <c r="P221" s="48">
        <f t="shared" si="65"/>
        <v>33.332335239692185</v>
      </c>
      <c r="Q221" t="s">
        <v>232</v>
      </c>
      <c r="R221" t="s">
        <v>227</v>
      </c>
      <c r="S221" t="s">
        <v>476</v>
      </c>
      <c r="T221" s="50">
        <v>100</v>
      </c>
      <c r="U221" s="50">
        <f t="shared" si="54"/>
        <v>58.677685950413228</v>
      </c>
      <c r="V221" s="50">
        <f t="shared" si="55"/>
        <v>72.826086956521735</v>
      </c>
      <c r="W221" s="50">
        <f t="shared" si="56"/>
        <v>65.753424657534239</v>
      </c>
      <c r="X221" s="50">
        <f t="shared" si="57"/>
        <v>61.420488385944005</v>
      </c>
      <c r="Y221" s="50">
        <f t="shared" si="58"/>
        <v>75.568889392052526</v>
      </c>
      <c r="Z221" s="50">
        <f t="shared" si="59"/>
        <v>68.496227093065045</v>
      </c>
      <c r="AA221" s="50">
        <f t="shared" si="60"/>
        <v>-2.742802435530777</v>
      </c>
      <c r="AB221" s="50">
        <f t="shared" si="61"/>
        <v>-2.7428024355307912</v>
      </c>
      <c r="AC221" s="50">
        <f t="shared" si="62"/>
        <v>-2.7428024355308054</v>
      </c>
      <c r="AF221">
        <v>1.72</v>
      </c>
      <c r="AG221">
        <v>2.2000000000000002</v>
      </c>
      <c r="AH221" s="66" t="s">
        <v>481</v>
      </c>
      <c r="AJ221" t="s">
        <v>231</v>
      </c>
    </row>
    <row r="222" spans="1:36" ht="15" x14ac:dyDescent="0.25">
      <c r="A222">
        <v>1.72</v>
      </c>
      <c r="B222">
        <v>3.97</v>
      </c>
      <c r="C222">
        <v>5.0599999999999996</v>
      </c>
      <c r="D222" s="43">
        <f t="shared" si="66"/>
        <v>3.0912976100976097E-2</v>
      </c>
      <c r="E222" s="44">
        <f>IF(OR($A222="",$B222="",$C222=""),"",A222*'MPTO_working_3-way'!$I221)</f>
        <v>1.7731703188936789</v>
      </c>
      <c r="F222" s="45">
        <f>IF(OR($A222="",$B222="",$C222=""),"",B222*'MPTO_working_3-way'!$I221)</f>
        <v>4.0927245151208753</v>
      </c>
      <c r="G222" s="46">
        <f>IF(OR($A222="",$B222="",$C222=""),"",C222*'MPTO_working_3-way'!$I221)</f>
        <v>5.2164196590709384</v>
      </c>
      <c r="H222" s="44">
        <f>IF(OR($A222="",$B222="",$C222=""),"",'MPTO_working_3-way'!E221)</f>
        <v>1.7510343516231972</v>
      </c>
      <c r="I222" s="45">
        <f>IF(OR($A222="",$B222="",$C222=""),"",'MPTO_working_3-way'!F221)</f>
        <v>4.1393325257141109</v>
      </c>
      <c r="J222" s="46">
        <f>IF(OR($A222="",$B222="",$C222=""),"",'MPTO_working_3-way'!G221)</f>
        <v>5.3383404651898658</v>
      </c>
      <c r="K222" s="44">
        <f>IF(OR($A222="",$B222="",$C222=""),"",'OddsRatio_working_3-way'!H221)</f>
        <v>1.7589755266339731</v>
      </c>
      <c r="L222" s="45">
        <f>IF(OR($A222="",$B222="",$C222=""),"",'OddsRatio_working_3-way'!I221)</f>
        <v>4.1307740473651391</v>
      </c>
      <c r="M222" s="46">
        <f>IF(OR($A222="",$B222="",$C222=""),"",'OddsRatio_working_3-way'!J221)</f>
        <v>5.2797786640749038</v>
      </c>
      <c r="N222" s="47">
        <f t="shared" si="63"/>
        <v>56.39616168535477</v>
      </c>
      <c r="O222" s="48">
        <f t="shared" si="64"/>
        <v>24.433601536224234</v>
      </c>
      <c r="P222" s="48">
        <f t="shared" si="65"/>
        <v>19.170236778420993</v>
      </c>
      <c r="Q222" t="s">
        <v>273</v>
      </c>
      <c r="R222" t="s">
        <v>242</v>
      </c>
      <c r="S222" t="s">
        <v>476</v>
      </c>
      <c r="T222" s="50">
        <v>100</v>
      </c>
      <c r="U222" s="50">
        <f t="shared" si="54"/>
        <v>41.860465116279073</v>
      </c>
      <c r="V222" s="50">
        <f t="shared" si="55"/>
        <v>74.811083123425689</v>
      </c>
      <c r="W222" s="50">
        <f t="shared" si="56"/>
        <v>80.237154150197625</v>
      </c>
      <c r="X222" s="50">
        <f t="shared" si="57"/>
        <v>44.951762726376678</v>
      </c>
      <c r="Y222" s="50">
        <f t="shared" si="58"/>
        <v>77.902380733523316</v>
      </c>
      <c r="Z222" s="50">
        <f t="shared" si="59"/>
        <v>83.328451760295238</v>
      </c>
      <c r="AA222" s="50">
        <f t="shared" si="60"/>
        <v>-3.0912976100976053</v>
      </c>
      <c r="AB222" s="50">
        <f t="shared" si="61"/>
        <v>-3.0912976100976266</v>
      </c>
      <c r="AC222" s="50">
        <f t="shared" si="62"/>
        <v>-3.0912976100976124</v>
      </c>
      <c r="AF222">
        <v>1.74</v>
      </c>
      <c r="AG222">
        <v>2.17</v>
      </c>
      <c r="AH222" s="66" t="s">
        <v>479</v>
      </c>
      <c r="AJ222" t="s">
        <v>231</v>
      </c>
    </row>
    <row r="223" spans="1:36" ht="15" x14ac:dyDescent="0.25">
      <c r="A223">
        <v>1.24</v>
      </c>
      <c r="B223">
        <v>6.76</v>
      </c>
      <c r="C223">
        <v>13.19</v>
      </c>
      <c r="D223" s="43">
        <f t="shared" si="66"/>
        <v>3.0195618358317855E-2</v>
      </c>
      <c r="E223" s="44">
        <f>IF(OR($A223="",$B223="",$C223=""),"",A223*'MPTO_working_3-way'!$I222)</f>
        <v>1.2774425667643141</v>
      </c>
      <c r="F223" s="45">
        <f>IF(OR($A223="",$B223="",$C223=""),"",B223*'MPTO_working_3-way'!$I222)</f>
        <v>6.9641223801022285</v>
      </c>
      <c r="G223" s="46">
        <f>IF(OR($A223="",$B223="",$C223=""),"",C223*'MPTO_working_3-way'!$I222)</f>
        <v>13.588280206146212</v>
      </c>
      <c r="H223" s="44">
        <f>IF(OR($A223="",$B223="",$C223=""),"",'MPTO_working_3-way'!E222)</f>
        <v>1.2556718591399729</v>
      </c>
      <c r="I223" s="45">
        <f>IF(OR($A223="",$B223="",$C223=""),"",'MPTO_working_3-way'!F222)</f>
        <v>7.2535363692855483</v>
      </c>
      <c r="J223" s="46">
        <f>IF(OR($A223="",$B223="",$C223=""),"",'MPTO_working_3-way'!G222)</f>
        <v>15.209170523850723</v>
      </c>
      <c r="K223" s="44">
        <f>IF(OR($A223="",$B223="",$C223=""),"",'OddsRatio_working_3-way'!H222)</f>
        <v>1.2616227844955428</v>
      </c>
      <c r="L223" s="45">
        <f>IF(OR($A223="",$B223="",$C223=""),"",'OddsRatio_working_3-way'!I222)</f>
        <v>7.2789468278930283</v>
      </c>
      <c r="M223" s="46">
        <f>IF(OR($A223="",$B223="",$C223=""),"",'OddsRatio_working_3-way'!J222)</f>
        <v>14.28825726250278</v>
      </c>
      <c r="N223" s="47">
        <f t="shared" si="63"/>
        <v>78.281405835171157</v>
      </c>
      <c r="O223" s="48">
        <f t="shared" si="64"/>
        <v>14.359311129528438</v>
      </c>
      <c r="P223" s="48">
        <f t="shared" si="65"/>
        <v>7.3592830353003968</v>
      </c>
      <c r="Q223" t="s">
        <v>68</v>
      </c>
      <c r="R223" t="s">
        <v>72</v>
      </c>
      <c r="S223" t="s">
        <v>476</v>
      </c>
      <c r="T223" s="50">
        <v>100</v>
      </c>
      <c r="U223" s="50">
        <f t="shared" si="54"/>
        <v>19.35483870967742</v>
      </c>
      <c r="V223" s="50">
        <f t="shared" si="55"/>
        <v>85.207100591715985</v>
      </c>
      <c r="W223" s="50">
        <f t="shared" si="56"/>
        <v>92.418498862774825</v>
      </c>
      <c r="X223" s="50">
        <f t="shared" si="57"/>
        <v>22.374400545509193</v>
      </c>
      <c r="Y223" s="50">
        <f t="shared" si="58"/>
        <v>88.226662427547751</v>
      </c>
      <c r="Z223" s="50">
        <f t="shared" si="59"/>
        <v>95.438060698606606</v>
      </c>
      <c r="AA223" s="50">
        <f t="shared" si="60"/>
        <v>-3.0195618358317731</v>
      </c>
      <c r="AB223" s="50">
        <f t="shared" si="61"/>
        <v>-3.019561835831766</v>
      </c>
      <c r="AC223" s="50">
        <f t="shared" si="62"/>
        <v>-3.0195618358317802</v>
      </c>
      <c r="AF223">
        <v>1.55</v>
      </c>
      <c r="AG223">
        <v>2.57</v>
      </c>
      <c r="AH223" s="66" t="s">
        <v>483</v>
      </c>
      <c r="AJ223" t="s">
        <v>443</v>
      </c>
    </row>
    <row r="224" spans="1:36" ht="15" x14ac:dyDescent="0.25">
      <c r="A224">
        <v>4.22</v>
      </c>
      <c r="B224">
        <v>3.53</v>
      </c>
      <c r="C224">
        <v>1.99</v>
      </c>
      <c r="D224" s="43">
        <f t="shared" si="66"/>
        <v>2.2765506438790162E-2</v>
      </c>
      <c r="E224" s="44">
        <f>IF(OR($A224="",$B224="",$C224=""),"",A224*'MPTO_working_3-way'!$I223)</f>
        <v>4.3160704371716943</v>
      </c>
      <c r="F224" s="45">
        <f>IF(OR($A224="",$B224="",$C224=""),"",B224*'MPTO_working_3-way'!$I223)</f>
        <v>3.6103622377289293</v>
      </c>
      <c r="G224" s="46">
        <f>IF(OR($A224="",$B224="",$C224=""),"",C224*'MPTO_working_3-way'!$I223)</f>
        <v>2.0353033578131923</v>
      </c>
      <c r="H224" s="44">
        <f>IF(OR($A224="",$B224="",$C224=""),"",'MPTO_working_3-way'!E223)</f>
        <v>4.3596098755472878</v>
      </c>
      <c r="I224" s="45">
        <f>IF(OR($A224="",$B224="",$C224=""),"",'MPTO_working_3-way'!F223)</f>
        <v>3.627162292818976</v>
      </c>
      <c r="J224" s="46">
        <f>IF(OR($A224="",$B224="",$C224=""),"",'MPTO_working_3-way'!G223)</f>
        <v>2.0205119925886974</v>
      </c>
      <c r="K224" s="44">
        <f>IF(OR($A224="",$B224="",$C224=""),"",'OddsRatio_working_3-way'!H223)</f>
        <v>4.3383855183009024</v>
      </c>
      <c r="L224" s="45">
        <f>IF(OR($A224="",$B224="",$C224=""),"",'OddsRatio_working_3-way'!I223)</f>
        <v>3.6230171929507091</v>
      </c>
      <c r="M224" s="46">
        <f>IF(OR($A224="",$B224="",$C224=""),"",'OddsRatio_working_3-way'!J223)</f>
        <v>2.0263980320241908</v>
      </c>
      <c r="N224" s="47">
        <f t="shared" si="63"/>
        <v>23.169223360851738</v>
      </c>
      <c r="O224" s="48">
        <f t="shared" si="64"/>
        <v>27.698051723171201</v>
      </c>
      <c r="P224" s="48">
        <f t="shared" si="65"/>
        <v>49.132724915977057</v>
      </c>
      <c r="Q224" t="s">
        <v>78</v>
      </c>
      <c r="R224" t="s">
        <v>74</v>
      </c>
      <c r="S224" t="s">
        <v>476</v>
      </c>
      <c r="T224" s="50">
        <v>100</v>
      </c>
      <c r="U224" s="50">
        <f t="shared" si="54"/>
        <v>76.30331753554502</v>
      </c>
      <c r="V224" s="50">
        <f t="shared" si="55"/>
        <v>71.671388101982998</v>
      </c>
      <c r="W224" s="50">
        <f t="shared" si="56"/>
        <v>49.748743718592962</v>
      </c>
      <c r="X224" s="50">
        <f t="shared" si="57"/>
        <v>78.579868179424025</v>
      </c>
      <c r="Y224" s="50">
        <f t="shared" si="58"/>
        <v>73.947938745862004</v>
      </c>
      <c r="Z224" s="50">
        <f t="shared" si="59"/>
        <v>52.025294362471975</v>
      </c>
      <c r="AA224" s="50">
        <f t="shared" si="60"/>
        <v>-2.2765506438790055</v>
      </c>
      <c r="AB224" s="50">
        <f t="shared" si="61"/>
        <v>-2.2765506438790055</v>
      </c>
      <c r="AC224" s="50">
        <f t="shared" si="62"/>
        <v>-2.2765506438790126</v>
      </c>
      <c r="AF224">
        <v>2.2000000000000002</v>
      </c>
      <c r="AG224">
        <v>1.74</v>
      </c>
      <c r="AH224" s="66" t="s">
        <v>479</v>
      </c>
      <c r="AJ224" t="s">
        <v>443</v>
      </c>
    </row>
    <row r="225" spans="1:36" ht="15" x14ac:dyDescent="0.25">
      <c r="A225">
        <v>2.25</v>
      </c>
      <c r="B225">
        <v>3.74</v>
      </c>
      <c r="C225">
        <v>3.22</v>
      </c>
      <c r="D225" s="43">
        <f t="shared" si="66"/>
        <v>2.2383129800009449E-2</v>
      </c>
      <c r="E225" s="44">
        <f>IF(OR($A225="",$B225="",$C225=""),"",A225*'MPTO_working_3-way'!$I224)</f>
        <v>2.300362042050021</v>
      </c>
      <c r="F225" s="45">
        <f>IF(OR($A225="",$B225="",$C225=""),"",B225*'MPTO_working_3-way'!$I224)</f>
        <v>3.8237129054520356</v>
      </c>
      <c r="G225" s="46">
        <f>IF(OR($A225="",$B225="",$C225=""),"",C225*'MPTO_working_3-way'!$I224)</f>
        <v>3.2920736779560307</v>
      </c>
      <c r="H225" s="44">
        <f>IF(OR($A225="",$B225="",$C225=""),"",'MPTO_working_3-way'!E224)</f>
        <v>2.288416441688085</v>
      </c>
      <c r="I225" s="45">
        <f>IF(OR($A225="",$B225="",$C225=""),"",'MPTO_working_3-way'!F224)</f>
        <v>3.8473578342049835</v>
      </c>
      <c r="J225" s="46">
        <f>IF(OR($A225="",$B225="",$C225=""),"",'MPTO_working_3-way'!G224)</f>
        <v>3.2992633480122566</v>
      </c>
      <c r="K225" s="44">
        <f>IF(OR($A225="",$B225="",$C225=""),"",'OddsRatio_working_3-way'!H224)</f>
        <v>2.2935588554603568</v>
      </c>
      <c r="L225" s="45">
        <f>IF(OR($A225="",$B225="",$C225=""),"",'OddsRatio_working_3-way'!I224)</f>
        <v>3.8354810111691027</v>
      </c>
      <c r="M225" s="46">
        <f>IF(OR($A225="",$B225="",$C225=""),"",'OddsRatio_working_3-way'!J224)</f>
        <v>3.297360527297593</v>
      </c>
      <c r="N225" s="47">
        <f t="shared" si="63"/>
        <v>43.471418051604907</v>
      </c>
      <c r="O225" s="48">
        <f t="shared" si="64"/>
        <v>26.152591073826475</v>
      </c>
      <c r="P225" s="48">
        <f t="shared" si="65"/>
        <v>30.375990874568636</v>
      </c>
      <c r="Q225" t="s">
        <v>138</v>
      </c>
      <c r="R225" t="s">
        <v>136</v>
      </c>
      <c r="S225" t="s">
        <v>476</v>
      </c>
      <c r="T225" s="50">
        <v>100</v>
      </c>
      <c r="U225" s="50">
        <f t="shared" si="54"/>
        <v>55.55555555555555</v>
      </c>
      <c r="V225" s="50">
        <f t="shared" si="55"/>
        <v>73.262032085561486</v>
      </c>
      <c r="W225" s="50">
        <f t="shared" si="56"/>
        <v>68.944099378881987</v>
      </c>
      <c r="X225" s="50">
        <f t="shared" si="57"/>
        <v>57.793868535556506</v>
      </c>
      <c r="Y225" s="50">
        <f t="shared" si="58"/>
        <v>75.500345065562442</v>
      </c>
      <c r="Z225" s="50">
        <f t="shared" si="59"/>
        <v>71.182412358882942</v>
      </c>
      <c r="AA225" s="50">
        <f t="shared" si="60"/>
        <v>-2.2383129800009556</v>
      </c>
      <c r="AB225" s="50">
        <f t="shared" si="61"/>
        <v>-2.2383129800009556</v>
      </c>
      <c r="AC225" s="50">
        <f t="shared" si="62"/>
        <v>-2.2383129800009556</v>
      </c>
      <c r="AF225">
        <v>1.63</v>
      </c>
      <c r="AG225">
        <v>2.4</v>
      </c>
      <c r="AH225" s="66" t="s">
        <v>484</v>
      </c>
      <c r="AJ225" t="s">
        <v>443</v>
      </c>
    </row>
    <row r="226" spans="1:36" ht="15" x14ac:dyDescent="0.25">
      <c r="A226">
        <v>3.56</v>
      </c>
      <c r="B226">
        <v>3.16</v>
      </c>
      <c r="C226">
        <v>2.36</v>
      </c>
      <c r="D226" s="43">
        <f t="shared" si="66"/>
        <v>2.1083386166347973E-2</v>
      </c>
      <c r="E226" s="44">
        <f>IF(OR($A226="",$B226="",$C226=""),"",A226*'MPTO_working_3-way'!$I225)</f>
        <v>3.6350568547521989</v>
      </c>
      <c r="F226" s="45">
        <f>IF(OR($A226="",$B226="",$C226=""),"",B226*'MPTO_working_3-way'!$I225)</f>
        <v>3.2266235002856596</v>
      </c>
      <c r="G226" s="46">
        <f>IF(OR($A226="",$B226="",$C226=""),"",C226*'MPTO_working_3-way'!$I225)</f>
        <v>2.409756791352581</v>
      </c>
      <c r="H226" s="44">
        <f>IF(OR($A226="",$B226="",$C226=""),"",'MPTO_working_3-way'!E225)</f>
        <v>3.6513530245372308</v>
      </c>
      <c r="I226" s="45">
        <f>IF(OR($A226="",$B226="",$C226=""),"",'MPTO_working_3-way'!F225)</f>
        <v>3.2317706236902035</v>
      </c>
      <c r="J226" s="46">
        <f>IF(OR($A226="",$B226="",$C226=""),"",'MPTO_working_3-way'!G225)</f>
        <v>2.3998021516490251</v>
      </c>
      <c r="K226" s="44">
        <f>IF(OR($A226="",$B226="",$C226=""),"",'OddsRatio_working_3-way'!H225)</f>
        <v>3.6432044263113434</v>
      </c>
      <c r="L226" s="45">
        <f>IF(OR($A226="",$B226="",$C226=""),"",'OddsRatio_working_3-way'!I225)</f>
        <v>3.2302037347001962</v>
      </c>
      <c r="M226" s="46">
        <f>IF(OR($A226="",$B226="",$C226=""),"",'OddsRatio_working_3-way'!J225)</f>
        <v>2.4042023514779007</v>
      </c>
      <c r="N226" s="47">
        <f t="shared" si="63"/>
        <v>27.50988608865018</v>
      </c>
      <c r="O226" s="48">
        <f t="shared" si="64"/>
        <v>30.992150150504639</v>
      </c>
      <c r="P226" s="48">
        <f t="shared" si="65"/>
        <v>41.497963760845188</v>
      </c>
      <c r="Q226" t="s">
        <v>69</v>
      </c>
      <c r="R226" t="s">
        <v>71</v>
      </c>
      <c r="S226" t="s">
        <v>476</v>
      </c>
      <c r="T226" s="50">
        <v>100</v>
      </c>
      <c r="U226" s="50">
        <f t="shared" si="54"/>
        <v>71.910112359550567</v>
      </c>
      <c r="V226" s="50">
        <f t="shared" si="55"/>
        <v>68.35443037974683</v>
      </c>
      <c r="W226" s="50">
        <f t="shared" si="56"/>
        <v>57.627118644067799</v>
      </c>
      <c r="X226" s="50">
        <f t="shared" si="57"/>
        <v>74.018450976185363</v>
      </c>
      <c r="Y226" s="50">
        <f t="shared" si="58"/>
        <v>70.462768996381641</v>
      </c>
      <c r="Z226" s="50">
        <f t="shared" si="59"/>
        <v>59.735457260702596</v>
      </c>
      <c r="AA226" s="50">
        <f t="shared" si="60"/>
        <v>-2.1083386166347964</v>
      </c>
      <c r="AB226" s="50">
        <f t="shared" si="61"/>
        <v>-2.1083386166348106</v>
      </c>
      <c r="AC226" s="50">
        <f t="shared" si="62"/>
        <v>-2.1083386166347964</v>
      </c>
      <c r="AF226">
        <v>2.44</v>
      </c>
      <c r="AG226">
        <v>1.61</v>
      </c>
      <c r="AH226" s="66" t="s">
        <v>482</v>
      </c>
      <c r="AJ226" t="s">
        <v>443</v>
      </c>
    </row>
    <row r="227" spans="1:36" ht="15" x14ac:dyDescent="0.25">
      <c r="A227">
        <v>2.89</v>
      </c>
      <c r="B227">
        <v>3.34</v>
      </c>
      <c r="C227">
        <v>2.62</v>
      </c>
      <c r="D227" s="43">
        <f t="shared" si="66"/>
        <v>2.7101348163442118E-2</v>
      </c>
      <c r="E227" s="44">
        <f>IF(OR($A227="",$B227="",$C227=""),"",A227*'MPTO_working_3-way'!$I226)</f>
        <v>2.968322896192348</v>
      </c>
      <c r="F227" s="45">
        <f>IF(OR($A227="",$B227="",$C227=""),"",B227*'MPTO_working_3-way'!$I226)</f>
        <v>3.4305185028658967</v>
      </c>
      <c r="G227" s="46">
        <f>IF(OR($A227="",$B227="",$C227=""),"",C227*'MPTO_working_3-way'!$I226)</f>
        <v>2.6910055321882185</v>
      </c>
      <c r="H227" s="44">
        <f>IF(OR($A227="",$B227="",$C227=""),"",'MPTO_working_3-way'!E226)</f>
        <v>2.967473711828351</v>
      </c>
      <c r="I227" s="45">
        <f>IF(OR($A227="",$B227="",$C227=""),"",'MPTO_working_3-way'!F226)</f>
        <v>3.4439126043145136</v>
      </c>
      <c r="J227" s="46">
        <f>IF(OR($A227="",$B227="",$C227=""),"",'MPTO_working_3-way'!G226)</f>
        <v>2.6835147988081101</v>
      </c>
      <c r="K227" s="44">
        <f>IF(OR($A227="",$B227="",$C227=""),"",'OddsRatio_working_3-way'!H226)</f>
        <v>2.9682876979204069</v>
      </c>
      <c r="L227" s="45">
        <f>IF(OR($A227="",$B227="",$C227=""),"",'OddsRatio_working_3-way'!I226)</f>
        <v>3.4369276259966934</v>
      </c>
      <c r="M227" s="46">
        <f>IF(OR($A227="",$B227="",$C227=""),"",'OddsRatio_working_3-way'!J226)</f>
        <v>2.6871037410746346</v>
      </c>
      <c r="N227" s="47">
        <f t="shared" si="63"/>
        <v>33.689057254612095</v>
      </c>
      <c r="O227" s="48">
        <f t="shared" si="64"/>
        <v>29.150112414918851</v>
      </c>
      <c r="P227" s="48">
        <f t="shared" si="65"/>
        <v>37.160830330469061</v>
      </c>
      <c r="Q227" t="s">
        <v>132</v>
      </c>
      <c r="R227" t="s">
        <v>36</v>
      </c>
      <c r="S227" t="s">
        <v>476</v>
      </c>
      <c r="T227" s="50">
        <v>100</v>
      </c>
      <c r="U227" s="50">
        <f t="shared" si="54"/>
        <v>65.397923875432525</v>
      </c>
      <c r="V227" s="50">
        <f t="shared" si="55"/>
        <v>70.059880239520965</v>
      </c>
      <c r="W227" s="50">
        <f t="shared" si="56"/>
        <v>61.832061068702288</v>
      </c>
      <c r="X227" s="50">
        <f t="shared" si="57"/>
        <v>68.108058691776748</v>
      </c>
      <c r="Y227" s="50">
        <f t="shared" si="58"/>
        <v>72.770015055865173</v>
      </c>
      <c r="Z227" s="50">
        <f t="shared" si="59"/>
        <v>64.54219588504651</v>
      </c>
      <c r="AA227" s="50">
        <f t="shared" si="60"/>
        <v>-2.7101348163442225</v>
      </c>
      <c r="AB227" s="50">
        <f t="shared" si="61"/>
        <v>-2.7101348163442083</v>
      </c>
      <c r="AC227" s="50">
        <f t="shared" si="62"/>
        <v>-2.7101348163442225</v>
      </c>
      <c r="AF227">
        <v>2.13</v>
      </c>
      <c r="AG227">
        <v>1.77</v>
      </c>
      <c r="AH227" s="66" t="s">
        <v>479</v>
      </c>
      <c r="AJ227" t="s">
        <v>433</v>
      </c>
    </row>
    <row r="228" spans="1:36" ht="15" x14ac:dyDescent="0.25">
      <c r="A228">
        <v>2.2599999999999998</v>
      </c>
      <c r="B228">
        <v>3.33</v>
      </c>
      <c r="C228">
        <v>3.49</v>
      </c>
      <c r="D228" s="43">
        <f t="shared" si="66"/>
        <v>2.931112769589328E-2</v>
      </c>
      <c r="E228" s="44">
        <f>IF(OR($A228="",$B228="",$C228=""),"",A228*'MPTO_working_3-way'!$I227)</f>
        <v>2.3262431485927184</v>
      </c>
      <c r="F228" s="45">
        <f>IF(OR($A228="",$B228="",$C228=""),"",B228*'MPTO_working_3-way'!$I227)</f>
        <v>3.4276060552273249</v>
      </c>
      <c r="G228" s="46">
        <f>IF(OR($A228="",$B228="",$C228=""),"",C228*'MPTO_working_3-way'!$I227)</f>
        <v>3.5922958356586676</v>
      </c>
      <c r="H228" s="44">
        <f>IF(OR($A228="",$B228="",$C228=""),"",'MPTO_working_3-way'!E227)</f>
        <v>2.3110299671725452</v>
      </c>
      <c r="I228" s="45">
        <f>IF(OR($A228="",$B228="",$C228=""),"",'MPTO_working_3-way'!F227)</f>
        <v>3.4419862327760091</v>
      </c>
      <c r="J228" s="46">
        <f>IF(OR($A228="",$B228="",$C228=""),"",'MPTO_working_3-way'!G227)</f>
        <v>3.6132052846671119</v>
      </c>
      <c r="K228" s="44">
        <f>IF(OR($A228="",$B228="",$C228=""),"",'OddsRatio_working_3-way'!H227)</f>
        <v>2.317511208584262</v>
      </c>
      <c r="L228" s="45">
        <f>IF(OR($A228="",$B228="",$C228=""),"",'OddsRatio_working_3-way'!I227)</f>
        <v>3.4363500920645484</v>
      </c>
      <c r="M228" s="46">
        <f>IF(OR($A228="",$B228="",$C228=""),"",'OddsRatio_working_3-way'!J227)</f>
        <v>3.6036531026784226</v>
      </c>
      <c r="N228" s="47">
        <f t="shared" si="63"/>
        <v>42.987767663279691</v>
      </c>
      <c r="O228" s="48">
        <f t="shared" si="64"/>
        <v>29.174881357060684</v>
      </c>
      <c r="P228" s="48">
        <f t="shared" si="65"/>
        <v>27.837350979659625</v>
      </c>
      <c r="Q228" t="s">
        <v>45</v>
      </c>
      <c r="R228" t="s">
        <v>76</v>
      </c>
      <c r="S228" t="s">
        <v>476</v>
      </c>
      <c r="T228" s="50">
        <v>100</v>
      </c>
      <c r="U228" s="50">
        <f t="shared" si="54"/>
        <v>55.752212389380524</v>
      </c>
      <c r="V228" s="50">
        <f t="shared" si="55"/>
        <v>69.969969969969966</v>
      </c>
      <c r="W228" s="50">
        <f t="shared" si="56"/>
        <v>71.346704871060169</v>
      </c>
      <c r="X228" s="50">
        <f t="shared" si="57"/>
        <v>58.683325158969858</v>
      </c>
      <c r="Y228" s="50">
        <f t="shared" si="58"/>
        <v>72.9010827395593</v>
      </c>
      <c r="Z228" s="50">
        <f t="shared" si="59"/>
        <v>74.277817640649502</v>
      </c>
      <c r="AA228" s="50">
        <f t="shared" si="60"/>
        <v>-2.9311127695893333</v>
      </c>
      <c r="AB228" s="50">
        <f t="shared" si="61"/>
        <v>-2.9311127695893333</v>
      </c>
      <c r="AC228" s="50">
        <f t="shared" si="62"/>
        <v>-2.9311127695893333</v>
      </c>
      <c r="AF228">
        <v>2.42</v>
      </c>
      <c r="AG228">
        <v>1.61</v>
      </c>
      <c r="AH228" s="66" t="s">
        <v>483</v>
      </c>
      <c r="AJ228" t="s">
        <v>433</v>
      </c>
    </row>
    <row r="229" spans="1:36" ht="15" x14ac:dyDescent="0.25">
      <c r="A229">
        <v>2.84</v>
      </c>
      <c r="B229">
        <v>3.26</v>
      </c>
      <c r="C229">
        <v>2.72</v>
      </c>
      <c r="D229" s="43">
        <f t="shared" si="66"/>
        <v>2.6508201137536158E-2</v>
      </c>
      <c r="E229" s="44">
        <f>IF(OR($A229="",$B229="",$C229=""),"",A229*'MPTO_working_3-way'!$I228)</f>
        <v>2.9152832912306024</v>
      </c>
      <c r="F229" s="45">
        <f>IF(OR($A229="",$B229="",$C229=""),"",B229*'MPTO_working_3-way'!$I228)</f>
        <v>3.3464167357083676</v>
      </c>
      <c r="G229" s="46">
        <f>IF(OR($A229="",$B229="",$C229=""),"",C229*'MPTO_working_3-way'!$I228)</f>
        <v>2.7921023070940985</v>
      </c>
      <c r="H229" s="44">
        <f>IF(OR($A229="",$B229="",$C229=""),"",'MPTO_working_3-way'!E228)</f>
        <v>2.913102651772681</v>
      </c>
      <c r="I229" s="45">
        <f>IF(OR($A229="",$B229="",$C229=""),"",'MPTO_working_3-way'!F228)</f>
        <v>3.3566914389789275</v>
      </c>
      <c r="J229" s="46">
        <f>IF(OR($A229="",$B229="",$C229=""),"",'MPTO_working_3-way'!G228)</f>
        <v>2.7869826257150749</v>
      </c>
      <c r="K229" s="44">
        <f>IF(OR($A229="",$B229="",$C229=""),"",'OddsRatio_working_3-way'!H228)</f>
        <v>2.9143687541843737</v>
      </c>
      <c r="L229" s="45">
        <f>IF(OR($A229="",$B229="",$C229=""),"",'OddsRatio_working_3-way'!I228)</f>
        <v>3.3513442306829808</v>
      </c>
      <c r="M229" s="46">
        <f>IF(OR($A229="",$B229="",$C229=""),"",'OddsRatio_working_3-way'!J228)</f>
        <v>2.7895186180419151</v>
      </c>
      <c r="N229" s="47">
        <f t="shared" si="63"/>
        <v>34.301983721721911</v>
      </c>
      <c r="O229" s="48">
        <f t="shared" si="64"/>
        <v>29.88270974530375</v>
      </c>
      <c r="P229" s="48">
        <f t="shared" si="65"/>
        <v>35.815306532974347</v>
      </c>
      <c r="Q229" t="s">
        <v>80</v>
      </c>
      <c r="R229" t="s">
        <v>85</v>
      </c>
      <c r="S229" t="s">
        <v>476</v>
      </c>
      <c r="T229" s="50">
        <v>100</v>
      </c>
      <c r="U229" s="50">
        <f t="shared" si="54"/>
        <v>64.788732394366207</v>
      </c>
      <c r="V229" s="50">
        <f t="shared" si="55"/>
        <v>69.325153374233125</v>
      </c>
      <c r="W229" s="50">
        <f t="shared" si="56"/>
        <v>63.235294117647051</v>
      </c>
      <c r="X229" s="50">
        <f t="shared" si="57"/>
        <v>67.439552508119817</v>
      </c>
      <c r="Y229" s="50">
        <f t="shared" si="58"/>
        <v>71.975973487986749</v>
      </c>
      <c r="Z229" s="50">
        <f t="shared" si="59"/>
        <v>65.886114231400668</v>
      </c>
      <c r="AA229" s="50">
        <f t="shared" si="60"/>
        <v>-2.6508201137536105</v>
      </c>
      <c r="AB229" s="50">
        <f t="shared" si="61"/>
        <v>-2.6508201137536247</v>
      </c>
      <c r="AC229" s="50">
        <f t="shared" si="62"/>
        <v>-2.6508201137536176</v>
      </c>
      <c r="AF229">
        <v>2.27</v>
      </c>
      <c r="AG229">
        <v>1.68</v>
      </c>
      <c r="AH229" s="66" t="s">
        <v>483</v>
      </c>
      <c r="AJ229" t="s">
        <v>433</v>
      </c>
    </row>
    <row r="230" spans="1:36" ht="15" x14ac:dyDescent="0.25">
      <c r="A230">
        <v>2.16</v>
      </c>
      <c r="B230">
        <v>3.28</v>
      </c>
      <c r="C230">
        <v>3.85</v>
      </c>
      <c r="D230" s="43">
        <f t="shared" si="66"/>
        <v>2.7581271483710257E-2</v>
      </c>
      <c r="E230" s="44">
        <f>IF(OR($A230="",$B230="",$C230=""),"",A230*'MPTO_working_3-way'!$I229)</f>
        <v>2.2195755464048141</v>
      </c>
      <c r="F230" s="45">
        <f>IF(OR($A230="",$B230="",$C230=""),"",B230*'MPTO_working_3-way'!$I229)</f>
        <v>3.3704665704665695</v>
      </c>
      <c r="G230" s="46">
        <f>IF(OR($A230="",$B230="",$C230=""),"",C230*'MPTO_working_3-way'!$I229)</f>
        <v>3.9561878952122846</v>
      </c>
      <c r="H230" s="44">
        <f>IF(OR($A230="",$B230="",$C230=""),"",'MPTO_working_3-way'!E229)</f>
        <v>2.2037634709768041</v>
      </c>
      <c r="I230" s="45">
        <f>IF(OR($A230="",$B230="",$C230=""),"",'MPTO_working_3-way'!F229)</f>
        <v>3.3819855445269558</v>
      </c>
      <c r="J230" s="46">
        <f>IF(OR($A230="",$B230="",$C230=""),"",'MPTO_working_3-way'!G229)</f>
        <v>3.9912750316065484</v>
      </c>
      <c r="K230" s="44">
        <f>IF(OR($A230="",$B230="",$C230=""),"",'OddsRatio_working_3-way'!H229)</f>
        <v>2.2103877226012685</v>
      </c>
      <c r="L230" s="45">
        <f>IF(OR($A230="",$B230="",$C230=""),"",'OddsRatio_working_3-way'!I229)</f>
        <v>3.3790379375266313</v>
      </c>
      <c r="M230" s="46">
        <f>IF(OR($A230="",$B230="",$C230=""),"",'OddsRatio_working_3-way'!J229)</f>
        <v>3.9737974219082903</v>
      </c>
      <c r="N230" s="47">
        <f t="shared" si="63"/>
        <v>45.053659093503832</v>
      </c>
      <c r="O230" s="48">
        <f t="shared" si="64"/>
        <v>29.669482817673259</v>
      </c>
      <c r="P230" s="48">
        <f t="shared" si="65"/>
        <v>25.27685808882293</v>
      </c>
      <c r="Q230" t="s">
        <v>49</v>
      </c>
      <c r="R230" t="s">
        <v>208</v>
      </c>
      <c r="S230" t="s">
        <v>476</v>
      </c>
      <c r="T230" s="50">
        <v>100</v>
      </c>
      <c r="U230" s="50">
        <f t="shared" si="54"/>
        <v>53.703703703703695</v>
      </c>
      <c r="V230" s="50">
        <f t="shared" si="55"/>
        <v>69.512195121951223</v>
      </c>
      <c r="W230" s="50">
        <f t="shared" si="56"/>
        <v>74.025974025974023</v>
      </c>
      <c r="X230" s="50">
        <f t="shared" si="57"/>
        <v>56.461830852074748</v>
      </c>
      <c r="Y230" s="50">
        <f t="shared" si="58"/>
        <v>72.270322270322268</v>
      </c>
      <c r="Z230" s="50">
        <f t="shared" si="59"/>
        <v>76.784101174345068</v>
      </c>
      <c r="AA230" s="50">
        <f t="shared" si="60"/>
        <v>-2.7581271483710523</v>
      </c>
      <c r="AB230" s="50">
        <f t="shared" si="61"/>
        <v>-2.7581271483710452</v>
      </c>
      <c r="AC230" s="50">
        <f t="shared" si="62"/>
        <v>-2.7581271483710452</v>
      </c>
      <c r="AF230">
        <v>2.12</v>
      </c>
      <c r="AG230">
        <v>1.78</v>
      </c>
      <c r="AH230" s="66" t="s">
        <v>482</v>
      </c>
      <c r="AJ230" t="s">
        <v>433</v>
      </c>
    </row>
    <row r="231" spans="1:36" ht="15" x14ac:dyDescent="0.25">
      <c r="A231">
        <v>1.84</v>
      </c>
      <c r="B231">
        <v>3.6</v>
      </c>
      <c r="C231">
        <v>4.79</v>
      </c>
      <c r="D231" s="43">
        <f t="shared" si="66"/>
        <v>3.0024305870725021E-2</v>
      </c>
      <c r="E231" s="44">
        <f>IF(OR($A231="",$B231="",$C231=""),"",A231*'MPTO_working_3-way'!$I230)</f>
        <v>1.8952447228021341</v>
      </c>
      <c r="F231" s="45">
        <f>IF(OR($A231="",$B231="",$C231=""),"",B231*'MPTO_working_3-way'!$I230)</f>
        <v>3.7080875011346102</v>
      </c>
      <c r="G231" s="46">
        <f>IF(OR($A231="",$B231="",$C231=""),"",C231*'MPTO_working_3-way'!$I230)</f>
        <v>4.9338164251207726</v>
      </c>
      <c r="H231" s="44">
        <f>IF(OR($A231="",$B231="",$C231=""),"",'MPTO_working_3-way'!E230)</f>
        <v>1.8745190959476452</v>
      </c>
      <c r="I231" s="45">
        <f>IF(OR($A231="",$B231="",$C231=""),"",'MPTO_working_3-way'!F230)</f>
        <v>3.7345528276658655</v>
      </c>
      <c r="J231" s="46">
        <f>IF(OR($A231="",$B231="",$C231=""),"",'MPTO_working_3-way'!G230)</f>
        <v>5.0311892157028568</v>
      </c>
      <c r="K231" s="44">
        <f>IF(OR($A231="",$B231="",$C231=""),"",'OddsRatio_working_3-way'!H230)</f>
        <v>1.8823925557488179</v>
      </c>
      <c r="L231" s="45">
        <f>IF(OR($A231="",$B231="",$C231=""),"",'OddsRatio_working_3-way'!I230)</f>
        <v>3.7312150535082442</v>
      </c>
      <c r="M231" s="46">
        <f>IF(OR($A231="",$B231="",$C231=""),"",'OddsRatio_working_3-way'!J230)</f>
        <v>4.9812711741524041</v>
      </c>
      <c r="N231" s="47">
        <f t="shared" si="63"/>
        <v>52.763634583374127</v>
      </c>
      <c r="O231" s="48">
        <f t="shared" si="64"/>
        <v>26.968079898169002</v>
      </c>
      <c r="P231" s="48">
        <f t="shared" si="65"/>
        <v>20.268285518456871</v>
      </c>
      <c r="Q231" t="s">
        <v>42</v>
      </c>
      <c r="R231" t="s">
        <v>139</v>
      </c>
      <c r="S231" t="s">
        <v>476</v>
      </c>
      <c r="T231" s="50">
        <v>100</v>
      </c>
      <c r="U231" s="50">
        <f t="shared" si="54"/>
        <v>45.652173913043477</v>
      </c>
      <c r="V231" s="50">
        <f t="shared" si="55"/>
        <v>72.222222222222229</v>
      </c>
      <c r="W231" s="50">
        <f t="shared" si="56"/>
        <v>79.123173277661792</v>
      </c>
      <c r="X231" s="50">
        <f t="shared" si="57"/>
        <v>48.65460450011598</v>
      </c>
      <c r="Y231" s="50">
        <f t="shared" si="58"/>
        <v>75.224652809294724</v>
      </c>
      <c r="Z231" s="50">
        <f t="shared" si="59"/>
        <v>82.125603864734302</v>
      </c>
      <c r="AA231" s="50">
        <f t="shared" si="60"/>
        <v>-3.002430587072503</v>
      </c>
      <c r="AB231" s="50">
        <f t="shared" si="61"/>
        <v>-3.0024305870724959</v>
      </c>
      <c r="AC231" s="50">
        <f t="shared" si="62"/>
        <v>-3.0024305870725101</v>
      </c>
      <c r="AF231">
        <v>2.21</v>
      </c>
      <c r="AG231">
        <v>1.72</v>
      </c>
      <c r="AH231" s="66" t="s">
        <v>483</v>
      </c>
      <c r="AJ231" t="s">
        <v>433</v>
      </c>
    </row>
    <row r="232" spans="1:36" ht="15" x14ac:dyDescent="0.25">
      <c r="A232">
        <v>2.2799999999999998</v>
      </c>
      <c r="B232">
        <v>3.22</v>
      </c>
      <c r="C232">
        <v>3.58</v>
      </c>
      <c r="D232" s="43">
        <f t="shared" si="66"/>
        <v>2.8485106377797775E-2</v>
      </c>
      <c r="E232" s="44">
        <f>IF(OR($A232="",$B232="",$C232=""),"",A232*'MPTO_working_3-way'!$I231)</f>
        <v>2.3449460425413786</v>
      </c>
      <c r="F232" s="45">
        <f>IF(OR($A232="",$B232="",$C232=""),"",B232*'MPTO_working_3-way'!$I231)</f>
        <v>3.311722042536509</v>
      </c>
      <c r="G232" s="46">
        <f>IF(OR($A232="",$B232="",$C232=""),"",C232*'MPTO_working_3-way'!$I231)</f>
        <v>3.6819766808325163</v>
      </c>
      <c r="H232" s="44">
        <f>IF(OR($A232="",$B232="",$C232=""),"",'MPTO_working_3-way'!E231)</f>
        <v>2.3304511941315584</v>
      </c>
      <c r="I232" s="45">
        <f>IF(OR($A232="",$B232="",$C232=""),"",'MPTO_working_3-way'!F231)</f>
        <v>3.3215532150940446</v>
      </c>
      <c r="J232" s="46">
        <f>IF(OR($A232="",$B232="",$C232=""),"",'MPTO_working_3-way'!G231)</f>
        <v>3.7059743201394544</v>
      </c>
      <c r="K232" s="44">
        <f>IF(OR($A232="",$B232="",$C232=""),"",'OddsRatio_working_3-way'!H231)</f>
        <v>2.3366955762529713</v>
      </c>
      <c r="L232" s="45">
        <f>IF(OR($A232="",$B232="",$C232=""),"",'OddsRatio_working_3-way'!I231)</f>
        <v>3.3183313900637472</v>
      </c>
      <c r="M232" s="46">
        <f>IF(OR($A232="",$B232="",$C232=""),"",'OddsRatio_working_3-way'!J231)</f>
        <v>3.6942770208848956</v>
      </c>
      <c r="N232" s="47">
        <f t="shared" si="63"/>
        <v>42.644904482161621</v>
      </c>
      <c r="O232" s="48">
        <f t="shared" si="64"/>
        <v>30.195770875567852</v>
      </c>
      <c r="P232" s="48">
        <f t="shared" si="65"/>
        <v>27.159324642270526</v>
      </c>
      <c r="Q232" t="s">
        <v>44</v>
      </c>
      <c r="R232" t="s">
        <v>86</v>
      </c>
      <c r="S232" t="s">
        <v>476</v>
      </c>
      <c r="T232" s="50">
        <v>100</v>
      </c>
      <c r="U232" s="50">
        <f t="shared" si="54"/>
        <v>56.140350877192972</v>
      </c>
      <c r="V232" s="50">
        <f t="shared" si="55"/>
        <v>68.944099378881987</v>
      </c>
      <c r="W232" s="50">
        <f t="shared" si="56"/>
        <v>72.067039106145245</v>
      </c>
      <c r="X232" s="50">
        <f t="shared" si="57"/>
        <v>58.988861514972754</v>
      </c>
      <c r="Y232" s="50">
        <f t="shared" si="58"/>
        <v>71.792610016661769</v>
      </c>
      <c r="Z232" s="50">
        <f t="shared" si="59"/>
        <v>74.915549743925027</v>
      </c>
      <c r="AA232" s="50">
        <f t="shared" si="60"/>
        <v>-2.848510637779782</v>
      </c>
      <c r="AB232" s="50">
        <f t="shared" si="61"/>
        <v>-2.848510637779782</v>
      </c>
      <c r="AC232" s="50">
        <f t="shared" si="62"/>
        <v>-2.848510637779782</v>
      </c>
      <c r="AF232">
        <v>2.46</v>
      </c>
      <c r="AG232">
        <v>1.59</v>
      </c>
      <c r="AH232" s="66" t="s">
        <v>489</v>
      </c>
      <c r="AJ232" t="s">
        <v>433</v>
      </c>
    </row>
    <row r="233" spans="1:36" ht="15" x14ac:dyDescent="0.25">
      <c r="A233">
        <v>2.72</v>
      </c>
      <c r="B233">
        <v>3.23</v>
      </c>
      <c r="C233">
        <v>2.85</v>
      </c>
      <c r="D233" s="43">
        <f t="shared" si="66"/>
        <v>2.8121775025799822E-2</v>
      </c>
      <c r="E233" s="44">
        <f>IF(OR($A233="",$B233="",$C233=""),"",A233*'MPTO_working_3-way'!$I232)</f>
        <v>2.7964912280701757</v>
      </c>
      <c r="F233" s="45">
        <f>IF(OR($A233="",$B233="",$C233=""),"",B233*'MPTO_working_3-way'!$I232)</f>
        <v>3.3208333333333333</v>
      </c>
      <c r="G233" s="46">
        <f>IF(OR($A233="",$B233="",$C233=""),"",C233*'MPTO_working_3-way'!$I232)</f>
        <v>2.9301470588235294</v>
      </c>
      <c r="H233" s="44">
        <f>IF(OR($A233="",$B233="",$C233=""),"",'MPTO_working_3-way'!E232)</f>
        <v>2.7911665866538646</v>
      </c>
      <c r="I233" s="45">
        <f>IF(OR($A233="",$B233="",$C233=""),"",'MPTO_working_3-way'!F232)</f>
        <v>3.3308507590948149</v>
      </c>
      <c r="J233" s="46">
        <f>IF(OR($A233="",$B233="",$C233=""),"",'MPTO_working_3-way'!G232)</f>
        <v>2.9282296650717705</v>
      </c>
      <c r="K233" s="44">
        <f>IF(OR($A233="",$B233="",$C233=""),"",'OddsRatio_working_3-way'!H232)</f>
        <v>2.793786483436925</v>
      </c>
      <c r="L233" s="45">
        <f>IF(OR($A233="",$B233="",$C233=""),"",'OddsRatio_working_3-way'!I232)</f>
        <v>3.3256650337583373</v>
      </c>
      <c r="M233" s="46">
        <f>IF(OR($A233="",$B233="",$C233=""),"",'OddsRatio_working_3-way'!J232)</f>
        <v>2.9293633688129708</v>
      </c>
      <c r="N233" s="47">
        <f t="shared" si="63"/>
        <v>35.759096612296112</v>
      </c>
      <c r="O233" s="48">
        <f t="shared" si="64"/>
        <v>30.112923462986195</v>
      </c>
      <c r="P233" s="48">
        <f t="shared" si="65"/>
        <v>34.127979924717685</v>
      </c>
      <c r="Q233" t="s">
        <v>77</v>
      </c>
      <c r="R233" t="s">
        <v>48</v>
      </c>
      <c r="S233" t="s">
        <v>476</v>
      </c>
      <c r="T233" s="50">
        <v>100</v>
      </c>
      <c r="U233" s="50">
        <f t="shared" si="54"/>
        <v>63.235294117647051</v>
      </c>
      <c r="V233" s="50">
        <f t="shared" si="55"/>
        <v>69.040247678018574</v>
      </c>
      <c r="W233" s="50">
        <f t="shared" si="56"/>
        <v>64.912280701754383</v>
      </c>
      <c r="X233" s="50">
        <f t="shared" si="57"/>
        <v>66.047471620227043</v>
      </c>
      <c r="Y233" s="50">
        <f t="shared" si="58"/>
        <v>71.852425180598559</v>
      </c>
      <c r="Z233" s="50">
        <f t="shared" si="59"/>
        <v>67.724458204334368</v>
      </c>
      <c r="AA233" s="50">
        <f t="shared" si="60"/>
        <v>-2.812177502579992</v>
      </c>
      <c r="AB233" s="50">
        <f t="shared" si="61"/>
        <v>-2.8121775025799849</v>
      </c>
      <c r="AC233" s="50">
        <f t="shared" si="62"/>
        <v>-2.8121775025799849</v>
      </c>
      <c r="AF233">
        <v>2.35</v>
      </c>
      <c r="AG233">
        <v>1.65</v>
      </c>
      <c r="AH233" s="66" t="s">
        <v>482</v>
      </c>
      <c r="AJ233" t="s">
        <v>433</v>
      </c>
    </row>
    <row r="234" spans="1:36" ht="15" x14ac:dyDescent="0.25">
      <c r="A234">
        <v>2.41</v>
      </c>
      <c r="B234">
        <v>3.38</v>
      </c>
      <c r="C234">
        <v>3.16</v>
      </c>
      <c r="D234" s="43">
        <f t="shared" si="66"/>
        <v>2.7251443704311651E-2</v>
      </c>
      <c r="E234" s="44">
        <f>IF(OR($A234="",$B234="",$C234=""),"",A234*'MPTO_working_3-way'!$I233)</f>
        <v>2.475675979327391</v>
      </c>
      <c r="F234" s="45">
        <f>IF(OR($A234="",$B234="",$C234=""),"",B234*'MPTO_working_3-way'!$I233)</f>
        <v>3.4721098797205734</v>
      </c>
      <c r="G234" s="46">
        <f>IF(OR($A234="",$B234="",$C234=""),"",C234*'MPTO_working_3-way'!$I233)</f>
        <v>3.2461145621056251</v>
      </c>
      <c r="H234" s="44">
        <f>IF(OR($A234="",$B234="",$C234=""),"",'MPTO_working_3-way'!E233)</f>
        <v>2.4639405699792936</v>
      </c>
      <c r="I234" s="45">
        <f>IF(OR($A234="",$B234="",$C234=""),"",'MPTO_working_3-way'!F233)</f>
        <v>3.4870643595795916</v>
      </c>
      <c r="J234" s="46">
        <f>IF(OR($A234="",$B234="",$C234=""),"",'MPTO_working_3-way'!G233)</f>
        <v>3.2533880284773362</v>
      </c>
      <c r="K234" s="44">
        <f>IF(OR($A234="",$B234="",$C234=""),"",'OddsRatio_working_3-way'!H233)</f>
        <v>2.4691530297063413</v>
      </c>
      <c r="L234" s="45">
        <f>IF(OR($A234="",$B234="",$C234=""),"",'OddsRatio_working_3-way'!I233)</f>
        <v>3.4798469579440363</v>
      </c>
      <c r="M234" s="46">
        <f>IF(OR($A234="",$B234="",$C234=""),"",'OddsRatio_working_3-way'!J233)</f>
        <v>3.2506174072097149</v>
      </c>
      <c r="N234" s="47">
        <f t="shared" si="63"/>
        <v>40.39300814606954</v>
      </c>
      <c r="O234" s="48">
        <f t="shared" si="64"/>
        <v>28.800931843795148</v>
      </c>
      <c r="P234" s="48">
        <f t="shared" si="65"/>
        <v>30.806060010135312</v>
      </c>
      <c r="Q234" t="s">
        <v>87</v>
      </c>
      <c r="R234" t="s">
        <v>47</v>
      </c>
      <c r="S234" t="s">
        <v>476</v>
      </c>
      <c r="T234" s="50">
        <v>100</v>
      </c>
      <c r="U234" s="50">
        <f t="shared" si="54"/>
        <v>58.50622406639004</v>
      </c>
      <c r="V234" s="50">
        <f t="shared" si="55"/>
        <v>70.414201183431956</v>
      </c>
      <c r="W234" s="50">
        <f t="shared" si="56"/>
        <v>68.35443037974683</v>
      </c>
      <c r="X234" s="50">
        <f t="shared" si="57"/>
        <v>61.231368436821207</v>
      </c>
      <c r="Y234" s="50">
        <f t="shared" si="58"/>
        <v>73.139345553863123</v>
      </c>
      <c r="Z234" s="50">
        <f t="shared" si="59"/>
        <v>71.079574750178011</v>
      </c>
      <c r="AA234" s="50">
        <f t="shared" si="60"/>
        <v>-2.7251443704311669</v>
      </c>
      <c r="AB234" s="50">
        <f t="shared" si="61"/>
        <v>-2.7251443704311669</v>
      </c>
      <c r="AC234" s="50">
        <f t="shared" si="62"/>
        <v>-2.7251443704311811</v>
      </c>
      <c r="AF234">
        <v>2.13</v>
      </c>
      <c r="AG234">
        <v>1.77</v>
      </c>
      <c r="AH234" s="66" t="s">
        <v>487</v>
      </c>
      <c r="AJ234" t="s">
        <v>433</v>
      </c>
    </row>
    <row r="235" spans="1:36" ht="15" x14ac:dyDescent="0.25">
      <c r="A235">
        <v>2.93</v>
      </c>
      <c r="B235">
        <v>3.29</v>
      </c>
      <c r="C235">
        <v>2.62</v>
      </c>
      <c r="D235" s="43">
        <f t="shared" si="66"/>
        <v>2.6927685421777037E-2</v>
      </c>
      <c r="E235" s="44">
        <f>IF(OR($A235="",$B235="",$C235=""),"",A235*'MPTO_working_3-way'!$I234)</f>
        <v>3.0088981182858068</v>
      </c>
      <c r="F235" s="45">
        <f>IF(OR($A235="",$B235="",$C235=""),"",B235*'MPTO_working_3-way'!$I234)</f>
        <v>3.3785920850376465</v>
      </c>
      <c r="G235" s="46">
        <f>IF(OR($A235="",$B235="",$C235=""),"",C235*'MPTO_working_3-way'!$I234)</f>
        <v>2.6905505358050559</v>
      </c>
      <c r="H235" s="44">
        <f>IF(OR($A235="",$B235="",$C235=""),"",'MPTO_working_3-way'!E234)</f>
        <v>3.0091384538911581</v>
      </c>
      <c r="I235" s="45">
        <f>IF(OR($A235="",$B235="",$C235=""),"",'MPTO_working_3-way'!F234)</f>
        <v>3.3901123745923547</v>
      </c>
      <c r="J235" s="46">
        <f>IF(OR($A235="",$B235="",$C235=""),"",'MPTO_working_3-way'!G234)</f>
        <v>2.6830980005180063</v>
      </c>
      <c r="K235" s="44">
        <f>IF(OR($A235="",$B235="",$C235=""),"",'OddsRatio_working_3-way'!H234)</f>
        <v>3.0093796221340372</v>
      </c>
      <c r="L235" s="45">
        <f>IF(OR($A235="",$B235="",$C235=""),"",'OddsRatio_working_3-way'!I234)</f>
        <v>3.3841861837756189</v>
      </c>
      <c r="M235" s="46">
        <f>IF(OR($A235="",$B235="",$C235=""),"",'OddsRatio_working_3-way'!J234)</f>
        <v>2.6866295273871197</v>
      </c>
      <c r="N235" s="47">
        <f t="shared" si="63"/>
        <v>33.234757731501659</v>
      </c>
      <c r="O235" s="48">
        <f t="shared" si="64"/>
        <v>29.598127706170168</v>
      </c>
      <c r="P235" s="48">
        <f t="shared" si="65"/>
        <v>37.167114562328187</v>
      </c>
      <c r="Q235" t="s">
        <v>279</v>
      </c>
      <c r="R235" t="s">
        <v>46</v>
      </c>
      <c r="S235" t="s">
        <v>476</v>
      </c>
      <c r="T235" s="50">
        <v>100</v>
      </c>
      <c r="U235" s="50">
        <f t="shared" si="54"/>
        <v>65.870307167235495</v>
      </c>
      <c r="V235" s="50">
        <f t="shared" si="55"/>
        <v>69.6048632218845</v>
      </c>
      <c r="W235" s="50">
        <f t="shared" si="56"/>
        <v>61.832061068702288</v>
      </c>
      <c r="X235" s="50">
        <f t="shared" si="57"/>
        <v>68.563075709413198</v>
      </c>
      <c r="Y235" s="50">
        <f t="shared" si="58"/>
        <v>72.297631764062203</v>
      </c>
      <c r="Z235" s="50">
        <f t="shared" si="59"/>
        <v>64.524829610879991</v>
      </c>
      <c r="AA235" s="50">
        <f t="shared" si="60"/>
        <v>-2.6927685421777028</v>
      </c>
      <c r="AB235" s="50">
        <f t="shared" si="61"/>
        <v>-2.6927685421777028</v>
      </c>
      <c r="AC235" s="50">
        <f t="shared" si="62"/>
        <v>-2.6927685421777028</v>
      </c>
      <c r="AF235">
        <v>2.25</v>
      </c>
      <c r="AG235">
        <v>1.7</v>
      </c>
      <c r="AH235" s="66" t="s">
        <v>484</v>
      </c>
      <c r="AJ235" t="s">
        <v>433</v>
      </c>
    </row>
    <row r="236" spans="1:36" ht="15" x14ac:dyDescent="0.25">
      <c r="A236">
        <v>1.8</v>
      </c>
      <c r="B236">
        <v>3.51</v>
      </c>
      <c r="C236">
        <v>5.26</v>
      </c>
      <c r="D236" s="43">
        <f t="shared" si="66"/>
        <v>3.056990889690514E-2</v>
      </c>
      <c r="E236" s="44">
        <f>IF(OR($A236="",$B236="",$C236=""),"",A236*'MPTO_working_3-way'!$I235)</f>
        <v>1.8550258360144294</v>
      </c>
      <c r="F236" s="45">
        <f>IF(OR($A236="",$B236="",$C236=""),"",B236*'MPTO_working_3-way'!$I235)</f>
        <v>3.6173003802281367</v>
      </c>
      <c r="G236" s="46">
        <f>IF(OR($A236="",$B236="",$C236=""),"",C236*'MPTO_working_3-way'!$I235)</f>
        <v>5.4207977207977205</v>
      </c>
      <c r="H236" s="44">
        <f>IF(OR($A236="",$B236="",$C236=""),"",'MPTO_working_3-way'!E235)</f>
        <v>1.8336323849754692</v>
      </c>
      <c r="I236" s="45">
        <f>IF(OR($A236="",$B236="",$C236=""),"",'MPTO_working_3-way'!F235)</f>
        <v>3.6401982176187597</v>
      </c>
      <c r="J236" s="46">
        <f>IF(OR($A236="",$B236="",$C236=""),"",'MPTO_working_3-way'!G235)</f>
        <v>5.557899173155656</v>
      </c>
      <c r="K236" s="44">
        <f>IF(OR($A236="",$B236="",$C236=""),"",'OddsRatio_working_3-way'!H235)</f>
        <v>1.8417739285763897</v>
      </c>
      <c r="L236" s="45">
        <f>IF(OR($A236="",$B236="",$C236=""),"",'OddsRatio_working_3-way'!I235)</f>
        <v>3.6410657009084226</v>
      </c>
      <c r="M236" s="46">
        <f>IF(OR($A236="",$B236="",$C236=""),"",'OddsRatio_working_3-way'!J235)</f>
        <v>5.4824461696692754</v>
      </c>
      <c r="N236" s="47">
        <f t="shared" si="63"/>
        <v>53.90760498239343</v>
      </c>
      <c r="O236" s="48">
        <f t="shared" si="64"/>
        <v>27.644925631996635</v>
      </c>
      <c r="P236" s="48">
        <f t="shared" si="65"/>
        <v>18.447469385609924</v>
      </c>
      <c r="Q236" t="s">
        <v>81</v>
      </c>
      <c r="R236" t="s">
        <v>82</v>
      </c>
      <c r="S236" t="s">
        <v>476</v>
      </c>
      <c r="T236" s="50">
        <v>100</v>
      </c>
      <c r="U236" s="50">
        <f t="shared" si="54"/>
        <v>44.444444444444443</v>
      </c>
      <c r="V236" s="50">
        <f t="shared" si="55"/>
        <v>71.509971509971507</v>
      </c>
      <c r="W236" s="50">
        <f t="shared" si="56"/>
        <v>80.98859315589354</v>
      </c>
      <c r="X236" s="50">
        <f t="shared" si="57"/>
        <v>47.501435334134953</v>
      </c>
      <c r="Y236" s="50">
        <f t="shared" si="58"/>
        <v>74.566962399662032</v>
      </c>
      <c r="Z236" s="50">
        <f t="shared" si="59"/>
        <v>84.045584045584036</v>
      </c>
      <c r="AA236" s="50">
        <f t="shared" si="60"/>
        <v>-3.0569908896905105</v>
      </c>
      <c r="AB236" s="50">
        <f t="shared" si="61"/>
        <v>-3.0569908896905247</v>
      </c>
      <c r="AC236" s="50">
        <f t="shared" si="62"/>
        <v>-3.0569908896904963</v>
      </c>
      <c r="AF236">
        <v>2.23</v>
      </c>
      <c r="AG236">
        <v>1.7</v>
      </c>
      <c r="AH236" s="66" t="s">
        <v>490</v>
      </c>
      <c r="AJ236" t="s">
        <v>433</v>
      </c>
    </row>
    <row r="237" spans="1:36" ht="15" x14ac:dyDescent="0.25">
      <c r="A237">
        <v>5.01</v>
      </c>
      <c r="B237">
        <v>3.63</v>
      </c>
      <c r="C237">
        <v>1.76</v>
      </c>
      <c r="D237" s="43">
        <f t="shared" si="66"/>
        <v>4.3264710248923643E-2</v>
      </c>
      <c r="E237" s="44">
        <f>IF(OR($A237="",$B237="",$C237=""),"",A237*'MPTO_working_3-way'!$I236)</f>
        <v>5.2267561983471076</v>
      </c>
      <c r="F237" s="45">
        <f>IF(OR($A237="",$B237="",$C237=""),"",B237*'MPTO_working_3-way'!$I236)</f>
        <v>3.7870508982035926</v>
      </c>
      <c r="G237" s="46">
        <f>IF(OR($A237="",$B237="",$C237=""),"",C237*'MPTO_working_3-way'!$I236)</f>
        <v>1.8361458900381056</v>
      </c>
      <c r="H237" s="44">
        <f>IF(OR($A237="",$B237="",$C237=""),"",'MPTO_working_3-way'!E236)</f>
        <v>5.4001737077700822</v>
      </c>
      <c r="I237" s="45">
        <f>IF(OR($A237="",$B237="",$C237=""),"",'MPTO_working_3-way'!F236)</f>
        <v>3.8305293587981613</v>
      </c>
      <c r="J237" s="46">
        <f>IF(OR($A237="",$B237="",$C237=""),"",'MPTO_working_3-way'!G236)</f>
        <v>1.8058356543886567</v>
      </c>
      <c r="K237" s="44">
        <f>IF(OR($A237="",$B237="",$C237=""),"",'OddsRatio_working_3-way'!H236)</f>
        <v>5.3103087670687845</v>
      </c>
      <c r="L237" s="45">
        <f>IF(OR($A237="",$B237="",$C237=""),"",'OddsRatio_working_3-way'!I236)</f>
        <v>3.8269606128156868</v>
      </c>
      <c r="M237" s="46">
        <f>IF(OR($A237="",$B237="",$C237=""),"",'OddsRatio_working_3-way'!J236)</f>
        <v>1.8169163748060537</v>
      </c>
      <c r="N237" s="47">
        <f t="shared" si="63"/>
        <v>19.132325328589779</v>
      </c>
      <c r="O237" s="48">
        <f t="shared" si="64"/>
        <v>26.405771321276806</v>
      </c>
      <c r="P237" s="48">
        <f t="shared" si="65"/>
        <v>54.461903350133412</v>
      </c>
      <c r="Q237" t="s">
        <v>282</v>
      </c>
      <c r="R237" t="s">
        <v>83</v>
      </c>
      <c r="S237" t="s">
        <v>476</v>
      </c>
      <c r="T237" s="50">
        <v>100</v>
      </c>
      <c r="U237" s="50">
        <f t="shared" si="54"/>
        <v>80.039920159680634</v>
      </c>
      <c r="V237" s="50">
        <f t="shared" si="55"/>
        <v>72.451790633608823</v>
      </c>
      <c r="W237" s="50">
        <f t="shared" si="56"/>
        <v>43.181818181818187</v>
      </c>
      <c r="X237" s="50">
        <f t="shared" si="57"/>
        <v>84.366391184573004</v>
      </c>
      <c r="Y237" s="50">
        <f t="shared" si="58"/>
        <v>76.778261658501194</v>
      </c>
      <c r="Z237" s="50">
        <f t="shared" si="59"/>
        <v>47.508289206710543</v>
      </c>
      <c r="AA237" s="50">
        <f t="shared" si="60"/>
        <v>-4.3264710248923706</v>
      </c>
      <c r="AB237" s="50">
        <f t="shared" si="61"/>
        <v>-4.3264710248923706</v>
      </c>
      <c r="AC237" s="50">
        <f t="shared" si="62"/>
        <v>-4.3264710248923564</v>
      </c>
      <c r="AF237">
        <v>1.95</v>
      </c>
      <c r="AG237">
        <v>1.9</v>
      </c>
      <c r="AH237" s="66" t="s">
        <v>491</v>
      </c>
      <c r="AJ237" t="s">
        <v>444</v>
      </c>
    </row>
    <row r="238" spans="1:36" ht="15" x14ac:dyDescent="0.25">
      <c r="A238">
        <v>3.13</v>
      </c>
      <c r="B238">
        <v>3.35</v>
      </c>
      <c r="C238">
        <v>2.38</v>
      </c>
      <c r="D238" s="43">
        <f t="shared" si="66"/>
        <v>3.8164347804831689E-2</v>
      </c>
      <c r="E238" s="44">
        <f>IF(OR($A238="",$B238="",$C238=""),"",A238*'MPTO_working_3-way'!$I237)</f>
        <v>3.249454408629123</v>
      </c>
      <c r="F238" s="45">
        <f>IF(OR($A238="",$B238="",$C238=""),"",B238*'MPTO_working_3-way'!$I237)</f>
        <v>3.4778505651461864</v>
      </c>
      <c r="G238" s="46">
        <f>IF(OR($A238="",$B238="",$C238=""),"",C238*'MPTO_working_3-way'!$I237)</f>
        <v>2.4708311477754994</v>
      </c>
      <c r="H238" s="44">
        <f>IF(OR($A238="",$B238="",$C238=""),"",'MPTO_working_3-way'!E237)</f>
        <v>3.2597991255994034</v>
      </c>
      <c r="I238" s="45">
        <f>IF(OR($A238="",$B238="",$C238=""),"",'MPTO_working_3-way'!F237)</f>
        <v>3.4991215561566085</v>
      </c>
      <c r="J238" s="46">
        <f>IF(OR($A238="",$B238="",$C238=""),"",'MPTO_working_3-way'!G237)</f>
        <v>2.4543092418098689</v>
      </c>
      <c r="K238" s="44">
        <f>IF(OR($A238="",$B238="",$C238=""),"",'OddsRatio_working_3-way'!H237)</f>
        <v>3.2559091820041868</v>
      </c>
      <c r="L238" s="45">
        <f>IF(OR($A238="",$B238="",$C238=""),"",'OddsRatio_working_3-way'!I237)</f>
        <v>3.4889138862487505</v>
      </c>
      <c r="M238" s="46">
        <f>IF(OR($A238="",$B238="",$C238=""),"",'OddsRatio_working_3-way'!J237)</f>
        <v>2.4615749629886281</v>
      </c>
      <c r="N238" s="47">
        <f t="shared" si="63"/>
        <v>30.774396998598885</v>
      </c>
      <c r="O238" s="48">
        <f t="shared" si="64"/>
        <v>28.753391822571494</v>
      </c>
      <c r="P238" s="48">
        <f t="shared" si="65"/>
        <v>40.472211178829625</v>
      </c>
      <c r="Q238" t="s">
        <v>284</v>
      </c>
      <c r="R238" t="s">
        <v>294</v>
      </c>
      <c r="S238" t="s">
        <v>476</v>
      </c>
      <c r="T238" s="50">
        <v>100</v>
      </c>
      <c r="U238" s="50">
        <f t="shared" si="54"/>
        <v>68.051118210862612</v>
      </c>
      <c r="V238" s="50">
        <f t="shared" si="55"/>
        <v>70.149253731343279</v>
      </c>
      <c r="W238" s="50">
        <f t="shared" si="56"/>
        <v>57.983193277310924</v>
      </c>
      <c r="X238" s="50">
        <f t="shared" si="57"/>
        <v>71.867552991345789</v>
      </c>
      <c r="Y238" s="50">
        <f t="shared" si="58"/>
        <v>73.965688511826457</v>
      </c>
      <c r="Z238" s="50">
        <f t="shared" si="59"/>
        <v>61.799628057794088</v>
      </c>
      <c r="AA238" s="50">
        <f t="shared" si="60"/>
        <v>-3.8164347804831777</v>
      </c>
      <c r="AB238" s="50">
        <f t="shared" si="61"/>
        <v>-3.8164347804831777</v>
      </c>
      <c r="AC238" s="50">
        <f t="shared" si="62"/>
        <v>-3.8164347804831635</v>
      </c>
      <c r="AF238">
        <v>2.2000000000000002</v>
      </c>
      <c r="AG238">
        <v>1.7</v>
      </c>
      <c r="AH238" s="66" t="s">
        <v>483</v>
      </c>
      <c r="AJ238" t="s">
        <v>444</v>
      </c>
    </row>
    <row r="239" spans="1:36" ht="15" x14ac:dyDescent="0.25">
      <c r="A239">
        <v>2.64</v>
      </c>
      <c r="B239">
        <v>3.48</v>
      </c>
      <c r="C239">
        <v>2.68</v>
      </c>
      <c r="D239" s="43">
        <f t="shared" si="66"/>
        <v>3.9278528985168037E-2</v>
      </c>
      <c r="E239" s="44">
        <f>IF(OR($A239="",$B239="",$C239=""),"",A239*'MPTO_working_3-way'!$I238)</f>
        <v>2.7436953165208435</v>
      </c>
      <c r="F239" s="45">
        <f>IF(OR($A239="",$B239="",$C239=""),"",B239*'MPTO_working_3-way'!$I238)</f>
        <v>3.6166892808683846</v>
      </c>
      <c r="G239" s="46">
        <f>IF(OR($A239="",$B239="",$C239=""),"",C239*'MPTO_working_3-way'!$I238)</f>
        <v>2.7852664576802506</v>
      </c>
      <c r="H239" s="44">
        <f>IF(OR($A239="",$B239="",$C239=""),"",'MPTO_working_3-way'!E238)</f>
        <v>2.734518935516888</v>
      </c>
      <c r="I239" s="45">
        <f>IF(OR($A239="",$B239="",$C239=""),"",'MPTO_working_3-way'!F238)</f>
        <v>3.6461289130249344</v>
      </c>
      <c r="J239" s="46">
        <f>IF(OR($A239="",$B239="",$C239=""),"",'MPTO_working_3-way'!G238)</f>
        <v>2.7774577115505403</v>
      </c>
      <c r="K239" s="44">
        <f>IF(OR($A239="",$B239="",$C239=""),"",'OddsRatio_working_3-way'!H238)</f>
        <v>2.7393425975375894</v>
      </c>
      <c r="L239" s="45">
        <f>IF(OR($A239="",$B239="",$C239=""),"",'OddsRatio_working_3-way'!I238)</f>
        <v>3.6302253913983056</v>
      </c>
      <c r="M239" s="46">
        <f>IF(OR($A239="",$B239="",$C239=""),"",'OddsRatio_working_3-way'!J238)</f>
        <v>2.7817655877214329</v>
      </c>
      <c r="N239" s="47">
        <f t="shared" si="63"/>
        <v>36.447195648096049</v>
      </c>
      <c r="O239" s="48">
        <f t="shared" si="64"/>
        <v>27.649596698555623</v>
      </c>
      <c r="P239" s="48">
        <f t="shared" si="65"/>
        <v>35.903207653348339</v>
      </c>
      <c r="Q239" t="s">
        <v>43</v>
      </c>
      <c r="R239" t="s">
        <v>451</v>
      </c>
      <c r="S239" t="s">
        <v>476</v>
      </c>
      <c r="T239" s="50">
        <v>100</v>
      </c>
      <c r="U239" s="50">
        <f t="shared" si="54"/>
        <v>62.121212121212118</v>
      </c>
      <c r="V239" s="50">
        <f t="shared" si="55"/>
        <v>71.264367816091948</v>
      </c>
      <c r="W239" s="50">
        <f t="shared" si="56"/>
        <v>62.686567164179095</v>
      </c>
      <c r="X239" s="50">
        <f t="shared" si="57"/>
        <v>66.049065019728943</v>
      </c>
      <c r="Y239" s="50">
        <f t="shared" si="58"/>
        <v>75.192220714608766</v>
      </c>
      <c r="Z239" s="50">
        <f t="shared" si="59"/>
        <v>66.614420062695928</v>
      </c>
      <c r="AA239" s="50">
        <f t="shared" si="60"/>
        <v>-3.9278528985168251</v>
      </c>
      <c r="AB239" s="50">
        <f t="shared" si="61"/>
        <v>-3.927852898516818</v>
      </c>
      <c r="AC239" s="50">
        <f t="shared" si="62"/>
        <v>-3.9278528985168322</v>
      </c>
      <c r="AF239">
        <v>2.09</v>
      </c>
      <c r="AG239">
        <v>1.77</v>
      </c>
      <c r="AH239" s="66" t="s">
        <v>491</v>
      </c>
      <c r="AJ239" t="s">
        <v>444</v>
      </c>
    </row>
    <row r="240" spans="1:36" ht="15" x14ac:dyDescent="0.25">
      <c r="A240">
        <v>3.43</v>
      </c>
      <c r="B240">
        <v>3.47</v>
      </c>
      <c r="C240">
        <v>2.1800000000000002</v>
      </c>
      <c r="D240" s="43">
        <f t="shared" si="66"/>
        <v>3.8445223874994161E-2</v>
      </c>
      <c r="E240" s="44">
        <f>IF(OR($A240="",$B240="",$C240=""),"",A240*'MPTO_working_3-way'!$I239)</f>
        <v>3.56186711789123</v>
      </c>
      <c r="F240" s="45">
        <f>IF(OR($A240="",$B240="",$C240=""),"",B240*'MPTO_working_3-way'!$I239)</f>
        <v>3.6034049268462298</v>
      </c>
      <c r="G240" s="46">
        <f>IF(OR($A240="",$B240="",$C240=""),"",C240*'MPTO_working_3-way'!$I239)</f>
        <v>2.2638105880474875</v>
      </c>
      <c r="H240" s="44">
        <f>IF(OR($A240="",$B240="",$C240=""),"",'MPTO_working_3-way'!E239)</f>
        <v>3.5876998810579397</v>
      </c>
      <c r="I240" s="45">
        <f>IF(OR($A240="",$B240="",$C240=""),"",'MPTO_working_3-way'!F239)</f>
        <v>3.631486043317282</v>
      </c>
      <c r="J240" s="46">
        <f>IF(OR($A240="",$B240="",$C240=""),"",'MPTO_working_3-way'!G239)</f>
        <v>2.2426526799647055</v>
      </c>
      <c r="K240" s="44">
        <f>IF(OR($A240="",$B240="",$C240=""),"",'OddsRatio_working_3-way'!H239)</f>
        <v>3.5770904146039904</v>
      </c>
      <c r="L240" s="45">
        <f>IF(OR($A240="",$B240="",$C240=""),"",'OddsRatio_working_3-way'!I239)</f>
        <v>3.6195116559966465</v>
      </c>
      <c r="M240" s="46">
        <f>IF(OR($A240="",$B240="",$C240=""),"",'OddsRatio_working_3-way'!J239)</f>
        <v>2.2514266210834188</v>
      </c>
      <c r="N240" s="47">
        <f t="shared" si="63"/>
        <v>28.075163022702558</v>
      </c>
      <c r="O240" s="48">
        <f t="shared" si="64"/>
        <v>27.751530019559013</v>
      </c>
      <c r="P240" s="48">
        <f t="shared" si="65"/>
        <v>44.173306957738426</v>
      </c>
      <c r="Q240" t="s">
        <v>467</v>
      </c>
      <c r="R240" t="s">
        <v>280</v>
      </c>
      <c r="S240" t="s">
        <v>476</v>
      </c>
      <c r="T240" s="50">
        <v>100</v>
      </c>
      <c r="U240" s="50">
        <f t="shared" si="54"/>
        <v>70.845481049562679</v>
      </c>
      <c r="V240" s="50">
        <f t="shared" si="55"/>
        <v>71.181556195965413</v>
      </c>
      <c r="W240" s="50">
        <f t="shared" si="56"/>
        <v>54.128440366972484</v>
      </c>
      <c r="X240" s="50">
        <f t="shared" si="57"/>
        <v>74.690003437062103</v>
      </c>
      <c r="Y240" s="50">
        <f t="shared" si="58"/>
        <v>75.026078583464837</v>
      </c>
      <c r="Z240" s="50">
        <f t="shared" si="59"/>
        <v>57.972962754471901</v>
      </c>
      <c r="AA240" s="50">
        <f t="shared" si="60"/>
        <v>-3.8445223874994241</v>
      </c>
      <c r="AB240" s="50">
        <f t="shared" si="61"/>
        <v>-3.8445223874994241</v>
      </c>
      <c r="AC240" s="50">
        <f t="shared" si="62"/>
        <v>-3.844522387499417</v>
      </c>
      <c r="AF240">
        <v>2.02</v>
      </c>
      <c r="AG240">
        <v>1.84</v>
      </c>
      <c r="AH240" s="66" t="s">
        <v>481</v>
      </c>
      <c r="AJ240" t="s">
        <v>444</v>
      </c>
    </row>
    <row r="241" spans="1:36" ht="15" x14ac:dyDescent="0.25">
      <c r="A241">
        <v>2.5</v>
      </c>
      <c r="B241">
        <v>3.09</v>
      </c>
      <c r="C241">
        <v>3.18</v>
      </c>
      <c r="D241" s="43">
        <f t="shared" si="66"/>
        <v>3.8090004274287104E-2</v>
      </c>
      <c r="E241" s="44">
        <f>IF(OR($A241="",$B241="",$C241=""),"",A241*'MPTO_working_3-way'!$I240)</f>
        <v>2.5952250106857178</v>
      </c>
      <c r="F241" s="45">
        <f>IF(OR($A241="",$B241="",$C241=""),"",B241*'MPTO_working_3-way'!$I240)</f>
        <v>3.2076981132075471</v>
      </c>
      <c r="G241" s="46">
        <f>IF(OR($A241="",$B241="",$C241=""),"",C241*'MPTO_working_3-way'!$I240)</f>
        <v>3.3011262135922332</v>
      </c>
      <c r="H241" s="44">
        <f>IF(OR($A241="",$B241="",$C241=""),"",'MPTO_working_3-way'!E240)</f>
        <v>2.5819555826492753</v>
      </c>
      <c r="I241" s="45">
        <f>IF(OR($A241="",$B241="",$C241=""),"",'MPTO_working_3-way'!F240)</f>
        <v>3.2161794163469972</v>
      </c>
      <c r="J241" s="46">
        <f>IF(OR($A241="",$B241="",$C241=""),"",'MPTO_working_3-way'!G240)</f>
        <v>3.3137958478908964</v>
      </c>
      <c r="K241" s="44">
        <f>IF(OR($A241="",$B241="",$C241=""),"",'OddsRatio_working_3-way'!H240)</f>
        <v>2.5879497462728001</v>
      </c>
      <c r="L241" s="45">
        <f>IF(OR($A241="",$B241="",$C241=""),"",'OddsRatio_working_3-way'!I240)</f>
        <v>3.2125433131401007</v>
      </c>
      <c r="M241" s="46">
        <f>IF(OR($A241="",$B241="",$C241=""),"",'OddsRatio_working_3-way'!J240)</f>
        <v>3.3078202979164688</v>
      </c>
      <c r="N241" s="47">
        <f t="shared" si="63"/>
        <v>38.532304362147663</v>
      </c>
      <c r="O241" s="48">
        <f t="shared" si="64"/>
        <v>31.175003529245682</v>
      </c>
      <c r="P241" s="48">
        <f t="shared" si="65"/>
        <v>30.292692108606651</v>
      </c>
      <c r="Q241" t="s">
        <v>291</v>
      </c>
      <c r="R241" t="s">
        <v>293</v>
      </c>
      <c r="S241" t="s">
        <v>476</v>
      </c>
      <c r="T241" s="50">
        <v>100</v>
      </c>
      <c r="U241" s="50">
        <f t="shared" si="54"/>
        <v>60</v>
      </c>
      <c r="V241" s="50">
        <f t="shared" si="55"/>
        <v>67.637540453074436</v>
      </c>
      <c r="W241" s="50">
        <f t="shared" si="56"/>
        <v>68.55345911949685</v>
      </c>
      <c r="X241" s="50">
        <f t="shared" si="57"/>
        <v>63.809000427428721</v>
      </c>
      <c r="Y241" s="50">
        <f t="shared" si="58"/>
        <v>71.44654088050315</v>
      </c>
      <c r="Z241" s="50">
        <f t="shared" si="59"/>
        <v>72.362459546925578</v>
      </c>
      <c r="AA241" s="50">
        <f t="shared" si="60"/>
        <v>-3.809000427428721</v>
      </c>
      <c r="AB241" s="50">
        <f t="shared" si="61"/>
        <v>-3.8090004274287139</v>
      </c>
      <c r="AC241" s="50">
        <f t="shared" si="62"/>
        <v>-3.8090004274287281</v>
      </c>
      <c r="AF241">
        <v>2.31</v>
      </c>
      <c r="AG241">
        <v>1.64</v>
      </c>
      <c r="AH241" s="66" t="s">
        <v>482</v>
      </c>
      <c r="AJ241" t="s">
        <v>444</v>
      </c>
    </row>
    <row r="242" spans="1:36" ht="15" x14ac:dyDescent="0.25">
      <c r="A242">
        <v>2.39</v>
      </c>
      <c r="B242">
        <v>3.24</v>
      </c>
      <c r="C242">
        <v>3.21</v>
      </c>
      <c r="D242" s="43">
        <f t="shared" si="66"/>
        <v>3.857849690042503E-2</v>
      </c>
      <c r="E242" s="44">
        <f>IF(OR($A242="",$B242="",$C242=""),"",A242*'MPTO_working_3-way'!$I241)</f>
        <v>2.4822026075920158</v>
      </c>
      <c r="F242" s="45">
        <f>IF(OR($A242="",$B242="",$C242=""),"",B242*'MPTO_working_3-way'!$I241)</f>
        <v>3.3649943299573772</v>
      </c>
      <c r="G242" s="46">
        <f>IF(OR($A242="",$B242="",$C242=""),"",C242*'MPTO_working_3-way'!$I241)</f>
        <v>3.3338369750503642</v>
      </c>
      <c r="H242" s="44">
        <f>IF(OR($A242="",$B242="",$C242=""),"",'MPTO_working_3-way'!E241)</f>
        <v>2.4657839018358949</v>
      </c>
      <c r="I242" s="45">
        <f>IF(OR($A242="",$B242="",$C242=""),"",'MPTO_working_3-way'!F241)</f>
        <v>3.3808628975176589</v>
      </c>
      <c r="J242" s="46">
        <f>IF(OR($A242="",$B242="",$C242=""),"",'MPTO_working_3-way'!G241)</f>
        <v>3.3482107642937344</v>
      </c>
      <c r="K242" s="44">
        <f>IF(OR($A242="",$B242="",$C242=""),"",'OddsRatio_working_3-way'!H241)</f>
        <v>2.4729955549977833</v>
      </c>
      <c r="L242" s="45">
        <f>IF(OR($A242="",$B242="",$C242=""),"",'OddsRatio_working_3-way'!I241)</f>
        <v>3.3737482325144144</v>
      </c>
      <c r="M242" s="46">
        <f>IF(OR($A242="",$B242="",$C242=""),"",'OddsRatio_working_3-way'!J241)</f>
        <v>3.3419569615432398</v>
      </c>
      <c r="N242" s="47">
        <f t="shared" si="63"/>
        <v>40.2867999953517</v>
      </c>
      <c r="O242" s="48">
        <f t="shared" si="64"/>
        <v>29.71773209533659</v>
      </c>
      <c r="P242" s="48">
        <f t="shared" si="65"/>
        <v>29.995467909311703</v>
      </c>
      <c r="Q242" t="s">
        <v>286</v>
      </c>
      <c r="R242" t="s">
        <v>289</v>
      </c>
      <c r="S242" t="s">
        <v>476</v>
      </c>
      <c r="T242" s="50">
        <v>100</v>
      </c>
      <c r="U242" s="50">
        <f t="shared" si="54"/>
        <v>58.15899581589958</v>
      </c>
      <c r="V242" s="50">
        <f t="shared" si="55"/>
        <v>69.135802469135797</v>
      </c>
      <c r="W242" s="50">
        <f t="shared" si="56"/>
        <v>68.847352024922117</v>
      </c>
      <c r="X242" s="50">
        <f t="shared" si="57"/>
        <v>62.016845505942072</v>
      </c>
      <c r="Y242" s="50">
        <f t="shared" si="58"/>
        <v>72.993652159178296</v>
      </c>
      <c r="Z242" s="50">
        <f t="shared" si="59"/>
        <v>72.705201714964616</v>
      </c>
      <c r="AA242" s="50">
        <f t="shared" si="60"/>
        <v>-3.8578496900424923</v>
      </c>
      <c r="AB242" s="50">
        <f t="shared" si="61"/>
        <v>-3.8578496900424994</v>
      </c>
      <c r="AC242" s="50">
        <f t="shared" si="62"/>
        <v>-3.8578496900424994</v>
      </c>
      <c r="AF242">
        <v>2.1800000000000002</v>
      </c>
      <c r="AG242">
        <v>1.71</v>
      </c>
      <c r="AH242" s="66" t="s">
        <v>483</v>
      </c>
      <c r="AJ242" t="s">
        <v>444</v>
      </c>
    </row>
    <row r="243" spans="1:36" ht="15" x14ac:dyDescent="0.25">
      <c r="A243">
        <v>2.76</v>
      </c>
      <c r="B243">
        <v>3.45</v>
      </c>
      <c r="C243">
        <v>2.59</v>
      </c>
      <c r="D243" s="43">
        <f t="shared" si="66"/>
        <v>3.8274299143864265E-2</v>
      </c>
      <c r="E243" s="44">
        <f>IF(OR($A243="",$B243="",$C243=""),"",A243*'MPTO_working_3-way'!$I242)</f>
        <v>2.8656370656370651</v>
      </c>
      <c r="F243" s="45">
        <f>IF(OR($A243="",$B243="",$C243=""),"",B243*'MPTO_working_3-way'!$I242)</f>
        <v>3.5820463320463318</v>
      </c>
      <c r="G243" s="46">
        <f>IF(OR($A243="",$B243="",$C243=""),"",C243*'MPTO_working_3-way'!$I242)</f>
        <v>2.6891304347826082</v>
      </c>
      <c r="H243" s="44">
        <f>IF(OR($A243="",$B243="",$C243=""),"",'MPTO_working_3-way'!E242)</f>
        <v>2.8607331519129175</v>
      </c>
      <c r="I243" s="45">
        <f>IF(OR($A243="",$B243="",$C243=""),"",'MPTO_working_3-way'!F242)</f>
        <v>3.6088449111470111</v>
      </c>
      <c r="J243" s="46">
        <f>IF(OR($A243="",$B243="",$C243=""),"",'MPTO_working_3-way'!G242)</f>
        <v>2.6785071942446037</v>
      </c>
      <c r="K243" s="44">
        <f>IF(OR($A243="",$B243="",$C243=""),"",'OddsRatio_working_3-way'!H242)</f>
        <v>2.8637979735064389</v>
      </c>
      <c r="L243" s="45">
        <f>IF(OR($A243="",$B243="",$C243=""),"",'OddsRatio_working_3-way'!I242)</f>
        <v>3.5944914972106687</v>
      </c>
      <c r="M243" s="46">
        <f>IF(OR($A243="",$B243="",$C243=""),"",'OddsRatio_working_3-way'!J242)</f>
        <v>2.6837720328836587</v>
      </c>
      <c r="N243" s="47">
        <f t="shared" si="63"/>
        <v>34.896254378873628</v>
      </c>
      <c r="O243" s="48">
        <f t="shared" si="64"/>
        <v>27.917003503098897</v>
      </c>
      <c r="P243" s="48">
        <f t="shared" si="65"/>
        <v>37.186742118027496</v>
      </c>
      <c r="Q243" t="s">
        <v>283</v>
      </c>
      <c r="R243" t="s">
        <v>466</v>
      </c>
      <c r="S243" t="s">
        <v>476</v>
      </c>
      <c r="T243" s="50">
        <v>100</v>
      </c>
      <c r="U243" s="50">
        <f t="shared" si="54"/>
        <v>63.768115942028999</v>
      </c>
      <c r="V243" s="50">
        <f t="shared" si="55"/>
        <v>71.014492753623188</v>
      </c>
      <c r="W243" s="50">
        <f t="shared" si="56"/>
        <v>61.389961389961393</v>
      </c>
      <c r="X243" s="50">
        <f t="shared" si="57"/>
        <v>67.595545856415427</v>
      </c>
      <c r="Y243" s="50">
        <f t="shared" si="58"/>
        <v>74.84192266800963</v>
      </c>
      <c r="Z243" s="50">
        <f t="shared" si="59"/>
        <v>65.217391304347828</v>
      </c>
      <c r="AA243" s="50">
        <f t="shared" si="60"/>
        <v>-3.8274299143864283</v>
      </c>
      <c r="AB243" s="50">
        <f t="shared" si="61"/>
        <v>-3.8274299143864425</v>
      </c>
      <c r="AC243" s="50">
        <f t="shared" si="62"/>
        <v>-3.8274299143864354</v>
      </c>
      <c r="AF243">
        <v>1.93</v>
      </c>
      <c r="AG243">
        <v>1.92</v>
      </c>
      <c r="AH243" s="66" t="s">
        <v>482</v>
      </c>
      <c r="AJ243" t="s">
        <v>444</v>
      </c>
    </row>
    <row r="244" spans="1:36" ht="15" x14ac:dyDescent="0.25">
      <c r="A244">
        <v>1.43</v>
      </c>
      <c r="B244">
        <v>4.66</v>
      </c>
      <c r="C244">
        <v>7.54</v>
      </c>
      <c r="D244" s="43">
        <f t="shared" si="66"/>
        <v>4.6518968673771255E-2</v>
      </c>
      <c r="E244" s="44">
        <f>IF(OR($A244="",$B244="",$C244=""),"",A244*'MPTO_working_3-way'!$I243)</f>
        <v>1.4965221252034928</v>
      </c>
      <c r="F244" s="45">
        <f>IF(OR($A244="",$B244="",$C244=""),"",B244*'MPTO_working_3-way'!$I243)</f>
        <v>4.876778394019774</v>
      </c>
      <c r="G244" s="46">
        <f>IF(OR($A244="",$B244="",$C244=""),"",C244*'MPTO_working_3-way'!$I243)</f>
        <v>7.8907530238002357</v>
      </c>
      <c r="H244" s="44">
        <f>IF(OR($A244="",$B244="",$C244=""),"",'MPTO_working_3-way'!E243)</f>
        <v>1.4624279381338758</v>
      </c>
      <c r="I244" s="45">
        <f>IF(OR($A244="",$B244="",$C244=""),"",'MPTO_working_3-way'!F243)</f>
        <v>5.0229561203324904</v>
      </c>
      <c r="J244" s="46">
        <f>IF(OR($A244="",$B244="",$C244=""),"",'MPTO_working_3-way'!G243)</f>
        <v>8.5382752922671852</v>
      </c>
      <c r="K244" s="44">
        <f>IF(OR($A244="",$B244="",$C244=""),"",'OddsRatio_working_3-way'!H243)</f>
        <v>1.4728950937405216</v>
      </c>
      <c r="L244" s="45">
        <f>IF(OR($A244="",$B244="",$C244=""),"",'OddsRatio_working_3-way'!I243)</f>
        <v>5.0251070769542094</v>
      </c>
      <c r="M244" s="46">
        <f>IF(OR($A244="",$B244="",$C244=""),"",'OddsRatio_working_3-way'!J243)</f>
        <v>8.1924044489837513</v>
      </c>
      <c r="N244" s="47">
        <f t="shared" si="63"/>
        <v>66.821598101265806</v>
      </c>
      <c r="O244" s="48">
        <f t="shared" si="64"/>
        <v>20.505340189873415</v>
      </c>
      <c r="P244" s="48">
        <f t="shared" si="65"/>
        <v>12.673061708860756</v>
      </c>
      <c r="Q244" t="s">
        <v>295</v>
      </c>
      <c r="R244" t="s">
        <v>84</v>
      </c>
      <c r="S244" t="s">
        <v>476</v>
      </c>
      <c r="T244" s="50">
        <v>100</v>
      </c>
      <c r="U244" s="50">
        <f t="shared" si="54"/>
        <v>30.069930069930074</v>
      </c>
      <c r="V244" s="50">
        <f t="shared" si="55"/>
        <v>78.540772532188839</v>
      </c>
      <c r="W244" s="50">
        <f t="shared" si="56"/>
        <v>86.73740053050399</v>
      </c>
      <c r="X244" s="50">
        <f t="shared" si="57"/>
        <v>34.721826937307185</v>
      </c>
      <c r="Y244" s="50">
        <f t="shared" si="58"/>
        <v>83.192669399565958</v>
      </c>
      <c r="Z244" s="50">
        <f t="shared" si="59"/>
        <v>91.389297397881094</v>
      </c>
      <c r="AA244" s="50">
        <f t="shared" si="60"/>
        <v>-4.6518968673771113</v>
      </c>
      <c r="AB244" s="50">
        <f t="shared" si="61"/>
        <v>-4.6518968673771184</v>
      </c>
      <c r="AC244" s="50">
        <f t="shared" si="62"/>
        <v>-4.6518968673771042</v>
      </c>
      <c r="AF244">
        <v>1.76</v>
      </c>
      <c r="AG244">
        <v>2.11</v>
      </c>
      <c r="AH244" s="66" t="s">
        <v>483</v>
      </c>
      <c r="AJ244" t="s">
        <v>444</v>
      </c>
    </row>
    <row r="245" spans="1:36" ht="15" x14ac:dyDescent="0.25">
      <c r="A245">
        <v>3.27</v>
      </c>
      <c r="B245">
        <v>3.56</v>
      </c>
      <c r="C245">
        <v>2.21</v>
      </c>
      <c r="D245" s="43">
        <f t="shared" si="66"/>
        <v>3.9197961740816689E-2</v>
      </c>
      <c r="E245" s="44">
        <f>IF(OR($A245="",$B245="",$C245=""),"",A245*'MPTO_working_3-way'!$I244)</f>
        <v>3.3981773348924706</v>
      </c>
      <c r="F245" s="45">
        <f>IF(OR($A245="",$B245="",$C245=""),"",B245*'MPTO_working_3-way'!$I244)</f>
        <v>3.6995447437973077</v>
      </c>
      <c r="G245" s="46">
        <f>IF(OR($A245="",$B245="",$C245=""),"",C245*'MPTO_working_3-way'!$I244)</f>
        <v>2.296627495447205</v>
      </c>
      <c r="H245" s="44">
        <f>IF(OR($A245="",$B245="",$C245=""),"",'MPTO_working_3-way'!E244)</f>
        <v>3.4159490832045112</v>
      </c>
      <c r="I245" s="45">
        <f>IF(OR($A245="",$B245="",$C245=""),"",'MPTO_working_3-way'!F244)</f>
        <v>3.7336714066200418</v>
      </c>
      <c r="J245" s="46">
        <f>IF(OR($A245="",$B245="",$C245=""),"",'MPTO_working_3-way'!G244)</f>
        <v>2.2757131089962388</v>
      </c>
      <c r="K245" s="44">
        <f>IF(OR($A245="",$B245="",$C245=""),"",'OddsRatio_working_3-way'!H244)</f>
        <v>3.4097542539575865</v>
      </c>
      <c r="L245" s="45">
        <f>IF(OR($A245="",$B245="",$C245=""),"",'OddsRatio_working_3-way'!I244)</f>
        <v>3.7176083216437963</v>
      </c>
      <c r="M245" s="46">
        <f>IF(OR($A245="",$B245="",$C245=""),"",'OddsRatio_working_3-way'!J244)</f>
        <v>2.2844945582769509</v>
      </c>
      <c r="N245" s="47">
        <f t="shared" si="63"/>
        <v>29.427540161956944</v>
      </c>
      <c r="O245" s="48">
        <f t="shared" si="64"/>
        <v>27.030352901572812</v>
      </c>
      <c r="P245" s="48">
        <f t="shared" si="65"/>
        <v>43.542106936470233</v>
      </c>
      <c r="Q245" t="s">
        <v>292</v>
      </c>
      <c r="R245" t="s">
        <v>288</v>
      </c>
      <c r="S245" t="s">
        <v>476</v>
      </c>
      <c r="T245" s="50">
        <v>100</v>
      </c>
      <c r="U245" s="50">
        <f t="shared" si="54"/>
        <v>69.418960244648318</v>
      </c>
      <c r="V245" s="50">
        <f t="shared" si="55"/>
        <v>71.910112359550567</v>
      </c>
      <c r="W245" s="50">
        <f t="shared" si="56"/>
        <v>54.751131221719454</v>
      </c>
      <c r="X245" s="50">
        <f t="shared" si="57"/>
        <v>73.338756418729972</v>
      </c>
      <c r="Y245" s="50">
        <f t="shared" si="58"/>
        <v>75.829908533632235</v>
      </c>
      <c r="Z245" s="50">
        <f t="shared" si="59"/>
        <v>58.670927395801122</v>
      </c>
      <c r="AA245" s="50">
        <f t="shared" si="60"/>
        <v>-3.9197961740816538</v>
      </c>
      <c r="AB245" s="50">
        <f t="shared" si="61"/>
        <v>-3.919796174081668</v>
      </c>
      <c r="AC245" s="50">
        <f t="shared" si="62"/>
        <v>-3.919796174081668</v>
      </c>
      <c r="AF245">
        <v>2.0099999999999998</v>
      </c>
      <c r="AG245">
        <v>1.85</v>
      </c>
      <c r="AH245" s="66" t="s">
        <v>492</v>
      </c>
      <c r="AJ245" t="s">
        <v>444</v>
      </c>
    </row>
    <row r="246" spans="1:36" ht="15" x14ac:dyDescent="0.25">
      <c r="A246">
        <v>1.63</v>
      </c>
      <c r="B246">
        <v>3.98</v>
      </c>
      <c r="C246">
        <v>5.59</v>
      </c>
      <c r="D246" s="43">
        <f t="shared" si="66"/>
        <v>4.3644090487667819E-2</v>
      </c>
      <c r="E246" s="44">
        <f>IF(OR($A246="",$B246="",$C246=""),"",A246*'MPTO_working_3-way'!$I245)</f>
        <v>1.7011398674948985</v>
      </c>
      <c r="F246" s="45">
        <f>IF(OR($A246="",$B246="",$C246=""),"",B246*'MPTO_working_3-way'!$I245)</f>
        <v>4.1537034801409183</v>
      </c>
      <c r="G246" s="46">
        <f>IF(OR($A246="",$B246="",$C246=""),"",C246*'MPTO_working_3-way'!$I245)</f>
        <v>5.8339704658260629</v>
      </c>
      <c r="H246" s="44">
        <f>IF(OR($A246="",$B246="",$C246=""),"",'MPTO_working_3-way'!E245)</f>
        <v>1.6695915061732578</v>
      </c>
      <c r="I246" s="45">
        <f>IF(OR($A246="",$B246="",$C246=""),"",'MPTO_working_3-way'!F245)</f>
        <v>4.2246098086676778</v>
      </c>
      <c r="J246" s="46">
        <f>IF(OR($A246="",$B246="",$C246=""),"",'MPTO_working_3-way'!G245)</f>
        <v>6.0848404532887059</v>
      </c>
      <c r="K246" s="44">
        <f>IF(OR($A246="",$B246="",$C246=""),"",'OddsRatio_working_3-way'!H245)</f>
        <v>1.6804208507026406</v>
      </c>
      <c r="L246" s="45">
        <f>IF(OR($A246="",$B246="",$C246=""),"",'OddsRatio_working_3-way'!I245)</f>
        <v>4.2184986271331244</v>
      </c>
      <c r="M246" s="46">
        <f>IF(OR($A246="",$B246="",$C246=""),"",'OddsRatio_working_3-way'!J245)</f>
        <v>5.9573519122620944</v>
      </c>
      <c r="N246" s="47">
        <f t="shared" si="63"/>
        <v>58.78411405833441</v>
      </c>
      <c r="O246" s="48">
        <f t="shared" si="64"/>
        <v>24.074900983689716</v>
      </c>
      <c r="P246" s="48">
        <f t="shared" si="65"/>
        <v>17.140984957975867</v>
      </c>
      <c r="Q246" t="s">
        <v>458</v>
      </c>
      <c r="R246" t="s">
        <v>281</v>
      </c>
      <c r="S246" t="s">
        <v>476</v>
      </c>
      <c r="T246" s="50">
        <v>100</v>
      </c>
      <c r="U246" s="50">
        <f t="shared" si="54"/>
        <v>38.650306748466257</v>
      </c>
      <c r="V246" s="50">
        <f t="shared" si="55"/>
        <v>74.874371859296474</v>
      </c>
      <c r="W246" s="50">
        <f t="shared" si="56"/>
        <v>82.110912343470488</v>
      </c>
      <c r="X246" s="50">
        <f t="shared" si="57"/>
        <v>43.014715797233031</v>
      </c>
      <c r="Y246" s="50">
        <f t="shared" si="58"/>
        <v>79.238780908063262</v>
      </c>
      <c r="Z246" s="50">
        <f t="shared" si="59"/>
        <v>86.475321392237262</v>
      </c>
      <c r="AA246" s="50">
        <f t="shared" si="60"/>
        <v>-4.3644090487667739</v>
      </c>
      <c r="AB246" s="50">
        <f t="shared" si="61"/>
        <v>-4.3644090487667881</v>
      </c>
      <c r="AC246" s="50">
        <f t="shared" si="62"/>
        <v>-4.3644090487667739</v>
      </c>
      <c r="AF246">
        <v>2.06</v>
      </c>
      <c r="AG246">
        <v>1.79</v>
      </c>
      <c r="AH246" s="66" t="s">
        <v>482</v>
      </c>
      <c r="AJ246" t="s">
        <v>444</v>
      </c>
    </row>
    <row r="247" spans="1:36" ht="15" x14ac:dyDescent="0.25">
      <c r="A247">
        <v>2.83</v>
      </c>
      <c r="B247">
        <v>3.67</v>
      </c>
      <c r="C247">
        <v>2.42</v>
      </c>
      <c r="D247" s="43">
        <f t="shared" si="66"/>
        <v>3.9059594987929325E-2</v>
      </c>
      <c r="E247" s="44">
        <f>IF(OR($A247="",$B247="",$C247=""),"",A247*'MPTO_working_3-way'!$I246)</f>
        <v>2.9405386538158402</v>
      </c>
      <c r="F247" s="45">
        <f>IF(OR($A247="",$B247="",$C247=""),"",B247*'MPTO_working_3-way'!$I246)</f>
        <v>3.8133487136057007</v>
      </c>
      <c r="G247" s="46">
        <f>IF(OR($A247="",$B247="",$C247=""),"",C247*'MPTO_working_3-way'!$I246)</f>
        <v>2.5145242198707889</v>
      </c>
      <c r="H247" s="44">
        <f>IF(OR($A247="",$B247="",$C247=""),"",'MPTO_working_3-way'!E246)</f>
        <v>2.9382639124804162</v>
      </c>
      <c r="I247" s="45">
        <f>IF(OR($A247="",$B247="",$C247=""),"",'MPTO_working_3-way'!F246)</f>
        <v>3.8541631078453955</v>
      </c>
      <c r="J247" s="46">
        <f>IF(OR($A247="",$B247="",$C247=""),"",'MPTO_working_3-way'!G246)</f>
        <v>2.4987301734372522</v>
      </c>
      <c r="K247" s="44">
        <f>IF(OR($A247="",$B247="",$C247=""),"",'OddsRatio_working_3-way'!H246)</f>
        <v>2.9410162496056103</v>
      </c>
      <c r="L247" s="45">
        <f>IF(OR($A247="",$B247="",$C247=""),"",'OddsRatio_working_3-way'!I246)</f>
        <v>3.8319745281131028</v>
      </c>
      <c r="M247" s="46">
        <f>IF(OR($A247="",$B247="",$C247=""),"",'OddsRatio_working_3-way'!J246)</f>
        <v>2.5061437565245717</v>
      </c>
      <c r="N247" s="47">
        <f t="shared" si="63"/>
        <v>34.007374761162652</v>
      </c>
      <c r="O247" s="48">
        <f t="shared" si="64"/>
        <v>26.223670456155396</v>
      </c>
      <c r="P247" s="48">
        <f t="shared" si="65"/>
        <v>39.768954782681945</v>
      </c>
      <c r="Q247" t="s">
        <v>285</v>
      </c>
      <c r="R247" t="s">
        <v>455</v>
      </c>
      <c r="S247" t="s">
        <v>476</v>
      </c>
      <c r="T247" s="50">
        <v>100</v>
      </c>
      <c r="U247" s="50">
        <f t="shared" si="54"/>
        <v>64.664310954063609</v>
      </c>
      <c r="V247" s="50">
        <f t="shared" si="55"/>
        <v>72.752043596730246</v>
      </c>
      <c r="W247" s="50">
        <f t="shared" si="56"/>
        <v>58.677685950413228</v>
      </c>
      <c r="X247" s="50">
        <f t="shared" si="57"/>
        <v>68.570270452856533</v>
      </c>
      <c r="Y247" s="50">
        <f t="shared" si="58"/>
        <v>76.658003095523171</v>
      </c>
      <c r="Z247" s="50">
        <f t="shared" si="59"/>
        <v>62.583645449206159</v>
      </c>
      <c r="AA247" s="50">
        <f t="shared" si="60"/>
        <v>-3.9059594987929245</v>
      </c>
      <c r="AB247" s="50">
        <f t="shared" si="61"/>
        <v>-3.9059594987929245</v>
      </c>
      <c r="AC247" s="50">
        <f t="shared" si="62"/>
        <v>-3.9059594987929316</v>
      </c>
      <c r="AF247">
        <v>1.84</v>
      </c>
      <c r="AG247">
        <v>2.02</v>
      </c>
      <c r="AH247" s="66" t="s">
        <v>493</v>
      </c>
      <c r="AJ247" t="s">
        <v>444</v>
      </c>
    </row>
    <row r="248" spans="1:36" ht="15" x14ac:dyDescent="0.25">
      <c r="A248">
        <v>2.5099999999999998</v>
      </c>
      <c r="B248">
        <v>3.45</v>
      </c>
      <c r="C248">
        <v>2.85</v>
      </c>
      <c r="D248" s="43">
        <f t="shared" si="66"/>
        <v>3.9138639948216314E-2</v>
      </c>
      <c r="E248" s="44">
        <f>IF(OR($A248="",$B248="",$C248=""),"",A248*'MPTO_working_3-way'!$I247)</f>
        <v>2.6082379862700229</v>
      </c>
      <c r="F248" s="45">
        <f>IF(OR($A248="",$B248="",$C248=""),"",B248*'MPTO_working_3-way'!$I247)</f>
        <v>3.5850283078213465</v>
      </c>
      <c r="G248" s="46">
        <f>IF(OR($A248="",$B248="",$C248=""),"",C248*'MPTO_working_3-way'!$I247)</f>
        <v>2.9615451238524164</v>
      </c>
      <c r="H248" s="44">
        <f>IF(OR($A248="",$B248="",$C248=""),"",'MPTO_working_3-way'!E247)</f>
        <v>2.5949750408100498</v>
      </c>
      <c r="I248" s="45">
        <f>IF(OR($A248="",$B248="",$C248=""),"",'MPTO_working_3-way'!F247)</f>
        <v>3.6126011395698625</v>
      </c>
      <c r="J248" s="46">
        <f>IF(OR($A248="",$B248="",$C248=""),"",'MPTO_working_3-way'!G247)</f>
        <v>2.9600600897748435</v>
      </c>
      <c r="K248" s="44">
        <f>IF(OR($A248="",$B248="",$C248=""),"",'OddsRatio_working_3-way'!H247)</f>
        <v>2.6012293170536838</v>
      </c>
      <c r="L248" s="45">
        <f>IF(OR($A248="",$B248="",$C248=""),"",'OddsRatio_working_3-way'!I247)</f>
        <v>3.5980210773387582</v>
      </c>
      <c r="M248" s="46">
        <f>IF(OR($A248="",$B248="",$C248=""),"",'OddsRatio_working_3-way'!J247)</f>
        <v>2.9617710175823282</v>
      </c>
      <c r="N248" s="47">
        <f t="shared" si="63"/>
        <v>38.340059659589407</v>
      </c>
      <c r="O248" s="48">
        <f t="shared" si="64"/>
        <v>27.893782534947647</v>
      </c>
      <c r="P248" s="48">
        <f t="shared" si="65"/>
        <v>33.766157805462946</v>
      </c>
      <c r="Q248" t="s">
        <v>287</v>
      </c>
      <c r="R248" t="s">
        <v>290</v>
      </c>
      <c r="S248" t="s">
        <v>476</v>
      </c>
      <c r="T248" s="50">
        <v>100</v>
      </c>
      <c r="U248" s="50">
        <f t="shared" si="54"/>
        <v>60.15936254980079</v>
      </c>
      <c r="V248" s="50">
        <f t="shared" si="55"/>
        <v>71.014492753623188</v>
      </c>
      <c r="W248" s="50">
        <f t="shared" si="56"/>
        <v>64.912280701754383</v>
      </c>
      <c r="X248" s="50">
        <f t="shared" si="57"/>
        <v>64.073226544622415</v>
      </c>
      <c r="Y248" s="50">
        <f t="shared" si="58"/>
        <v>74.928356748444827</v>
      </c>
      <c r="Z248" s="50">
        <f t="shared" si="59"/>
        <v>68.826144696576023</v>
      </c>
      <c r="AA248" s="50">
        <f t="shared" si="60"/>
        <v>-3.9138639948216252</v>
      </c>
      <c r="AB248" s="50">
        <f t="shared" si="61"/>
        <v>-3.9138639948216394</v>
      </c>
      <c r="AC248" s="50">
        <f t="shared" si="62"/>
        <v>-3.9138639948216394</v>
      </c>
      <c r="AF248">
        <v>2.08</v>
      </c>
      <c r="AG248">
        <v>1.78</v>
      </c>
      <c r="AH248" s="66" t="s">
        <v>483</v>
      </c>
      <c r="AJ248" t="s">
        <v>444</v>
      </c>
    </row>
    <row r="249" spans="1:36" ht="15" x14ac:dyDescent="0.25">
      <c r="A249">
        <v>3.42</v>
      </c>
      <c r="B249">
        <v>3.21</v>
      </c>
      <c r="C249">
        <v>2.2999999999999998</v>
      </c>
      <c r="D249" s="43">
        <f t="shared" si="66"/>
        <v>3.8706749265144502E-2</v>
      </c>
      <c r="E249" s="44">
        <f>IF(OR($A249="",$B249="",$C249=""),"",A249*'MPTO_working_3-way'!$I248)</f>
        <v>3.5523770824867942</v>
      </c>
      <c r="F249" s="45">
        <f>IF(OR($A249="",$B249="",$C249=""),"",B249*'MPTO_working_3-way'!$I248)</f>
        <v>3.3342486651411138</v>
      </c>
      <c r="G249" s="46">
        <f>IF(OR($A249="",$B249="",$C249=""),"",C249*'MPTO_working_3-way'!$I248)</f>
        <v>2.3890255233098321</v>
      </c>
      <c r="H249" s="44">
        <f>IF(OR($A249="",$B249="",$C249=""),"",'MPTO_working_3-way'!E248)</f>
        <v>3.5778762742269623</v>
      </c>
      <c r="I249" s="45">
        <f>IF(OR($A249="",$B249="",$C249=""),"",'MPTO_working_3-way'!F248)</f>
        <v>3.3486900912705466</v>
      </c>
      <c r="J249" s="46">
        <f>IF(OR($A249="",$B249="",$C249=""),"",'MPTO_working_3-way'!G248)</f>
        <v>2.3703402607107118</v>
      </c>
      <c r="K249" s="44">
        <f>IF(OR($A249="",$B249="",$C249=""),"",'OddsRatio_working_3-way'!H248)</f>
        <v>3.5659007073681765</v>
      </c>
      <c r="L249" s="45">
        <f>IF(OR($A249="",$B249="",$C249=""),"",'OddsRatio_working_3-way'!I248)</f>
        <v>3.3432399021833352</v>
      </c>
      <c r="M249" s="46">
        <f>IF(OR($A249="",$B249="",$C249=""),"",'OddsRatio_working_3-way'!J248)</f>
        <v>2.3783764130490201</v>
      </c>
      <c r="N249" s="47">
        <f t="shared" si="63"/>
        <v>28.150164714494874</v>
      </c>
      <c r="O249" s="48">
        <f t="shared" si="64"/>
        <v>29.991764275256223</v>
      </c>
      <c r="P249" s="48">
        <f t="shared" si="65"/>
        <v>41.858071010248906</v>
      </c>
      <c r="Q249" t="s">
        <v>459</v>
      </c>
      <c r="R249" t="s">
        <v>463</v>
      </c>
      <c r="S249" t="s">
        <v>476</v>
      </c>
      <c r="T249" s="50">
        <v>100</v>
      </c>
      <c r="U249" s="50">
        <f t="shared" si="54"/>
        <v>70.760233918128648</v>
      </c>
      <c r="V249" s="50">
        <f t="shared" si="55"/>
        <v>68.847352024922117</v>
      </c>
      <c r="W249" s="50">
        <f t="shared" si="56"/>
        <v>56.521739130434774</v>
      </c>
      <c r="X249" s="50">
        <f t="shared" si="57"/>
        <v>74.630908844643102</v>
      </c>
      <c r="Y249" s="50">
        <f t="shared" si="58"/>
        <v>72.71802695143657</v>
      </c>
      <c r="Z249" s="50">
        <f t="shared" si="59"/>
        <v>60.392414056949221</v>
      </c>
      <c r="AA249" s="50">
        <f t="shared" si="60"/>
        <v>-3.8706749265144538</v>
      </c>
      <c r="AB249" s="50">
        <f t="shared" si="61"/>
        <v>-3.8706749265144538</v>
      </c>
      <c r="AC249" s="50">
        <f t="shared" si="62"/>
        <v>-3.8706749265144467</v>
      </c>
      <c r="AF249">
        <v>1.86</v>
      </c>
      <c r="AG249">
        <v>1.99</v>
      </c>
      <c r="AH249" s="66" t="s">
        <v>478</v>
      </c>
      <c r="AJ249" t="s">
        <v>439</v>
      </c>
    </row>
    <row r="250" spans="1:36" ht="15" x14ac:dyDescent="0.25">
      <c r="A250">
        <v>1.88</v>
      </c>
      <c r="B250">
        <v>3.63</v>
      </c>
      <c r="C250">
        <v>4.28</v>
      </c>
      <c r="D250" s="43">
        <f t="shared" si="66"/>
        <v>4.1041847094017259E-2</v>
      </c>
      <c r="E250" s="44">
        <f>IF(OR($A250="",$B250="",$C250=""),"",A250*'MPTO_working_3-way'!$I249)</f>
        <v>1.9571586725367522</v>
      </c>
      <c r="F250" s="45">
        <f>IF(OR($A250="",$B250="",$C250=""),"",B250*'MPTO_working_3-way'!$I249)</f>
        <v>3.7789819049512827</v>
      </c>
      <c r="G250" s="46">
        <f>IF(OR($A250="",$B250="",$C250=""),"",C250*'MPTO_working_3-way'!$I249)</f>
        <v>4.4556591055623942</v>
      </c>
      <c r="H250" s="44">
        <f>IF(OR($A250="",$B250="",$C250=""),"",'MPTO_working_3-way'!E249)</f>
        <v>1.929629209429234</v>
      </c>
      <c r="I250" s="45">
        <f>IF(OR($A250="",$B250="",$C250=""),"",'MPTO_working_3-way'!F249)</f>
        <v>3.8196881383925119</v>
      </c>
      <c r="J250" s="46">
        <f>IF(OR($A250="",$B250="",$C250=""),"",'MPTO_working_3-way'!G249)</f>
        <v>4.546193423494918</v>
      </c>
      <c r="K250" s="44">
        <f>IF(OR($A250="",$B250="",$C250=""),"",'OddsRatio_working_3-way'!H249)</f>
        <v>1.9400318593715611</v>
      </c>
      <c r="L250" s="45">
        <f>IF(OR($A250="",$B250="",$C250=""),"",'OddsRatio_working_3-way'!I249)</f>
        <v>3.8094133978945508</v>
      </c>
      <c r="M250" s="46">
        <f>IF(OR($A250="",$B250="",$C250=""),"",'OddsRatio_working_3-way'!J249)</f>
        <v>4.5037551122030894</v>
      </c>
      <c r="N250" s="47">
        <f t="shared" si="63"/>
        <v>51.094477623720699</v>
      </c>
      <c r="O250" s="48">
        <f t="shared" si="64"/>
        <v>26.462153700439366</v>
      </c>
      <c r="P250" s="48">
        <f t="shared" si="65"/>
        <v>22.443368675839931</v>
      </c>
      <c r="Q250" t="s">
        <v>296</v>
      </c>
      <c r="R250" t="s">
        <v>464</v>
      </c>
      <c r="S250" t="s">
        <v>476</v>
      </c>
      <c r="T250" s="50">
        <v>100</v>
      </c>
      <c r="U250" s="50">
        <f t="shared" si="54"/>
        <v>46.808510638297875</v>
      </c>
      <c r="V250" s="50">
        <f t="shared" si="55"/>
        <v>72.451790633608823</v>
      </c>
      <c r="W250" s="50">
        <f t="shared" si="56"/>
        <v>76.635514018691595</v>
      </c>
      <c r="X250" s="50">
        <f t="shared" si="57"/>
        <v>50.912695347699596</v>
      </c>
      <c r="Y250" s="50">
        <f t="shared" si="58"/>
        <v>76.555975343010545</v>
      </c>
      <c r="Z250" s="50">
        <f t="shared" si="59"/>
        <v>80.739698728093316</v>
      </c>
      <c r="AA250" s="50">
        <f t="shared" si="60"/>
        <v>-4.1041847094017214</v>
      </c>
      <c r="AB250" s="50">
        <f t="shared" si="61"/>
        <v>-4.1041847094017214</v>
      </c>
      <c r="AC250" s="50">
        <f t="shared" si="62"/>
        <v>-4.1041847094017214</v>
      </c>
      <c r="AF250">
        <v>2.08</v>
      </c>
      <c r="AG250">
        <v>1.78</v>
      </c>
      <c r="AH250" s="66" t="s">
        <v>479</v>
      </c>
      <c r="AJ250" t="s">
        <v>439</v>
      </c>
    </row>
    <row r="251" spans="1:36" ht="15" x14ac:dyDescent="0.25">
      <c r="A251">
        <v>1.82</v>
      </c>
      <c r="B251">
        <v>3.53</v>
      </c>
      <c r="C251">
        <v>4.79</v>
      </c>
      <c r="D251" s="43">
        <f t="shared" si="66"/>
        <v>4.1504935654101516E-2</v>
      </c>
      <c r="E251" s="44">
        <f>IF(OR($A251="",$B251="",$C251=""),"",A251*'MPTO_working_3-way'!$I250)</f>
        <v>1.8955389828904647</v>
      </c>
      <c r="F251" s="45">
        <f>IF(OR($A251="",$B251="",$C251=""),"",B251*'MPTO_working_3-way'!$I250)</f>
        <v>3.6765124228589783</v>
      </c>
      <c r="G251" s="46">
        <f>IF(OR($A251="",$B251="",$C251=""),"",C251*'MPTO_working_3-way'!$I250)</f>
        <v>4.9888086417831463</v>
      </c>
      <c r="H251" s="44">
        <f>IF(OR($A251="",$B251="",$C251=""),"",'MPTO_working_3-way'!E250)</f>
        <v>1.8670106963492812</v>
      </c>
      <c r="I251" s="45">
        <f>IF(OR($A251="",$B251="",$C251=""),"",'MPTO_working_3-way'!F250)</f>
        <v>3.7112479776801335</v>
      </c>
      <c r="J251" s="46">
        <f>IF(OR($A251="",$B251="",$C251=""),"",'MPTO_working_3-way'!G250)</f>
        <v>5.1299601356572335</v>
      </c>
      <c r="K251" s="44">
        <f>IF(OR($A251="",$B251="",$C251=""),"",'OddsRatio_working_3-way'!H250)</f>
        <v>1.8777140732335627</v>
      </c>
      <c r="L251" s="45">
        <f>IF(OR($A251="",$B251="",$C251=""),"",'OddsRatio_working_3-way'!I250)</f>
        <v>3.7080690308303828</v>
      </c>
      <c r="M251" s="46">
        <f>IF(OR($A251="",$B251="",$C251=""),"",'OddsRatio_working_3-way'!J250)</f>
        <v>5.0567516311648824</v>
      </c>
      <c r="N251" s="47">
        <f t="shared" si="63"/>
        <v>52.755443650919929</v>
      </c>
      <c r="O251" s="48">
        <f t="shared" si="64"/>
        <v>27.199690494242006</v>
      </c>
      <c r="P251" s="48">
        <f t="shared" si="65"/>
        <v>20.044865854838054</v>
      </c>
      <c r="Q251" t="s">
        <v>461</v>
      </c>
      <c r="R251" t="s">
        <v>457</v>
      </c>
      <c r="S251" t="s">
        <v>476</v>
      </c>
      <c r="T251" s="50">
        <v>100</v>
      </c>
      <c r="U251" s="50">
        <f t="shared" si="54"/>
        <v>45.054945054945051</v>
      </c>
      <c r="V251" s="50">
        <f t="shared" si="55"/>
        <v>71.671388101982998</v>
      </c>
      <c r="W251" s="50">
        <f t="shared" si="56"/>
        <v>79.123173277661792</v>
      </c>
      <c r="X251" s="50">
        <f t="shared" si="57"/>
        <v>49.205438620355203</v>
      </c>
      <c r="Y251" s="50">
        <f t="shared" si="58"/>
        <v>75.821881667393143</v>
      </c>
      <c r="Z251" s="50">
        <f t="shared" si="59"/>
        <v>83.273666843071936</v>
      </c>
      <c r="AA251" s="50">
        <f t="shared" si="60"/>
        <v>-4.1504935654101516</v>
      </c>
      <c r="AB251" s="50">
        <f t="shared" si="61"/>
        <v>-4.1504935654101445</v>
      </c>
      <c r="AC251" s="50">
        <f t="shared" si="62"/>
        <v>-4.1504935654101445</v>
      </c>
      <c r="AF251">
        <v>1.76</v>
      </c>
      <c r="AG251">
        <v>2.11</v>
      </c>
      <c r="AH251" s="66" t="s">
        <v>490</v>
      </c>
      <c r="AJ251" t="s">
        <v>439</v>
      </c>
    </row>
    <row r="252" spans="1:36" ht="15" x14ac:dyDescent="0.25">
      <c r="A252">
        <v>1.85</v>
      </c>
      <c r="B252">
        <v>3.66</v>
      </c>
      <c r="C252">
        <v>4.42</v>
      </c>
      <c r="D252" s="43">
        <f t="shared" si="66"/>
        <v>4.0008928147790224E-2</v>
      </c>
      <c r="E252" s="44">
        <f>IF(OR($A252="",$B252="",$C252=""),"",A252*'MPTO_working_3-way'!$I251)</f>
        <v>1.924016517073412</v>
      </c>
      <c r="F252" s="45">
        <f>IF(OR($A252="",$B252="",$C252=""),"",B252*'MPTO_working_3-way'!$I251)</f>
        <v>3.8064326770209123</v>
      </c>
      <c r="G252" s="46">
        <f>IF(OR($A252="",$B252="",$C252=""),"",C252*'MPTO_working_3-way'!$I251)</f>
        <v>4.5968394624132332</v>
      </c>
      <c r="H252" s="44">
        <f>IF(OR($A252="",$B252="",$C252=""),"",'MPTO_working_3-way'!E251)</f>
        <v>1.8967981304012196</v>
      </c>
      <c r="I252" s="45">
        <f>IF(OR($A252="",$B252="",$C252=""),"",'MPTO_working_3-way'!F251)</f>
        <v>3.8478152982691927</v>
      </c>
      <c r="J252" s="46">
        <f>IF(OR($A252="",$B252="",$C252=""),"",'MPTO_working_3-way'!G251)</f>
        <v>4.6968636120617591</v>
      </c>
      <c r="K252" s="44">
        <f>IF(OR($A252="",$B252="",$C252=""),"",'OddsRatio_working_3-way'!H251)</f>
        <v>1.9069924307699806</v>
      </c>
      <c r="L252" s="45">
        <f>IF(OR($A252="",$B252="",$C252=""),"",'OddsRatio_working_3-way'!I251)</f>
        <v>3.8383527833507638</v>
      </c>
      <c r="M252" s="46">
        <f>IF(OR($A252="",$B252="",$C252=""),"",'OddsRatio_working_3-way'!J251)</f>
        <v>4.6493107214509823</v>
      </c>
      <c r="N252" s="47">
        <f t="shared" si="63"/>
        <v>51.974605785665631</v>
      </c>
      <c r="O252" s="48">
        <f t="shared" si="64"/>
        <v>26.271317132098748</v>
      </c>
      <c r="P252" s="48">
        <f t="shared" si="65"/>
        <v>21.754077082235614</v>
      </c>
      <c r="Q252" t="s">
        <v>460</v>
      </c>
      <c r="R252" t="s">
        <v>300</v>
      </c>
      <c r="S252" t="s">
        <v>476</v>
      </c>
      <c r="T252" s="50">
        <v>100</v>
      </c>
      <c r="U252" s="50">
        <f t="shared" si="54"/>
        <v>45.945945945945937</v>
      </c>
      <c r="V252" s="50">
        <f t="shared" si="55"/>
        <v>72.67759562841529</v>
      </c>
      <c r="W252" s="50">
        <f t="shared" si="56"/>
        <v>77.375565610859724</v>
      </c>
      <c r="X252" s="50">
        <f t="shared" si="57"/>
        <v>49.946838760724965</v>
      </c>
      <c r="Y252" s="50">
        <f t="shared" si="58"/>
        <v>76.678488443194311</v>
      </c>
      <c r="Z252" s="50">
        <f t="shared" si="59"/>
        <v>81.376458425638745</v>
      </c>
      <c r="AA252" s="50">
        <f t="shared" si="60"/>
        <v>-4.0008928147790286</v>
      </c>
      <c r="AB252" s="50">
        <f t="shared" si="61"/>
        <v>-4.0008928147790215</v>
      </c>
      <c r="AC252" s="50">
        <f t="shared" si="62"/>
        <v>-4.0008928147790215</v>
      </c>
      <c r="AF252">
        <v>2.08</v>
      </c>
      <c r="AG252">
        <v>1.78</v>
      </c>
      <c r="AH252" s="66" t="s">
        <v>479</v>
      </c>
      <c r="AJ252" t="s">
        <v>439</v>
      </c>
    </row>
    <row r="253" spans="1:36" ht="15" x14ac:dyDescent="0.25">
      <c r="A253">
        <v>2.92</v>
      </c>
      <c r="B253">
        <v>3.28</v>
      </c>
      <c r="C253">
        <v>2.5499999999999998</v>
      </c>
      <c r="D253" s="43">
        <f t="shared" si="66"/>
        <v>3.9500664950243403E-2</v>
      </c>
      <c r="E253" s="44">
        <f>IF(OR($A253="",$B253="",$C253=""),"",A253*'MPTO_working_3-way'!$I252)</f>
        <v>3.0353419416547105</v>
      </c>
      <c r="F253" s="45">
        <f>IF(OR($A253="",$B253="",$C253=""),"",B253*'MPTO_working_3-way'!$I252)</f>
        <v>3.4095621810367982</v>
      </c>
      <c r="G253" s="46">
        <f>IF(OR($A253="",$B253="",$C253=""),"",C253*'MPTO_working_3-way'!$I252)</f>
        <v>2.6507266956231206</v>
      </c>
      <c r="H253" s="44">
        <f>IF(OR($A253="",$B253="",$C253=""),"",'MPTO_working_3-way'!E252)</f>
        <v>3.0367550755824939</v>
      </c>
      <c r="I253" s="45">
        <f>IF(OR($A253="",$B253="",$C253=""),"",'MPTO_working_3-way'!F252)</f>
        <v>3.4280484792226558</v>
      </c>
      <c r="J253" s="46">
        <f>IF(OR($A253="",$B253="",$C253=""),"",'MPTO_working_3-way'!G252)</f>
        <v>2.6385922253177028</v>
      </c>
      <c r="K253" s="44">
        <f>IF(OR($A253="",$B253="",$C253=""),"",'OddsRatio_working_3-way'!H252)</f>
        <v>3.0367261164606085</v>
      </c>
      <c r="L253" s="45">
        <f>IF(OR($A253="",$B253="",$C253=""),"",'OddsRatio_working_3-way'!I252)</f>
        <v>3.4186122632969718</v>
      </c>
      <c r="M253" s="46">
        <f>IF(OR($A253="",$B253="",$C253=""),"",'OddsRatio_working_3-way'!J252)</f>
        <v>2.6442320211010109</v>
      </c>
      <c r="N253" s="47">
        <f t="shared" si="63"/>
        <v>32.945217350202462</v>
      </c>
      <c r="O253" s="48">
        <f t="shared" si="64"/>
        <v>29.329278860546093</v>
      </c>
      <c r="P253" s="48">
        <f t="shared" si="65"/>
        <v>37.725503789251448</v>
      </c>
      <c r="Q253" t="s">
        <v>468</v>
      </c>
      <c r="R253" t="s">
        <v>303</v>
      </c>
      <c r="S253" t="s">
        <v>476</v>
      </c>
      <c r="T253" s="50">
        <v>100</v>
      </c>
      <c r="U253" s="50">
        <f t="shared" si="54"/>
        <v>65.753424657534239</v>
      </c>
      <c r="V253" s="50">
        <f t="shared" si="55"/>
        <v>69.512195121951223</v>
      </c>
      <c r="W253" s="50">
        <f t="shared" si="56"/>
        <v>60.784313725490193</v>
      </c>
      <c r="X253" s="50">
        <f t="shared" si="57"/>
        <v>69.703491152558584</v>
      </c>
      <c r="Y253" s="50">
        <f t="shared" si="58"/>
        <v>73.462261616975553</v>
      </c>
      <c r="Z253" s="50">
        <f t="shared" si="59"/>
        <v>64.734380220514538</v>
      </c>
      <c r="AA253" s="50">
        <f t="shared" si="60"/>
        <v>-3.9500664950243447</v>
      </c>
      <c r="AB253" s="50">
        <f t="shared" si="61"/>
        <v>-3.9500664950243305</v>
      </c>
      <c r="AC253" s="50">
        <f t="shared" si="62"/>
        <v>-3.9500664950243447</v>
      </c>
      <c r="AF253">
        <v>2.21</v>
      </c>
      <c r="AG253">
        <v>1.69</v>
      </c>
      <c r="AH253" s="66" t="s">
        <v>490</v>
      </c>
      <c r="AJ253" t="s">
        <v>439</v>
      </c>
    </row>
    <row r="254" spans="1:36" ht="15" x14ac:dyDescent="0.25">
      <c r="A254">
        <v>2.2599999999999998</v>
      </c>
      <c r="B254">
        <v>3.55</v>
      </c>
      <c r="C254">
        <v>3.18</v>
      </c>
      <c r="D254" s="43">
        <f t="shared" si="66"/>
        <v>3.863342575629658E-2</v>
      </c>
      <c r="E254" s="44">
        <f>IF(OR($A254="",$B254="",$C254=""),"",A254*'MPTO_working_3-way'!$I253)</f>
        <v>2.3473115422092299</v>
      </c>
      <c r="F254" s="45">
        <f>IF(OR($A254="",$B254="",$C254=""),"",B254*'MPTO_working_3-way'!$I253)</f>
        <v>3.6871486614348528</v>
      </c>
      <c r="G254" s="46">
        <f>IF(OR($A254="",$B254="",$C254=""),"",C254*'MPTO_working_3-way'!$I253)</f>
        <v>3.3028542939050234</v>
      </c>
      <c r="H254" s="44">
        <f>IF(OR($A254="",$B254="",$C254=""),"",'MPTO_working_3-way'!E253)</f>
        <v>2.3277463752997898</v>
      </c>
      <c r="I254" s="45">
        <f>IF(OR($A254="",$B254="",$C254=""),"",'MPTO_working_3-way'!F253)</f>
        <v>3.7200674224801866</v>
      </c>
      <c r="J254" s="46">
        <f>IF(OR($A254="",$B254="",$C254=""),"",'MPTO_working_3-way'!G253)</f>
        <v>3.3157861903866603</v>
      </c>
      <c r="K254" s="44">
        <f>IF(OR($A254="",$B254="",$C254=""),"",'OddsRatio_working_3-way'!H253)</f>
        <v>2.3361088101219876</v>
      </c>
      <c r="L254" s="45">
        <f>IF(OR($A254="",$B254="",$C254=""),"",'OddsRatio_working_3-way'!I253)</f>
        <v>3.7040297347706899</v>
      </c>
      <c r="M254" s="46">
        <f>IF(OR($A254="",$B254="",$C254=""),"",'OddsRatio_working_3-way'!J253)</f>
        <v>3.311680322274551</v>
      </c>
      <c r="N254" s="47">
        <f t="shared" si="63"/>
        <v>42.601929143961243</v>
      </c>
      <c r="O254" s="48">
        <f t="shared" si="64"/>
        <v>27.121228131085179</v>
      </c>
      <c r="P254" s="48">
        <f t="shared" si="65"/>
        <v>30.276842724953578</v>
      </c>
      <c r="Q254" t="s">
        <v>307</v>
      </c>
      <c r="R254" t="s">
        <v>302</v>
      </c>
      <c r="S254" t="s">
        <v>476</v>
      </c>
      <c r="T254" s="50">
        <v>100</v>
      </c>
      <c r="U254" s="50">
        <f t="shared" ref="U254:U317" si="67">(1/A254)*((T254*A254)-T254)</f>
        <v>55.752212389380524</v>
      </c>
      <c r="V254" s="50">
        <f t="shared" ref="V254:V317" si="68">(1/B254)*((T254*B254)-T254)</f>
        <v>71.83098591549296</v>
      </c>
      <c r="W254" s="50">
        <f t="shared" ref="W254:W317" si="69">(1/C254)*((T254*C254)-T254)</f>
        <v>68.55345911949685</v>
      </c>
      <c r="X254" s="50">
        <f t="shared" ref="X254:X317" si="70">((1/B254)+(1/C254))*T254</f>
        <v>59.61555496501019</v>
      </c>
      <c r="Y254" s="50">
        <f t="shared" ref="Y254:Y317" si="71">((1/A254)+(1/C254))*T254</f>
        <v>75.694328491122604</v>
      </c>
      <c r="Z254" s="50">
        <f t="shared" ref="Z254:Z317" si="72">((1/A254)+(1/B254))*T254</f>
        <v>72.416801695126523</v>
      </c>
      <c r="AA254" s="50">
        <f t="shared" ref="AA254:AA317" si="73">U254-X254</f>
        <v>-3.863342575629666</v>
      </c>
      <c r="AB254" s="50">
        <f t="shared" ref="AB254:AB317" si="74">V254-Y254</f>
        <v>-3.8633425756296447</v>
      </c>
      <c r="AC254" s="50">
        <f t="shared" ref="AC254:AC317" si="75">W254-Z254</f>
        <v>-3.8633425756296731</v>
      </c>
      <c r="AF254">
        <v>1.95</v>
      </c>
      <c r="AG254">
        <v>1.9</v>
      </c>
      <c r="AH254" s="66" t="s">
        <v>479</v>
      </c>
      <c r="AJ254" t="s">
        <v>439</v>
      </c>
    </row>
    <row r="255" spans="1:36" ht="15" x14ac:dyDescent="0.25">
      <c r="A255">
        <v>2.19</v>
      </c>
      <c r="B255">
        <v>3.18</v>
      </c>
      <c r="C255">
        <v>3.73</v>
      </c>
      <c r="D255" s="43">
        <f t="shared" si="66"/>
        <v>3.9182928116549887E-2</v>
      </c>
      <c r="E255" s="44">
        <f>IF(OR($A255="",$B255="",$C255=""),"",A255*'MPTO_working_3-way'!$I254)</f>
        <v>2.2758106125752442</v>
      </c>
      <c r="F255" s="45">
        <f>IF(OR($A255="",$B255="",$C255=""),"",B255*'MPTO_working_3-way'!$I254)</f>
        <v>3.304601711410629</v>
      </c>
      <c r="G255" s="46">
        <f>IF(OR($A255="",$B255="",$C255=""),"",C255*'MPTO_working_3-way'!$I254)</f>
        <v>3.8761523218747311</v>
      </c>
      <c r="H255" s="44">
        <f>IF(OR($A255="",$B255="",$C255=""),"",'MPTO_working_3-way'!E254)</f>
        <v>2.2544862829954417</v>
      </c>
      <c r="I255" s="45">
        <f>IF(OR($A255="",$B255="",$C255=""),"",'MPTO_working_3-way'!F254)</f>
        <v>3.3178012374348969</v>
      </c>
      <c r="J255" s="46">
        <f>IF(OR($A255="",$B255="",$C255=""),"",'MPTO_working_3-way'!G254)</f>
        <v>3.9210221644873711</v>
      </c>
      <c r="K255" s="44">
        <f>IF(OR($A255="",$B255="",$C255=""),"",'OddsRatio_working_3-way'!H254)</f>
        <v>2.2634728994129691</v>
      </c>
      <c r="L255" s="45">
        <f>IF(OR($A255="",$B255="",$C255=""),"",'OddsRatio_working_3-way'!I254)</f>
        <v>3.3145974123699773</v>
      </c>
      <c r="M255" s="46">
        <f>IF(OR($A255="",$B255="",$C255=""),"",'OddsRatio_working_3-way'!J254)</f>
        <v>3.89855547512387</v>
      </c>
      <c r="N255" s="47">
        <f t="shared" ref="N255:N318" si="76">(1/E255)* 100</f>
        <v>43.940387415120966</v>
      </c>
      <c r="O255" s="48">
        <f t="shared" ref="O255:O318" si="77">(1/F255)* 100</f>
        <v>30.260832842488966</v>
      </c>
      <c r="P255" s="48">
        <f t="shared" ref="P255:P318" si="78">(1/G255)* 100</f>
        <v>25.79877974239006</v>
      </c>
      <c r="Q255" t="s">
        <v>462</v>
      </c>
      <c r="R255" t="s">
        <v>301</v>
      </c>
      <c r="S255" t="s">
        <v>476</v>
      </c>
      <c r="T255" s="50">
        <v>100</v>
      </c>
      <c r="U255" s="50">
        <f t="shared" si="67"/>
        <v>54.337899543379002</v>
      </c>
      <c r="V255" s="50">
        <f t="shared" si="68"/>
        <v>68.55345911949685</v>
      </c>
      <c r="W255" s="50">
        <f t="shared" si="69"/>
        <v>73.190348525469176</v>
      </c>
      <c r="X255" s="50">
        <f t="shared" si="70"/>
        <v>58.256192355033974</v>
      </c>
      <c r="Y255" s="50">
        <f t="shared" si="71"/>
        <v>72.471751931151843</v>
      </c>
      <c r="Z255" s="50">
        <f t="shared" si="72"/>
        <v>77.108641337124155</v>
      </c>
      <c r="AA255" s="50">
        <f t="shared" si="73"/>
        <v>-3.9182928116549718</v>
      </c>
      <c r="AB255" s="50">
        <f t="shared" si="74"/>
        <v>-3.9182928116549931</v>
      </c>
      <c r="AC255" s="50">
        <f t="shared" si="75"/>
        <v>-3.9182928116549789</v>
      </c>
      <c r="AF255">
        <v>2.46</v>
      </c>
      <c r="AG255">
        <v>1.57</v>
      </c>
      <c r="AH255" s="66" t="s">
        <v>485</v>
      </c>
      <c r="AJ255" t="s">
        <v>439</v>
      </c>
    </row>
    <row r="256" spans="1:36" ht="15" x14ac:dyDescent="0.25">
      <c r="A256">
        <v>2.65</v>
      </c>
      <c r="B256">
        <v>3.2</v>
      </c>
      <c r="C256">
        <v>2.87</v>
      </c>
      <c r="D256" s="43">
        <f t="shared" si="66"/>
        <v>3.8290546315166596E-2</v>
      </c>
      <c r="E256" s="44">
        <f>IF(OR($A256="",$B256="",$C256=""),"",A256*'MPTO_working_3-way'!$I255)</f>
        <v>2.7514699477351914</v>
      </c>
      <c r="F256" s="45">
        <f>IF(OR($A256="",$B256="",$C256=""),"",B256*'MPTO_working_3-way'!$I255)</f>
        <v>3.3225297482085332</v>
      </c>
      <c r="G256" s="46">
        <f>IF(OR($A256="",$B256="",$C256=""),"",C256*'MPTO_working_3-way'!$I255)</f>
        <v>2.9798938679245284</v>
      </c>
      <c r="H256" s="44">
        <f>IF(OR($A256="",$B256="",$C256=""),"",'MPTO_working_3-way'!E255)</f>
        <v>2.7427695613465009</v>
      </c>
      <c r="I256" s="45">
        <f>IF(OR($A256="",$B256="",$C256=""),"",'MPTO_working_3-way'!F255)</f>
        <v>3.3362638567759979</v>
      </c>
      <c r="J256" s="46">
        <f>IF(OR($A256="",$B256="",$C256=""),"",'MPTO_working_3-way'!G255)</f>
        <v>2.9791293490723474</v>
      </c>
      <c r="K256" s="44">
        <f>IF(OR($A256="",$B256="",$C256=""),"",'OddsRatio_working_3-way'!H255)</f>
        <v>2.7469261414881574</v>
      </c>
      <c r="L256" s="45">
        <f>IF(OR($A256="",$B256="",$C256=""),"",'OddsRatio_working_3-way'!I255)</f>
        <v>3.3292348553175444</v>
      </c>
      <c r="M256" s="46">
        <f>IF(OR($A256="",$B256="",$C256=""),"",'OddsRatio_working_3-way'!J255)</f>
        <v>2.9798496270199135</v>
      </c>
      <c r="N256" s="47">
        <f t="shared" si="76"/>
        <v>36.344209422426246</v>
      </c>
      <c r="O256" s="48">
        <f t="shared" si="77"/>
        <v>30.097548427946734</v>
      </c>
      <c r="P256" s="48">
        <f t="shared" si="78"/>
        <v>33.55824214962702</v>
      </c>
      <c r="Q256" t="s">
        <v>469</v>
      </c>
      <c r="R256" t="s">
        <v>298</v>
      </c>
      <c r="S256" t="s">
        <v>476</v>
      </c>
      <c r="T256" s="50">
        <v>100</v>
      </c>
      <c r="U256" s="50">
        <f t="shared" si="67"/>
        <v>62.264150943396231</v>
      </c>
      <c r="V256" s="50">
        <f t="shared" si="68"/>
        <v>68.75</v>
      </c>
      <c r="W256" s="50">
        <f t="shared" si="69"/>
        <v>65.156794425087099</v>
      </c>
      <c r="X256" s="50">
        <f t="shared" si="70"/>
        <v>66.093205574912901</v>
      </c>
      <c r="Y256" s="50">
        <f t="shared" si="71"/>
        <v>72.579054631516655</v>
      </c>
      <c r="Z256" s="50">
        <f t="shared" si="72"/>
        <v>68.985849056603783</v>
      </c>
      <c r="AA256" s="50">
        <f t="shared" si="73"/>
        <v>-3.8290546315166694</v>
      </c>
      <c r="AB256" s="50">
        <f t="shared" si="74"/>
        <v>-3.8290546315166551</v>
      </c>
      <c r="AC256" s="50">
        <f t="shared" si="75"/>
        <v>-3.8290546315166836</v>
      </c>
      <c r="AF256">
        <v>2.06</v>
      </c>
      <c r="AG256">
        <v>1.79</v>
      </c>
      <c r="AH256" s="66" t="s">
        <v>484</v>
      </c>
      <c r="AJ256" t="s">
        <v>439</v>
      </c>
    </row>
    <row r="257" spans="1:36" ht="15" x14ac:dyDescent="0.25">
      <c r="A257">
        <v>3.86</v>
      </c>
      <c r="B257">
        <v>3.23</v>
      </c>
      <c r="C257">
        <v>2.12</v>
      </c>
      <c r="D257" s="43">
        <f t="shared" si="66"/>
        <v>4.0362993940314729E-2</v>
      </c>
      <c r="E257" s="44">
        <f>IF(OR($A257="",$B257="",$C257=""),"",A257*'MPTO_working_3-way'!$I256)</f>
        <v>4.0158011566096148</v>
      </c>
      <c r="F257" s="45">
        <f>IF(OR($A257="",$B257="",$C257=""),"",B257*'MPTO_working_3-way'!$I256)</f>
        <v>3.3603724704272167</v>
      </c>
      <c r="G257" s="46">
        <f>IF(OR($A257="",$B257="",$C257=""),"",C257*'MPTO_working_3-way'!$I256)</f>
        <v>2.2055695471534675</v>
      </c>
      <c r="H257" s="44">
        <f>IF(OR($A257="",$B257="",$C257=""),"",'MPTO_working_3-way'!E256)</f>
        <v>4.0714452953634677</v>
      </c>
      <c r="I257" s="45">
        <f>IF(OR($A257="",$B257="",$C257=""),"",'MPTO_working_3-way'!F256)</f>
        <v>3.3767448563063516</v>
      </c>
      <c r="J257" s="46">
        <f>IF(OR($A257="",$B257="",$C257=""),"",'MPTO_working_3-way'!G256)</f>
        <v>2.1822445595804729</v>
      </c>
      <c r="K257" s="44">
        <f>IF(OR($A257="",$B257="",$C257=""),"",'OddsRatio_working_3-way'!H256)</f>
        <v>4.0435428801781663</v>
      </c>
      <c r="L257" s="45">
        <f>IF(OR($A257="",$B257="",$C257=""),"",'OddsRatio_working_3-way'!I256)</f>
        <v>3.3731121058731857</v>
      </c>
      <c r="M257" s="46">
        <f>IF(OR($A257="",$B257="",$C257=""),"",'OddsRatio_working_3-way'!J256)</f>
        <v>2.191876932097744</v>
      </c>
      <c r="N257" s="47">
        <f t="shared" si="76"/>
        <v>24.901631355778115</v>
      </c>
      <c r="O257" s="48">
        <f t="shared" si="77"/>
        <v>29.758605892663624</v>
      </c>
      <c r="P257" s="48">
        <f t="shared" si="78"/>
        <v>45.339762751558254</v>
      </c>
      <c r="Q257" t="s">
        <v>246</v>
      </c>
      <c r="R257" t="s">
        <v>299</v>
      </c>
      <c r="S257" t="s">
        <v>476</v>
      </c>
      <c r="T257" s="50">
        <v>100</v>
      </c>
      <c r="U257" s="50">
        <f t="shared" si="67"/>
        <v>74.093264248704671</v>
      </c>
      <c r="V257" s="50">
        <f t="shared" si="68"/>
        <v>69.040247678018574</v>
      </c>
      <c r="W257" s="50">
        <f t="shared" si="69"/>
        <v>52.830188679245275</v>
      </c>
      <c r="X257" s="50">
        <f t="shared" si="70"/>
        <v>78.12956364273613</v>
      </c>
      <c r="Y257" s="50">
        <f t="shared" si="71"/>
        <v>73.076547072050047</v>
      </c>
      <c r="Z257" s="50">
        <f t="shared" si="72"/>
        <v>56.86648807327677</v>
      </c>
      <c r="AA257" s="50">
        <f t="shared" si="73"/>
        <v>-4.0362993940314595</v>
      </c>
      <c r="AB257" s="50">
        <f t="shared" si="74"/>
        <v>-4.0362993940314738</v>
      </c>
      <c r="AC257" s="50">
        <f t="shared" si="75"/>
        <v>-4.0362993940314951</v>
      </c>
      <c r="AF257">
        <v>2.4</v>
      </c>
      <c r="AG257">
        <v>1.6</v>
      </c>
      <c r="AH257" s="66" t="s">
        <v>493</v>
      </c>
      <c r="AJ257" t="s">
        <v>439</v>
      </c>
    </row>
    <row r="258" spans="1:36" ht="15" x14ac:dyDescent="0.25">
      <c r="A258">
        <v>4.4000000000000004</v>
      </c>
      <c r="B258">
        <v>3.53</v>
      </c>
      <c r="C258">
        <v>1.88</v>
      </c>
      <c r="D258" s="43">
        <f t="shared" si="66"/>
        <v>4.2473739869918425E-2</v>
      </c>
      <c r="E258" s="44">
        <f>IF(OR($A258="",$B258="",$C258=""),"",A258*'MPTO_working_3-way'!$I257)</f>
        <v>4.5868844554276418</v>
      </c>
      <c r="F258" s="45">
        <f>IF(OR($A258="",$B258="",$C258=""),"",B258*'MPTO_working_3-way'!$I257)</f>
        <v>3.6799323017408119</v>
      </c>
      <c r="G258" s="46">
        <f>IF(OR($A258="",$B258="",$C258=""),"",C258*'MPTO_working_3-way'!$I257)</f>
        <v>1.9598506309554464</v>
      </c>
      <c r="H258" s="44">
        <f>IF(OR($A258="",$B258="",$C258=""),"",'MPTO_working_3-way'!E257)</f>
        <v>4.6923063737883624</v>
      </c>
      <c r="I258" s="45">
        <f>IF(OR($A258="",$B258="",$C258=""),"",'MPTO_working_3-way'!F257)</f>
        <v>3.7157012117530881</v>
      </c>
      <c r="J258" s="46">
        <f>IF(OR($A258="",$B258="",$C258=""),"",'MPTO_working_3-way'!G257)</f>
        <v>1.9314080504879643</v>
      </c>
      <c r="K258" s="44">
        <f>IF(OR($A258="",$B258="",$C258=""),"",'OddsRatio_working_3-way'!H257)</f>
        <v>4.640375347244639</v>
      </c>
      <c r="L258" s="45">
        <f>IF(OR($A258="",$B258="",$C258=""),"",'OddsRatio_working_3-way'!I257)</f>
        <v>3.7088675378026283</v>
      </c>
      <c r="M258" s="46">
        <f>IF(OR($A258="",$B258="",$C258=""),"",'OddsRatio_working_3-way'!J257)</f>
        <v>1.9422147957574356</v>
      </c>
      <c r="N258" s="47">
        <f t="shared" si="76"/>
        <v>21.801290390402229</v>
      </c>
      <c r="O258" s="48">
        <f t="shared" si="77"/>
        <v>27.174412951209582</v>
      </c>
      <c r="P258" s="48">
        <f t="shared" si="78"/>
        <v>51.024296658388202</v>
      </c>
      <c r="Q258" t="s">
        <v>305</v>
      </c>
      <c r="R258" t="s">
        <v>304</v>
      </c>
      <c r="S258" t="s">
        <v>476</v>
      </c>
      <c r="T258" s="50">
        <v>100</v>
      </c>
      <c r="U258" s="50">
        <f t="shared" si="67"/>
        <v>77.27272727272728</v>
      </c>
      <c r="V258" s="50">
        <f t="shared" si="68"/>
        <v>71.671388101982998</v>
      </c>
      <c r="W258" s="50">
        <f t="shared" si="69"/>
        <v>46.808510638297875</v>
      </c>
      <c r="X258" s="50">
        <f t="shared" si="70"/>
        <v>81.520101259719127</v>
      </c>
      <c r="Y258" s="50">
        <f t="shared" si="71"/>
        <v>75.918762088974859</v>
      </c>
      <c r="Z258" s="50">
        <f t="shared" si="72"/>
        <v>51.055884625289728</v>
      </c>
      <c r="AA258" s="50">
        <f t="shared" si="73"/>
        <v>-4.2473739869918461</v>
      </c>
      <c r="AB258" s="50">
        <f t="shared" si="74"/>
        <v>-4.2473739869918603</v>
      </c>
      <c r="AC258" s="50">
        <f t="shared" si="75"/>
        <v>-4.2473739869918532</v>
      </c>
      <c r="AF258">
        <v>2.27</v>
      </c>
      <c r="AG258">
        <v>1.66</v>
      </c>
      <c r="AH258" s="66" t="s">
        <v>485</v>
      </c>
      <c r="AJ258" t="s">
        <v>439</v>
      </c>
    </row>
    <row r="259" spans="1:36" ht="15" x14ac:dyDescent="0.25">
      <c r="A259">
        <v>2.86</v>
      </c>
      <c r="B259">
        <v>3.41</v>
      </c>
      <c r="C259">
        <v>2.52</v>
      </c>
      <c r="D259" s="43">
        <f t="shared" si="66"/>
        <v>3.9730878440555895E-2</v>
      </c>
      <c r="E259" s="44">
        <f>IF(OR($A259="",$B259="",$C259=""),"",A259*'MPTO_working_3-way'!$I258)</f>
        <v>2.9736303123399899</v>
      </c>
      <c r="F259" s="45">
        <f>IF(OR($A259="",$B259="",$C259=""),"",B259*'MPTO_working_3-way'!$I258)</f>
        <v>3.5454822954822958</v>
      </c>
      <c r="G259" s="46">
        <f>IF(OR($A259="",$B259="",$C259=""),"",C259*'MPTO_working_3-way'!$I258)</f>
        <v>2.6201218136702007</v>
      </c>
      <c r="H259" s="44">
        <f>IF(OR($A259="",$B259="",$C259=""),"",'MPTO_working_3-way'!E258)</f>
        <v>2.9725921931212618</v>
      </c>
      <c r="I259" s="45">
        <f>IF(OR($A259="",$B259="",$C259=""),"",'MPTO_working_3-way'!F258)</f>
        <v>3.5712818195768192</v>
      </c>
      <c r="J259" s="46">
        <f>IF(OR($A259="",$B259="",$C259=""),"",'MPTO_working_3-way'!G258)</f>
        <v>2.6070060582676531</v>
      </c>
      <c r="K259" s="44">
        <f>IF(OR($A259="",$B259="",$C259=""),"",'OddsRatio_working_3-way'!H258)</f>
        <v>2.9740162365829805</v>
      </c>
      <c r="L259" s="45">
        <f>IF(OR($A259="",$B259="",$C259=""),"",'OddsRatio_working_3-way'!I258)</f>
        <v>3.5577307151424651</v>
      </c>
      <c r="M259" s="46">
        <f>IF(OR($A259="",$B259="",$C259=""),"",'OddsRatio_working_3-way'!J258)</f>
        <v>2.6131745589280277</v>
      </c>
      <c r="N259" s="47">
        <f t="shared" si="76"/>
        <v>33.628928110202324</v>
      </c>
      <c r="O259" s="48">
        <f t="shared" si="77"/>
        <v>28.204907447266464</v>
      </c>
      <c r="P259" s="48">
        <f t="shared" si="78"/>
        <v>38.166164442531212</v>
      </c>
      <c r="Q259" t="s">
        <v>306</v>
      </c>
      <c r="R259" t="s">
        <v>297</v>
      </c>
      <c r="S259" t="s">
        <v>476</v>
      </c>
      <c r="T259" s="50">
        <v>100</v>
      </c>
      <c r="U259" s="50">
        <f t="shared" si="67"/>
        <v>65.03496503496504</v>
      </c>
      <c r="V259" s="50">
        <f t="shared" si="68"/>
        <v>70.674486803519059</v>
      </c>
      <c r="W259" s="50">
        <f t="shared" si="69"/>
        <v>60.317460317460316</v>
      </c>
      <c r="X259" s="50">
        <f t="shared" si="70"/>
        <v>69.00805287902061</v>
      </c>
      <c r="Y259" s="50">
        <f t="shared" si="71"/>
        <v>74.647574647574658</v>
      </c>
      <c r="Z259" s="50">
        <f t="shared" si="72"/>
        <v>64.2905481615159</v>
      </c>
      <c r="AA259" s="50">
        <f t="shared" si="73"/>
        <v>-3.9730878440555699</v>
      </c>
      <c r="AB259" s="50">
        <f t="shared" si="74"/>
        <v>-3.9730878440555983</v>
      </c>
      <c r="AC259" s="50">
        <f t="shared" si="75"/>
        <v>-3.9730878440555841</v>
      </c>
      <c r="AF259">
        <v>2.13</v>
      </c>
      <c r="AG259">
        <v>1.74</v>
      </c>
      <c r="AH259" s="66" t="s">
        <v>480</v>
      </c>
      <c r="AJ259" t="s">
        <v>439</v>
      </c>
    </row>
    <row r="260" spans="1:36" ht="15" x14ac:dyDescent="0.25">
      <c r="A260">
        <v>1.86</v>
      </c>
      <c r="B260">
        <v>3.44</v>
      </c>
      <c r="C260">
        <v>4.6500000000000004</v>
      </c>
      <c r="D260" s="43">
        <f t="shared" si="66"/>
        <v>4.3385846461615474E-2</v>
      </c>
      <c r="E260" s="44">
        <f>IF(OR($A260="",$B260="",$C260=""),"",A260*'MPTO_working_3-way'!$I259)</f>
        <v>1.9406976744186049</v>
      </c>
      <c r="F260" s="45">
        <f>IF(OR($A260="",$B260="",$C260=""),"",B260*'MPTO_working_3-way'!$I259)</f>
        <v>3.5892473118279571</v>
      </c>
      <c r="G260" s="46">
        <f>IF(OR($A260="",$B260="",$C260=""),"",C260*'MPTO_working_3-way'!$I259)</f>
        <v>4.8517441860465125</v>
      </c>
      <c r="H260" s="44">
        <f>IF(OR($A260="",$B260="",$C260=""),"",'MPTO_working_3-way'!E259)</f>
        <v>1.9114155978650522</v>
      </c>
      <c r="I260" s="45">
        <f>IF(OR($A260="",$B260="",$C260=""),"",'MPTO_working_3-way'!F259)</f>
        <v>3.6200965600482804</v>
      </c>
      <c r="J260" s="46">
        <f>IF(OR($A260="",$B260="",$C260=""),"",'MPTO_working_3-way'!G259)</f>
        <v>4.9852482858923759</v>
      </c>
      <c r="K260" s="44">
        <f>IF(OR($A260="",$B260="",$C260=""),"",'OddsRatio_working_3-way'!H259)</f>
        <v>1.9225774435674738</v>
      </c>
      <c r="L260" s="45">
        <f>IF(OR($A260="",$B260="",$C260=""),"",'OddsRatio_working_3-way'!I259)</f>
        <v>3.6175453050053905</v>
      </c>
      <c r="M260" s="46">
        <f>IF(OR($A260="",$B260="",$C260=""),"",'OddsRatio_working_3-way'!J259)</f>
        <v>4.9155903128154419</v>
      </c>
      <c r="N260" s="47">
        <f t="shared" si="76"/>
        <v>51.527860994607543</v>
      </c>
      <c r="O260" s="48">
        <f t="shared" si="77"/>
        <v>27.860994607549429</v>
      </c>
      <c r="P260" s="48">
        <f t="shared" si="78"/>
        <v>20.611144397843017</v>
      </c>
      <c r="Q260" t="s">
        <v>456</v>
      </c>
      <c r="R260" t="s">
        <v>245</v>
      </c>
      <c r="S260" t="s">
        <v>476</v>
      </c>
      <c r="T260" s="50">
        <v>100</v>
      </c>
      <c r="U260" s="50">
        <f t="shared" si="67"/>
        <v>46.236559139784944</v>
      </c>
      <c r="V260" s="50">
        <f t="shared" si="68"/>
        <v>70.930232558139537</v>
      </c>
      <c r="W260" s="50">
        <f t="shared" si="69"/>
        <v>78.494623655913983</v>
      </c>
      <c r="X260" s="50">
        <f t="shared" si="70"/>
        <v>50.575143785946487</v>
      </c>
      <c r="Y260" s="50">
        <f t="shared" si="71"/>
        <v>75.268817204301072</v>
      </c>
      <c r="Z260" s="50">
        <f t="shared" si="72"/>
        <v>82.833208302075519</v>
      </c>
      <c r="AA260" s="50">
        <f t="shared" si="73"/>
        <v>-4.3385846461615429</v>
      </c>
      <c r="AB260" s="50">
        <f t="shared" si="74"/>
        <v>-4.3385846461615358</v>
      </c>
      <c r="AC260" s="50">
        <f t="shared" si="75"/>
        <v>-4.3385846461615358</v>
      </c>
      <c r="AF260">
        <v>2.0699999999999998</v>
      </c>
      <c r="AG260">
        <v>1.79</v>
      </c>
      <c r="AH260" s="66" t="s">
        <v>487</v>
      </c>
      <c r="AJ260" t="s">
        <v>439</v>
      </c>
    </row>
    <row r="261" spans="1:36" ht="15" x14ac:dyDescent="0.25">
      <c r="A261">
        <v>2.5299999999999998</v>
      </c>
      <c r="B261">
        <v>3.06</v>
      </c>
      <c r="C261">
        <v>3.06</v>
      </c>
      <c r="D261" s="43">
        <f t="shared" si="66"/>
        <v>4.8851688237877555E-2</v>
      </c>
      <c r="E261" s="44">
        <f>IF(OR($A261="",$B261="",$C261=""),"",A261*'MPTO_working_3-way'!$I260)</f>
        <v>2.65359477124183</v>
      </c>
      <c r="F261" s="45">
        <f>IF(OR($A261="",$B261="",$C261=""),"",B261*'MPTO_working_3-way'!$I260)</f>
        <v>3.2094861660079053</v>
      </c>
      <c r="G261" s="46">
        <f>IF(OR($A261="",$B261="",$C261=""),"",C261*'MPTO_working_3-way'!$I260)</f>
        <v>3.2094861660079053</v>
      </c>
      <c r="H261" s="44">
        <f>IF(OR($A261="",$B261="",$C261=""),"",'MPTO_working_3-way'!E260)</f>
        <v>2.6387102638096755</v>
      </c>
      <c r="I261" s="45">
        <f>IF(OR($A261="",$B261="",$C261=""),"",'MPTO_working_3-way'!F260)</f>
        <v>3.2204720042153139</v>
      </c>
      <c r="J261" s="46">
        <f>IF(OR($A261="",$B261="",$C261=""),"",'MPTO_working_3-way'!G260)</f>
        <v>3.2204720042153139</v>
      </c>
      <c r="K261" s="44">
        <f>IF(OR($A261="",$B261="",$C261=""),"",'OddsRatio_working_3-way'!H260)</f>
        <v>2.6454646215842459</v>
      </c>
      <c r="L261" s="45">
        <f>IF(OR($A261="",$B261="",$C261=""),"",'OddsRatio_working_3-way'!I260)</f>
        <v>3.2154621702376125</v>
      </c>
      <c r="M261" s="46">
        <f>IF(OR($A261="",$B261="",$C261=""),"",'OddsRatio_working_3-way'!J260)</f>
        <v>3.2154621702376125</v>
      </c>
      <c r="N261" s="47">
        <f t="shared" si="76"/>
        <v>37.684729064039416</v>
      </c>
      <c r="O261" s="48">
        <f t="shared" si="77"/>
        <v>31.157635467980292</v>
      </c>
      <c r="P261" s="48">
        <f t="shared" si="78"/>
        <v>31.157635467980292</v>
      </c>
      <c r="Q261" t="s">
        <v>309</v>
      </c>
      <c r="R261" t="s">
        <v>313</v>
      </c>
      <c r="S261" t="s">
        <v>476</v>
      </c>
      <c r="T261" s="50">
        <v>100</v>
      </c>
      <c r="U261" s="50">
        <f t="shared" si="67"/>
        <v>60.474308300395251</v>
      </c>
      <c r="V261" s="50">
        <f t="shared" si="68"/>
        <v>67.320261437908499</v>
      </c>
      <c r="W261" s="50">
        <f t="shared" si="69"/>
        <v>67.320261437908499</v>
      </c>
      <c r="X261" s="50">
        <f t="shared" si="70"/>
        <v>65.359477124183002</v>
      </c>
      <c r="Y261" s="50">
        <f t="shared" si="71"/>
        <v>72.20543026169625</v>
      </c>
      <c r="Z261" s="50">
        <f t="shared" si="72"/>
        <v>72.20543026169625</v>
      </c>
      <c r="AA261" s="50">
        <f t="shared" si="73"/>
        <v>-4.8851688237877511</v>
      </c>
      <c r="AB261" s="50">
        <f t="shared" si="74"/>
        <v>-4.8851688237877511</v>
      </c>
      <c r="AC261" s="50">
        <f t="shared" si="75"/>
        <v>-4.8851688237877511</v>
      </c>
      <c r="AF261">
        <v>2.38</v>
      </c>
      <c r="AG261">
        <v>1.58</v>
      </c>
      <c r="AH261" s="66" t="s">
        <v>481</v>
      </c>
      <c r="AJ261" t="s">
        <v>445</v>
      </c>
    </row>
    <row r="262" spans="1:36" ht="15" x14ac:dyDescent="0.25">
      <c r="A262">
        <v>2.33</v>
      </c>
      <c r="B262">
        <v>3.81</v>
      </c>
      <c r="C262">
        <v>2.79</v>
      </c>
      <c r="D262" s="43">
        <f t="shared" si="66"/>
        <v>5.0074680025373519E-2</v>
      </c>
      <c r="E262" s="44">
        <f>IF(OR($A262="",$B262="",$C262=""),"",A262*'MPTO_working_3-way'!$I261)</f>
        <v>2.4466740044591204</v>
      </c>
      <c r="F262" s="45">
        <f>IF(OR($A262="",$B262="",$C262=""),"",B262*'MPTO_working_3-way'!$I261)</f>
        <v>4.0007845308966727</v>
      </c>
      <c r="G262" s="46">
        <f>IF(OR($A262="",$B262="",$C262=""),"",C262*'MPTO_working_3-way'!$I261)</f>
        <v>2.9297083572707923</v>
      </c>
      <c r="H262" s="44">
        <f>IF(OR($A262="",$B262="",$C262=""),"",'MPTO_working_3-way'!E261)</f>
        <v>2.4242836262046583</v>
      </c>
      <c r="I262" s="45">
        <f>IF(OR($A262="",$B262="",$C262=""),"",'MPTO_working_3-way'!F261)</f>
        <v>4.0687516232595504</v>
      </c>
      <c r="J262" s="46">
        <f>IF(OR($A262="",$B262="",$C262=""),"",'MPTO_working_3-way'!G261)</f>
        <v>2.9262750255822123</v>
      </c>
      <c r="K262" s="44">
        <f>IF(OR($A262="",$B262="",$C262=""),"",'OddsRatio_working_3-way'!H261)</f>
        <v>2.4346638317815721</v>
      </c>
      <c r="L262" s="45">
        <f>IF(OR($A262="",$B262="",$C262=""),"",'OddsRatio_working_3-way'!I261)</f>
        <v>4.0311318551174562</v>
      </c>
      <c r="M262" s="46">
        <f>IF(OR($A262="",$B262="",$C262=""),"",'OddsRatio_working_3-way'!J261)</f>
        <v>2.9308633525481307</v>
      </c>
      <c r="N262" s="47">
        <f t="shared" si="76"/>
        <v>40.871812026345836</v>
      </c>
      <c r="O262" s="48">
        <f t="shared" si="77"/>
        <v>24.99509764340835</v>
      </c>
      <c r="P262" s="48">
        <f t="shared" si="78"/>
        <v>34.1330903302458</v>
      </c>
      <c r="Q262" t="s">
        <v>318</v>
      </c>
      <c r="R262" t="s">
        <v>452</v>
      </c>
      <c r="S262" t="s">
        <v>476</v>
      </c>
      <c r="T262" s="50">
        <v>100</v>
      </c>
      <c r="U262" s="50">
        <f t="shared" si="67"/>
        <v>57.081545064377686</v>
      </c>
      <c r="V262" s="50">
        <f t="shared" si="68"/>
        <v>73.753280839895012</v>
      </c>
      <c r="W262" s="50">
        <f t="shared" si="69"/>
        <v>64.157706093189958</v>
      </c>
      <c r="X262" s="50">
        <f t="shared" si="70"/>
        <v>62.089013066915022</v>
      </c>
      <c r="Y262" s="50">
        <f t="shared" si="71"/>
        <v>78.760748842432363</v>
      </c>
      <c r="Z262" s="50">
        <f t="shared" si="72"/>
        <v>69.165174095727309</v>
      </c>
      <c r="AA262" s="50">
        <f t="shared" si="73"/>
        <v>-5.0074680025373368</v>
      </c>
      <c r="AB262" s="50">
        <f t="shared" si="74"/>
        <v>-5.007468002537351</v>
      </c>
      <c r="AC262" s="50">
        <f t="shared" si="75"/>
        <v>-5.007468002537351</v>
      </c>
      <c r="AF262">
        <v>1.81</v>
      </c>
      <c r="AG262">
        <v>2.0299999999999998</v>
      </c>
      <c r="AH262" s="66" t="s">
        <v>494</v>
      </c>
      <c r="AJ262" t="s">
        <v>445</v>
      </c>
    </row>
    <row r="263" spans="1:36" ht="15" x14ac:dyDescent="0.25">
      <c r="A263">
        <v>2</v>
      </c>
      <c r="B263">
        <v>3.24</v>
      </c>
      <c r="C263">
        <v>3.96</v>
      </c>
      <c r="D263" s="43">
        <f t="shared" ref="D263:D326" si="79">IF(OR($A263="",$B263="",$C263=""),"",(1/A263)+(1/B263)+(1/C263)-1)</f>
        <v>6.1167227833894611E-2</v>
      </c>
      <c r="E263" s="44">
        <f>IF(OR($A263="",$B263="",$C263=""),"",A263*'MPTO_working_3-way'!$I262)</f>
        <v>2.1223344556677892</v>
      </c>
      <c r="F263" s="45">
        <f>IF(OR($A263="",$B263="",$C263=""),"",B263*'MPTO_working_3-way'!$I262)</f>
        <v>3.4381818181818189</v>
      </c>
      <c r="G263" s="46">
        <f>IF(OR($A263="",$B263="",$C263=""),"",C263*'MPTO_working_3-way'!$I262)</f>
        <v>4.2022222222222227</v>
      </c>
      <c r="H263" s="44">
        <f>IF(OR($A263="",$B263="",$C263=""),"",'MPTO_working_3-way'!E262)</f>
        <v>2.0850234009360378</v>
      </c>
      <c r="I263" s="45">
        <f>IF(OR($A263="",$B263="",$C263=""),"",'MPTO_working_3-way'!F262)</f>
        <v>3.4691758598312794</v>
      </c>
      <c r="J263" s="46">
        <f>IF(OR($A263="",$B263="",$C263=""),"",'MPTO_working_3-way'!G262)</f>
        <v>4.3078162771958102</v>
      </c>
      <c r="K263" s="44">
        <f>IF(OR($A263="",$B263="",$C263=""),"",'OddsRatio_working_3-way'!H262)</f>
        <v>2.0997165850905488</v>
      </c>
      <c r="L263" s="45">
        <f>IF(OR($A263="",$B263="",$C263=""),"",'OddsRatio_working_3-way'!I262)</f>
        <v>3.4633651506028298</v>
      </c>
      <c r="M263" s="46">
        <f>IF(OR($A263="",$B263="",$C263=""),"",'OddsRatio_working_3-way'!J262)</f>
        <v>4.2551610918680245</v>
      </c>
      <c r="N263" s="47">
        <f t="shared" si="76"/>
        <v>47.117927022739288</v>
      </c>
      <c r="O263" s="48">
        <f t="shared" si="77"/>
        <v>29.085140137493383</v>
      </c>
      <c r="P263" s="48">
        <f t="shared" si="78"/>
        <v>23.796932839767315</v>
      </c>
      <c r="Q263" t="s">
        <v>465</v>
      </c>
      <c r="R263" t="s">
        <v>315</v>
      </c>
      <c r="S263" t="s">
        <v>476</v>
      </c>
      <c r="T263" s="50">
        <v>100</v>
      </c>
      <c r="U263" s="50">
        <f t="shared" si="67"/>
        <v>50</v>
      </c>
      <c r="V263" s="50">
        <f t="shared" si="68"/>
        <v>69.135802469135797</v>
      </c>
      <c r="W263" s="50">
        <f t="shared" si="69"/>
        <v>74.747474747474755</v>
      </c>
      <c r="X263" s="50">
        <f t="shared" si="70"/>
        <v>56.116722783389449</v>
      </c>
      <c r="Y263" s="50">
        <f t="shared" si="71"/>
        <v>75.25252525252526</v>
      </c>
      <c r="Z263" s="50">
        <f t="shared" si="72"/>
        <v>80.864197530864203</v>
      </c>
      <c r="AA263" s="50">
        <f t="shared" si="73"/>
        <v>-6.1167227833894486</v>
      </c>
      <c r="AB263" s="50">
        <f t="shared" si="74"/>
        <v>-6.1167227833894628</v>
      </c>
      <c r="AC263" s="50">
        <f t="shared" si="75"/>
        <v>-6.1167227833894486</v>
      </c>
      <c r="AF263">
        <v>1.92</v>
      </c>
      <c r="AG263">
        <v>1.87</v>
      </c>
      <c r="AH263" s="66" t="s">
        <v>481</v>
      </c>
      <c r="AJ263" t="s">
        <v>445</v>
      </c>
    </row>
    <row r="264" spans="1:36" ht="15" x14ac:dyDescent="0.25">
      <c r="A264">
        <v>2.14</v>
      </c>
      <c r="B264">
        <v>4</v>
      </c>
      <c r="C264">
        <v>2.99</v>
      </c>
      <c r="D264" s="43">
        <f t="shared" si="79"/>
        <v>5.1737880161285332E-2</v>
      </c>
      <c r="E264" s="44">
        <f>IF(OR($A264="",$B264="",$C264=""),"",A264*'MPTO_working_3-way'!$I263)</f>
        <v>2.2507190635451506</v>
      </c>
      <c r="F264" s="45">
        <f>IF(OR($A264="",$B264="",$C264=""),"",B264*'MPTO_working_3-way'!$I263)</f>
        <v>4.2069515206451413</v>
      </c>
      <c r="G264" s="46">
        <f>IF(OR($A264="",$B264="",$C264=""),"",C264*'MPTO_working_3-way'!$I263)</f>
        <v>3.1446962616822436</v>
      </c>
      <c r="H264" s="44">
        <f>IF(OR($A264="",$B264="",$C264=""),"",'MPTO_working_3-way'!E263)</f>
        <v>2.2220061465803136</v>
      </c>
      <c r="I264" s="45">
        <f>IF(OR($A264="",$B264="",$C264=""),"",'MPTO_working_3-way'!F263)</f>
        <v>4.2963808500637883</v>
      </c>
      <c r="J264" s="46">
        <f>IF(OR($A264="",$B264="",$C264=""),"",'MPTO_working_3-way'!G263)</f>
        <v>3.1525632498213985</v>
      </c>
      <c r="K264" s="44">
        <f>IF(OR($A264="",$B264="",$C264=""),"",'OddsRatio_working_3-way'!H263)</f>
        <v>2.2342230636499032</v>
      </c>
      <c r="L264" s="45">
        <f>IF(OR($A264="",$B264="",$C264=""),"",'OddsRatio_working_3-way'!I263)</f>
        <v>4.2479554306576386</v>
      </c>
      <c r="M264" s="46">
        <f>IF(OR($A264="",$B264="",$C264=""),"",'OddsRatio_working_3-way'!J263)</f>
        <v>3.1544771023362337</v>
      </c>
      <c r="N264" s="47">
        <f t="shared" si="76"/>
        <v>44.430245257925741</v>
      </c>
      <c r="O264" s="48">
        <f t="shared" si="77"/>
        <v>23.770181212990273</v>
      </c>
      <c r="P264" s="48">
        <f t="shared" si="78"/>
        <v>31.799573529083975</v>
      </c>
      <c r="Q264" t="s">
        <v>316</v>
      </c>
      <c r="R264" t="s">
        <v>470</v>
      </c>
      <c r="S264" t="s">
        <v>476</v>
      </c>
      <c r="T264" s="50">
        <v>100</v>
      </c>
      <c r="U264" s="50">
        <f t="shared" si="67"/>
        <v>53.271028037383175</v>
      </c>
      <c r="V264" s="50">
        <f t="shared" si="68"/>
        <v>75</v>
      </c>
      <c r="W264" s="50">
        <f t="shared" si="69"/>
        <v>66.555183946488299</v>
      </c>
      <c r="X264" s="50">
        <f t="shared" si="70"/>
        <v>58.444816053511708</v>
      </c>
      <c r="Y264" s="50">
        <f t="shared" si="71"/>
        <v>80.173788016128526</v>
      </c>
      <c r="Z264" s="50">
        <f t="shared" si="72"/>
        <v>71.728971962616825</v>
      </c>
      <c r="AA264" s="50">
        <f t="shared" si="73"/>
        <v>-5.1737880161285332</v>
      </c>
      <c r="AB264" s="50">
        <f t="shared" si="74"/>
        <v>-5.1737880161285261</v>
      </c>
      <c r="AC264" s="50">
        <f t="shared" si="75"/>
        <v>-5.1737880161285261</v>
      </c>
      <c r="AF264">
        <v>1.7</v>
      </c>
      <c r="AG264">
        <v>2.14</v>
      </c>
      <c r="AH264" s="66" t="s">
        <v>478</v>
      </c>
      <c r="AJ264" t="s">
        <v>445</v>
      </c>
    </row>
    <row r="265" spans="1:36" ht="15" x14ac:dyDescent="0.25">
      <c r="A265">
        <v>1.64</v>
      </c>
      <c r="B265">
        <v>3.98</v>
      </c>
      <c r="C265">
        <v>5.16</v>
      </c>
      <c r="D265" s="43">
        <f t="shared" si="79"/>
        <v>5.4810828580413862E-2</v>
      </c>
      <c r="E265" s="44">
        <f>IF(OR($A265="",$B265="",$C265=""),"",A265*'MPTO_working_3-way'!$I264)</f>
        <v>1.7298897588718787</v>
      </c>
      <c r="F265" s="45">
        <f>IF(OR($A265="",$B265="",$C265=""),"",B265*'MPTO_working_3-way'!$I264)</f>
        <v>4.1981470977500468</v>
      </c>
      <c r="G265" s="46">
        <f>IF(OR($A265="",$B265="",$C265=""),"",C265*'MPTO_working_3-way'!$I264)</f>
        <v>5.4428238754749358</v>
      </c>
      <c r="H265" s="44">
        <f>IF(OR($A265="",$B265="",$C265=""),"",'MPTO_working_3-way'!E264)</f>
        <v>1.6906576013741434</v>
      </c>
      <c r="I265" s="45">
        <f>IF(OR($A265="",$B265="",$C265=""),"",'MPTO_working_3-way'!F264)</f>
        <v>4.2921032921413529</v>
      </c>
      <c r="J265" s="46">
        <f>IF(OR($A265="",$B265="",$C265=""),"",'MPTO_working_3-way'!G264)</f>
        <v>5.6970911308540044</v>
      </c>
      <c r="K265" s="44">
        <f>IF(OR($A265="",$B265="",$C265=""),"",'OddsRatio_working_3-way'!H264)</f>
        <v>1.7039363548170403</v>
      </c>
      <c r="L265" s="45">
        <f>IF(OR($A265="",$B265="",$C265=""),"",'OddsRatio_working_3-way'!I264)</f>
        <v>4.2777036521168421</v>
      </c>
      <c r="M265" s="46">
        <f>IF(OR($A265="",$B265="",$C265=""),"",'OddsRatio_working_3-way'!J264)</f>
        <v>5.5755863063107602</v>
      </c>
      <c r="N265" s="47">
        <f t="shared" si="76"/>
        <v>57.807151864528919</v>
      </c>
      <c r="O265" s="48">
        <f t="shared" si="77"/>
        <v>23.820032426589808</v>
      </c>
      <c r="P265" s="48">
        <f t="shared" si="78"/>
        <v>18.372815708881284</v>
      </c>
      <c r="Q265" t="s">
        <v>312</v>
      </c>
      <c r="R265" t="s">
        <v>314</v>
      </c>
      <c r="S265" t="s">
        <v>476</v>
      </c>
      <c r="T265" s="50">
        <v>100</v>
      </c>
      <c r="U265" s="50">
        <f t="shared" si="67"/>
        <v>39.024390243902438</v>
      </c>
      <c r="V265" s="50">
        <f t="shared" si="68"/>
        <v>74.874371859296474</v>
      </c>
      <c r="W265" s="50">
        <f t="shared" si="69"/>
        <v>80.620155038759677</v>
      </c>
      <c r="X265" s="50">
        <f t="shared" si="70"/>
        <v>44.505473101943828</v>
      </c>
      <c r="Y265" s="50">
        <f t="shared" si="71"/>
        <v>80.355454717337864</v>
      </c>
      <c r="Z265" s="50">
        <f t="shared" si="72"/>
        <v>86.101237896801081</v>
      </c>
      <c r="AA265" s="50">
        <f t="shared" si="73"/>
        <v>-5.4810828580413897</v>
      </c>
      <c r="AB265" s="50">
        <f t="shared" si="74"/>
        <v>-5.4810828580413897</v>
      </c>
      <c r="AC265" s="50">
        <f t="shared" si="75"/>
        <v>-5.4810828580414039</v>
      </c>
      <c r="AF265">
        <v>1.86</v>
      </c>
      <c r="AG265">
        <v>1.96</v>
      </c>
      <c r="AH265" s="66" t="s">
        <v>486</v>
      </c>
      <c r="AJ265" t="s">
        <v>445</v>
      </c>
    </row>
    <row r="266" spans="1:36" ht="15" x14ac:dyDescent="0.25">
      <c r="A266">
        <v>2.13</v>
      </c>
      <c r="B266">
        <v>3.62</v>
      </c>
      <c r="C266">
        <v>3.28</v>
      </c>
      <c r="D266" s="43">
        <f t="shared" si="79"/>
        <v>5.0604710778257234E-2</v>
      </c>
      <c r="E266" s="44">
        <f>IF(OR($A266="",$B266="",$C266=""),"",A266*'MPTO_working_3-way'!$I265)</f>
        <v>2.2377880339576879</v>
      </c>
      <c r="F266" s="45">
        <f>IF(OR($A266="",$B266="",$C266=""),"",B266*'MPTO_working_3-way'!$I265)</f>
        <v>3.8031890530172912</v>
      </c>
      <c r="G266" s="46">
        <f>IF(OR($A266="",$B266="",$C266=""),"",C266*'MPTO_working_3-way'!$I265)</f>
        <v>3.4459834513526837</v>
      </c>
      <c r="H266" s="44">
        <f>IF(OR($A266="",$B266="",$C266=""),"",'MPTO_working_3-way'!E265)</f>
        <v>2.2093816342043708</v>
      </c>
      <c r="I266" s="45">
        <f>IF(OR($A266="",$B266="",$C266=""),"",'MPTO_working_3-way'!F265)</f>
        <v>3.8554238123907232</v>
      </c>
      <c r="J266" s="46">
        <f>IF(OR($A266="",$B266="",$C266=""),"",'MPTO_working_3-way'!G265)</f>
        <v>3.4721039313255453</v>
      </c>
      <c r="K266" s="44">
        <f>IF(OR($A266="",$B266="",$C266=""),"",'OddsRatio_working_3-way'!H265)</f>
        <v>2.2209862883613996</v>
      </c>
      <c r="L266" s="45">
        <f>IF(OR($A266="",$B266="",$C266=""),"",'OddsRatio_working_3-way'!I265)</f>
        <v>3.8309593588556328</v>
      </c>
      <c r="M266" s="46">
        <f>IF(OR($A266="",$B266="",$C266=""),"",'OddsRatio_working_3-way'!J265)</f>
        <v>3.4635829535079559</v>
      </c>
      <c r="N266" s="47">
        <f t="shared" si="76"/>
        <v>44.686984862968842</v>
      </c>
      <c r="O266" s="48">
        <f t="shared" si="77"/>
        <v>26.293723137603216</v>
      </c>
      <c r="P266" s="48">
        <f t="shared" si="78"/>
        <v>29.019291999427939</v>
      </c>
      <c r="Q266" t="s">
        <v>317</v>
      </c>
      <c r="R266" t="s">
        <v>310</v>
      </c>
      <c r="S266" t="s">
        <v>476</v>
      </c>
      <c r="T266" s="50">
        <v>100</v>
      </c>
      <c r="U266" s="50">
        <f t="shared" si="67"/>
        <v>53.051643192488264</v>
      </c>
      <c r="V266" s="50">
        <f t="shared" si="68"/>
        <v>72.375690607734811</v>
      </c>
      <c r="W266" s="50">
        <f t="shared" si="69"/>
        <v>69.512195121951223</v>
      </c>
      <c r="X266" s="50">
        <f t="shared" si="70"/>
        <v>58.112114270313974</v>
      </c>
      <c r="Y266" s="50">
        <f t="shared" si="71"/>
        <v>77.436161685560506</v>
      </c>
      <c r="Z266" s="50">
        <f t="shared" si="72"/>
        <v>74.572666199776933</v>
      </c>
      <c r="AA266" s="50">
        <f t="shared" si="73"/>
        <v>-5.06047107782571</v>
      </c>
      <c r="AB266" s="50">
        <f t="shared" si="74"/>
        <v>-5.0604710778256958</v>
      </c>
      <c r="AC266" s="50">
        <f t="shared" si="75"/>
        <v>-5.06047107782571</v>
      </c>
      <c r="AF266">
        <v>1.93</v>
      </c>
      <c r="AG266">
        <v>1.89</v>
      </c>
      <c r="AH266" s="66" t="s">
        <v>479</v>
      </c>
      <c r="AJ266" t="s">
        <v>445</v>
      </c>
    </row>
    <row r="267" spans="1:36" ht="15" x14ac:dyDescent="0.25">
      <c r="A267">
        <v>1.36</v>
      </c>
      <c r="B267">
        <v>5.28</v>
      </c>
      <c r="C267">
        <v>7.61</v>
      </c>
      <c r="D267" s="43">
        <f t="shared" si="79"/>
        <v>5.6094101719053269E-2</v>
      </c>
      <c r="E267" s="44">
        <f>IF(OR($A267="",$B267="",$C267=""),"",A267*'MPTO_working_3-way'!$I266)</f>
        <v>1.4362879783379126</v>
      </c>
      <c r="F267" s="45">
        <f>IF(OR($A267="",$B267="",$C267=""),"",B267*'MPTO_working_3-way'!$I266)</f>
        <v>5.5761768570766019</v>
      </c>
      <c r="G267" s="46">
        <f>IF(OR($A267="",$B267="",$C267=""),"",C267*'MPTO_working_3-way'!$I266)</f>
        <v>8.0368761140819949</v>
      </c>
      <c r="H267" s="44">
        <f>IF(OR($A267="",$B267="",$C267=""),"",'MPTO_working_3-way'!E266)</f>
        <v>1.3954862755876278</v>
      </c>
      <c r="I267" s="45">
        <f>IF(OR($A267="",$B267="",$C267=""),"",'MPTO_working_3-way'!F266)</f>
        <v>5.8583713366968393</v>
      </c>
      <c r="J267" s="46">
        <f>IF(OR($A267="",$B267="",$C267=""),"",'MPTO_working_3-way'!G266)</f>
        <v>8.8724838026424919</v>
      </c>
      <c r="K267" s="44">
        <f>IF(OR($A267="",$B267="",$C267=""),"",'OddsRatio_working_3-way'!H266)</f>
        <v>1.4070208306163894</v>
      </c>
      <c r="L267" s="45">
        <f>IF(OR($A267="",$B267="",$C267=""),"",'OddsRatio_working_3-way'!I266)</f>
        <v>5.839025430661513</v>
      </c>
      <c r="M267" s="46">
        <f>IF(OR($A267="",$B267="",$C267=""),"",'OddsRatio_working_3-way'!J266)</f>
        <v>8.473354695484252</v>
      </c>
      <c r="N267" s="47">
        <f t="shared" si="76"/>
        <v>69.623920486837903</v>
      </c>
      <c r="O267" s="48">
        <f t="shared" si="77"/>
        <v>17.933434064791584</v>
      </c>
      <c r="P267" s="48">
        <f t="shared" si="78"/>
        <v>12.442645448370509</v>
      </c>
      <c r="Q267" t="s">
        <v>311</v>
      </c>
      <c r="R267" t="s">
        <v>308</v>
      </c>
      <c r="S267" t="s">
        <v>476</v>
      </c>
      <c r="T267" s="50">
        <v>100</v>
      </c>
      <c r="U267" s="50">
        <f t="shared" si="67"/>
        <v>26.470588235294116</v>
      </c>
      <c r="V267" s="50">
        <f t="shared" si="68"/>
        <v>81.060606060606062</v>
      </c>
      <c r="W267" s="50">
        <f t="shared" si="69"/>
        <v>86.859395532194483</v>
      </c>
      <c r="X267" s="50">
        <f t="shared" si="70"/>
        <v>32.079998407199461</v>
      </c>
      <c r="Y267" s="50">
        <f t="shared" si="71"/>
        <v>86.670016232511387</v>
      </c>
      <c r="Z267" s="50">
        <f t="shared" si="72"/>
        <v>92.468805704099807</v>
      </c>
      <c r="AA267" s="50">
        <f t="shared" si="73"/>
        <v>-5.6094101719053455</v>
      </c>
      <c r="AB267" s="50">
        <f t="shared" si="74"/>
        <v>-5.6094101719053242</v>
      </c>
      <c r="AC267" s="50">
        <f t="shared" si="75"/>
        <v>-5.6094101719053242</v>
      </c>
      <c r="AF267">
        <v>1.75</v>
      </c>
      <c r="AG267">
        <v>2.09</v>
      </c>
      <c r="AH267" s="66" t="s">
        <v>479</v>
      </c>
      <c r="AJ267" t="s">
        <v>445</v>
      </c>
    </row>
    <row r="268" spans="1:36" ht="15" x14ac:dyDescent="0.25">
      <c r="A268">
        <v>2.61</v>
      </c>
      <c r="B268">
        <v>3.06</v>
      </c>
      <c r="C268">
        <v>3.21</v>
      </c>
      <c r="D268" s="43">
        <f t="shared" si="79"/>
        <v>2.1465627823801237E-2</v>
      </c>
      <c r="E268" s="44">
        <f>IF(OR($A268="",$B268="",$C268=""),"",A268*'MPTO_working_3-way'!$I267)</f>
        <v>2.666025288620121</v>
      </c>
      <c r="F268" s="45">
        <f>IF(OR($A268="",$B268="",$C268=""),"",B268*'MPTO_working_3-way'!$I267)</f>
        <v>3.1256848211408319</v>
      </c>
      <c r="G268" s="46">
        <f>IF(OR($A268="",$B268="",$C268=""),"",C268*'MPTO_working_3-way'!$I267)</f>
        <v>3.2789046653144021</v>
      </c>
      <c r="H268" s="44">
        <f>IF(OR($A268="",$B268="",$C268=""),"",'MPTO_working_3-way'!E267)</f>
        <v>2.6596695853851196</v>
      </c>
      <c r="I268" s="45">
        <f>IF(OR($A268="",$B268="",$C268=""),"",'MPTO_working_3-way'!F267)</f>
        <v>3.1284982833947272</v>
      </c>
      <c r="J268" s="46">
        <f>IF(OR($A268="",$B268="",$C268=""),"",'MPTO_working_3-way'!G267)</f>
        <v>3.2854612014975468</v>
      </c>
      <c r="K268" s="44">
        <f>IF(OR($A268="",$B268="",$C268=""),"",'OddsRatio_working_3-way'!H267)</f>
        <v>2.6626267343434358</v>
      </c>
      <c r="L268" s="45">
        <f>IF(OR($A268="",$B268="",$C268=""),"",'OddsRatio_working_3-way'!I267)</f>
        <v>3.127336070029489</v>
      </c>
      <c r="M268" s="46">
        <f>IF(OR($A268="",$B268="",$C268=""),"",'OddsRatio_working_3-way'!J267)</f>
        <v>3.2822391819248402</v>
      </c>
      <c r="N268" s="47">
        <f t="shared" si="76"/>
        <v>37.509021548613255</v>
      </c>
      <c r="O268" s="48">
        <f t="shared" si="77"/>
        <v>31.992988967934831</v>
      </c>
      <c r="P268" s="48">
        <f t="shared" si="78"/>
        <v>30.497989483451899</v>
      </c>
      <c r="Q268" t="s">
        <v>248</v>
      </c>
      <c r="R268" t="s">
        <v>400</v>
      </c>
      <c r="S268" t="s">
        <v>476</v>
      </c>
      <c r="T268" s="50">
        <v>100</v>
      </c>
      <c r="U268" s="50">
        <f t="shared" si="67"/>
        <v>61.685823754789276</v>
      </c>
      <c r="V268" s="50">
        <f t="shared" si="68"/>
        <v>67.320261437908499</v>
      </c>
      <c r="W268" s="50">
        <f t="shared" si="69"/>
        <v>68.847352024922117</v>
      </c>
      <c r="X268" s="50">
        <f t="shared" si="70"/>
        <v>63.832386537169384</v>
      </c>
      <c r="Y268" s="50">
        <f t="shared" si="71"/>
        <v>69.466824220288601</v>
      </c>
      <c r="Z268" s="50">
        <f t="shared" si="72"/>
        <v>70.993914807302232</v>
      </c>
      <c r="AA268" s="50">
        <f t="shared" si="73"/>
        <v>-2.1465627823801086</v>
      </c>
      <c r="AB268" s="50">
        <f t="shared" si="74"/>
        <v>-2.1465627823801015</v>
      </c>
      <c r="AC268" s="50">
        <f t="shared" si="75"/>
        <v>-2.1465627823801157</v>
      </c>
      <c r="AF268">
        <v>2.54</v>
      </c>
      <c r="AG268">
        <v>1.57</v>
      </c>
      <c r="AH268" s="66" t="s">
        <v>480</v>
      </c>
      <c r="AJ268" t="s">
        <v>440</v>
      </c>
    </row>
    <row r="269" spans="1:36" ht="15" x14ac:dyDescent="0.25">
      <c r="A269">
        <v>12.64</v>
      </c>
      <c r="B269">
        <v>6.98</v>
      </c>
      <c r="C269">
        <v>1.22</v>
      </c>
      <c r="D269" s="43">
        <f t="shared" si="79"/>
        <v>4.205253084287297E-2</v>
      </c>
      <c r="E269" s="44">
        <f>IF(OR($A269="",$B269="",$C269=""),"",A269*'MPTO_working_3-way'!$I268)</f>
        <v>13.171543989853914</v>
      </c>
      <c r="F269" s="45">
        <f>IF(OR($A269="",$B269="",$C269=""),"",B269*'MPTO_working_3-way'!$I268)</f>
        <v>7.2735266652832538</v>
      </c>
      <c r="G269" s="46">
        <f>IF(OR($A269="",$B269="",$C269=""),"",C269*'MPTO_working_3-way'!$I268)</f>
        <v>1.271304087628305</v>
      </c>
      <c r="H269" s="44">
        <f>IF(OR($A269="",$B269="",$C269=""),"",'MPTO_working_3-way'!E268)</f>
        <v>15.361829355733935</v>
      </c>
      <c r="I269" s="45">
        <f>IF(OR($A269="",$B269="",$C269=""),"",'MPTO_working_3-way'!F268)</f>
        <v>7.7370058412903351</v>
      </c>
      <c r="J269" s="46">
        <f>IF(OR($A269="",$B269="",$C269=""),"",'MPTO_working_3-way'!G268)</f>
        <v>1.2412266672341228</v>
      </c>
      <c r="K269" s="44">
        <f>IF(OR($A269="",$B269="",$C269=""),"",'OddsRatio_working_3-way'!H268)</f>
        <v>14.171207094275822</v>
      </c>
      <c r="L269" s="45">
        <f>IF(OR($A269="",$B269="",$C269=""),"",'OddsRatio_working_3-way'!I268)</f>
        <v>7.7666510673341405</v>
      </c>
      <c r="M269" s="46">
        <f>IF(OR($A269="",$B269="",$C269=""),"",'OddsRatio_working_3-way'!J268)</f>
        <v>1.248940340269818</v>
      </c>
      <c r="N269" s="47">
        <f t="shared" si="76"/>
        <v>7.5921243612009608</v>
      </c>
      <c r="O269" s="48">
        <f t="shared" si="77"/>
        <v>13.748488814553028</v>
      </c>
      <c r="P269" s="48">
        <f t="shared" si="78"/>
        <v>78.659386824246013</v>
      </c>
      <c r="Q269" t="s">
        <v>406</v>
      </c>
      <c r="R269" t="s">
        <v>402</v>
      </c>
      <c r="S269" t="s">
        <v>476</v>
      </c>
      <c r="T269" s="50">
        <v>100</v>
      </c>
      <c r="U269" s="50">
        <f t="shared" si="67"/>
        <v>92.088607594936704</v>
      </c>
      <c r="V269" s="50">
        <f t="shared" si="68"/>
        <v>85.673352435530077</v>
      </c>
      <c r="W269" s="50">
        <f t="shared" si="69"/>
        <v>18.032786885245901</v>
      </c>
      <c r="X269" s="50">
        <f t="shared" si="70"/>
        <v>96.293860679224011</v>
      </c>
      <c r="Y269" s="50">
        <f t="shared" si="71"/>
        <v>89.878605519817384</v>
      </c>
      <c r="Z269" s="50">
        <f t="shared" si="72"/>
        <v>22.238039969533201</v>
      </c>
      <c r="AA269" s="50">
        <f t="shared" si="73"/>
        <v>-4.2052530842873068</v>
      </c>
      <c r="AB269" s="50">
        <f t="shared" si="74"/>
        <v>-4.2052530842873068</v>
      </c>
      <c r="AC269" s="50">
        <f t="shared" si="75"/>
        <v>-4.2052530842872997</v>
      </c>
      <c r="AF269">
        <v>1.42</v>
      </c>
      <c r="AG269">
        <v>2.9</v>
      </c>
      <c r="AH269" s="66" t="s">
        <v>495</v>
      </c>
      <c r="AJ269" t="s">
        <v>440</v>
      </c>
    </row>
    <row r="270" spans="1:36" ht="15" x14ac:dyDescent="0.25">
      <c r="A270">
        <v>1.82</v>
      </c>
      <c r="B270">
        <v>3.48</v>
      </c>
      <c r="C270">
        <v>4.87</v>
      </c>
      <c r="D270" s="43">
        <f t="shared" si="79"/>
        <v>4.2145680324537471E-2</v>
      </c>
      <c r="E270" s="44">
        <f>IF(OR($A270="",$B270="",$C270=""),"",A270*'MPTO_working_3-way'!$I269)</f>
        <v>1.8967051381906583</v>
      </c>
      <c r="F270" s="45">
        <f>IF(OR($A270="",$B270="",$C270=""),"",B270*'MPTO_working_3-way'!$I269)</f>
        <v>3.6266669675293906</v>
      </c>
      <c r="G270" s="46">
        <f>IF(OR($A270="",$B270="",$C270=""),"",C270*'MPTO_working_3-way'!$I269)</f>
        <v>5.0752494631804979</v>
      </c>
      <c r="H270" s="44">
        <f>IF(OR($A270="",$B270="",$C270=""),"",'MPTO_working_3-way'!E269)</f>
        <v>1.867755480752493</v>
      </c>
      <c r="I270" s="45">
        <f>IF(OR($A270="",$B270="",$C270=""),"",'MPTO_working_3-way'!F269)</f>
        <v>3.6588788904743934</v>
      </c>
      <c r="J270" s="46">
        <f>IF(OR($A270="",$B270="",$C270=""),"",'MPTO_working_3-way'!G269)</f>
        <v>5.2276579993527976</v>
      </c>
      <c r="K270" s="44">
        <f>IF(OR($A270="",$B270="",$C270=""),"",'OddsRatio_working_3-way'!H269)</f>
        <v>1.8786679899833221</v>
      </c>
      <c r="L270" s="45">
        <f>IF(OR($A270="",$B270="",$C270=""),"",'OddsRatio_working_3-way'!I269)</f>
        <v>3.6574348965349244</v>
      </c>
      <c r="M270" s="46">
        <f>IF(OR($A270="",$B270="",$C270=""),"",'OddsRatio_working_3-way'!J269)</f>
        <v>5.1468842941895794</v>
      </c>
      <c r="N270" s="47">
        <f t="shared" si="76"/>
        <v>52.723007908015653</v>
      </c>
      <c r="O270" s="48">
        <f t="shared" si="77"/>
        <v>27.573527124307041</v>
      </c>
      <c r="P270" s="48">
        <f t="shared" si="78"/>
        <v>19.703464967677306</v>
      </c>
      <c r="Q270" t="s">
        <v>323</v>
      </c>
      <c r="R270" t="s">
        <v>329</v>
      </c>
      <c r="S270" t="s">
        <v>476</v>
      </c>
      <c r="T270" s="50">
        <v>100</v>
      </c>
      <c r="U270" s="50">
        <f t="shared" si="67"/>
        <v>45.054945054945051</v>
      </c>
      <c r="V270" s="50">
        <f t="shared" si="68"/>
        <v>71.264367816091948</v>
      </c>
      <c r="W270" s="50">
        <f t="shared" si="69"/>
        <v>79.466119096509232</v>
      </c>
      <c r="X270" s="50">
        <f t="shared" si="70"/>
        <v>49.269513087398806</v>
      </c>
      <c r="Y270" s="50">
        <f t="shared" si="71"/>
        <v>75.478935848545703</v>
      </c>
      <c r="Z270" s="50">
        <f t="shared" si="72"/>
        <v>83.680687128962987</v>
      </c>
      <c r="AA270" s="50">
        <f t="shared" si="73"/>
        <v>-4.2145680324537551</v>
      </c>
      <c r="AB270" s="50">
        <f t="shared" si="74"/>
        <v>-4.2145680324537551</v>
      </c>
      <c r="AC270" s="50">
        <f t="shared" si="75"/>
        <v>-4.2145680324537551</v>
      </c>
      <c r="AF270">
        <v>2.17</v>
      </c>
      <c r="AG270">
        <v>1.71</v>
      </c>
      <c r="AH270" s="66" t="s">
        <v>487</v>
      </c>
      <c r="AJ270" t="s">
        <v>446</v>
      </c>
    </row>
    <row r="271" spans="1:36" ht="15" x14ac:dyDescent="0.25">
      <c r="A271">
        <v>1.8</v>
      </c>
      <c r="B271">
        <v>3.47</v>
      </c>
      <c r="C271">
        <v>5.05</v>
      </c>
      <c r="D271" s="43">
        <f t="shared" si="79"/>
        <v>4.1759795576099323E-2</v>
      </c>
      <c r="E271" s="44">
        <f>IF(OR($A271="",$B271="",$C271=""),"",A271*'MPTO_working_3-way'!$I270)</f>
        <v>1.8751676320369788</v>
      </c>
      <c r="F271" s="45">
        <f>IF(OR($A271="",$B271="",$C271=""),"",B271*'MPTO_working_3-way'!$I270)</f>
        <v>3.6149064906490649</v>
      </c>
      <c r="G271" s="46">
        <f>IF(OR($A271="",$B271="",$C271=""),"",C271*'MPTO_working_3-way'!$I270)</f>
        <v>5.2608869676593013</v>
      </c>
      <c r="H271" s="44">
        <f>IF(OR($A271="",$B271="",$C271=""),"",'MPTO_working_3-way'!E270)</f>
        <v>1.8462596554758426</v>
      </c>
      <c r="I271" s="45">
        <f>IF(OR($A271="",$B271="",$C271=""),"",'MPTO_working_3-way'!F270)</f>
        <v>3.646115255386702</v>
      </c>
      <c r="J271" s="46">
        <f>IF(OR($A271="",$B271="",$C271=""),"",'MPTO_working_3-way'!G270)</f>
        <v>5.431834358927258</v>
      </c>
      <c r="K271" s="44">
        <f>IF(OR($A271="",$B271="",$C271=""),"",'OddsRatio_working_3-way'!H270)</f>
        <v>1.8571334944461253</v>
      </c>
      <c r="L271" s="45">
        <f>IF(OR($A271="",$B271="",$C271=""),"",'OddsRatio_working_3-way'!I270)</f>
        <v>3.6463996641024128</v>
      </c>
      <c r="M271" s="46">
        <f>IF(OR($A271="",$B271="",$C271=""),"",'OddsRatio_working_3-way'!J270)</f>
        <v>5.3392383156335104</v>
      </c>
      <c r="N271" s="47">
        <f t="shared" si="76"/>
        <v>53.328565559427268</v>
      </c>
      <c r="O271" s="48">
        <f t="shared" si="77"/>
        <v>27.663232855034316</v>
      </c>
      <c r="P271" s="48">
        <f t="shared" si="78"/>
        <v>19.00820158553843</v>
      </c>
      <c r="Q271" t="s">
        <v>325</v>
      </c>
      <c r="R271" t="s">
        <v>327</v>
      </c>
      <c r="S271" t="s">
        <v>476</v>
      </c>
      <c r="T271" s="50">
        <v>100</v>
      </c>
      <c r="U271" s="50">
        <f t="shared" si="67"/>
        <v>44.444444444444443</v>
      </c>
      <c r="V271" s="50">
        <f t="shared" si="68"/>
        <v>71.181556195965413</v>
      </c>
      <c r="W271" s="50">
        <f t="shared" si="69"/>
        <v>80.198019801980209</v>
      </c>
      <c r="X271" s="50">
        <f t="shared" si="70"/>
        <v>48.620424002054385</v>
      </c>
      <c r="Y271" s="50">
        <f t="shared" si="71"/>
        <v>75.357535753575348</v>
      </c>
      <c r="Z271" s="50">
        <f t="shared" si="72"/>
        <v>84.37399935959013</v>
      </c>
      <c r="AA271" s="50">
        <f t="shared" si="73"/>
        <v>-4.1759795576099421</v>
      </c>
      <c r="AB271" s="50">
        <f t="shared" si="74"/>
        <v>-4.175979557609935</v>
      </c>
      <c r="AC271" s="50">
        <f t="shared" si="75"/>
        <v>-4.1759795576099208</v>
      </c>
      <c r="AF271">
        <v>2.08</v>
      </c>
      <c r="AG271">
        <v>1.78</v>
      </c>
      <c r="AH271" s="66" t="s">
        <v>479</v>
      </c>
      <c r="AJ271" t="s">
        <v>446</v>
      </c>
    </row>
    <row r="272" spans="1:36" ht="15" x14ac:dyDescent="0.25">
      <c r="A272">
        <v>1.96</v>
      </c>
      <c r="B272">
        <v>3.24</v>
      </c>
      <c r="C272">
        <v>4.51</v>
      </c>
      <c r="D272" s="43">
        <f t="shared" si="79"/>
        <v>4.0575546963467879E-2</v>
      </c>
      <c r="E272" s="44">
        <f>IF(OR($A272="",$B272="",$C272=""),"",A272*'MPTO_working_3-way'!$I271)</f>
        <v>2.0395280720483968</v>
      </c>
      <c r="F272" s="45">
        <f>IF(OR($A272="",$B272="",$C272=""),"",B272*'MPTO_working_3-way'!$I271)</f>
        <v>3.371464772161636</v>
      </c>
      <c r="G272" s="46">
        <f>IF(OR($A272="",$B272="",$C272=""),"",C272*'MPTO_working_3-way'!$I271)</f>
        <v>4.6929957168052399</v>
      </c>
      <c r="H272" s="44">
        <f>IF(OR($A272="",$B272="",$C272=""),"",'MPTO_working_3-way'!E271)</f>
        <v>2.0133732304436793</v>
      </c>
      <c r="I272" s="45">
        <f>IF(OR($A272="",$B272="",$C272=""),"",'MPTO_working_3-way'!F271)</f>
        <v>3.3884889771162685</v>
      </c>
      <c r="J272" s="46">
        <f>IF(OR($A272="",$B272="",$C272=""),"",'MPTO_working_3-way'!G271)</f>
        <v>4.8029745928024106</v>
      </c>
      <c r="K272" s="44">
        <f>IF(OR($A272="",$B272="",$C272=""),"",'OddsRatio_working_3-way'!H271)</f>
        <v>2.0238474756890739</v>
      </c>
      <c r="L272" s="45">
        <f>IF(OR($A272="",$B272="",$C272=""),"",'OddsRatio_working_3-way'!I271)</f>
        <v>3.388977443274507</v>
      </c>
      <c r="M272" s="46">
        <f>IF(OR($A272="",$B272="",$C272=""),"",'OddsRatio_working_3-way'!J271)</f>
        <v>4.7434423329881774</v>
      </c>
      <c r="N272" s="47">
        <f t="shared" si="76"/>
        <v>49.03095052747431</v>
      </c>
      <c r="O272" s="48">
        <f t="shared" si="77"/>
        <v>29.660698467237541</v>
      </c>
      <c r="P272" s="48">
        <f t="shared" si="78"/>
        <v>21.308351005288166</v>
      </c>
      <c r="Q272" t="s">
        <v>326</v>
      </c>
      <c r="R272" t="s">
        <v>339</v>
      </c>
      <c r="S272" t="s">
        <v>476</v>
      </c>
      <c r="T272" s="50">
        <v>100</v>
      </c>
      <c r="U272" s="50">
        <f t="shared" si="67"/>
        <v>48.979591836734699</v>
      </c>
      <c r="V272" s="50">
        <f t="shared" si="68"/>
        <v>69.135802469135797</v>
      </c>
      <c r="W272" s="50">
        <f t="shared" si="69"/>
        <v>77.827050997782706</v>
      </c>
      <c r="X272" s="50">
        <f t="shared" si="70"/>
        <v>53.03714653308149</v>
      </c>
      <c r="Y272" s="50">
        <f t="shared" si="71"/>
        <v>73.19335716548261</v>
      </c>
      <c r="Z272" s="50">
        <f t="shared" si="72"/>
        <v>81.884605694129505</v>
      </c>
      <c r="AA272" s="50">
        <f t="shared" si="73"/>
        <v>-4.0575546963467914</v>
      </c>
      <c r="AB272" s="50">
        <f t="shared" si="74"/>
        <v>-4.0575546963468128</v>
      </c>
      <c r="AC272" s="50">
        <f t="shared" si="75"/>
        <v>-4.0575546963467986</v>
      </c>
      <c r="AF272">
        <v>2.34</v>
      </c>
      <c r="AG272">
        <v>1.63</v>
      </c>
      <c r="AH272" s="66" t="s">
        <v>484</v>
      </c>
      <c r="AJ272" t="s">
        <v>446</v>
      </c>
    </row>
    <row r="273" spans="1:36" ht="15" x14ac:dyDescent="0.25">
      <c r="A273">
        <v>3.4</v>
      </c>
      <c r="B273">
        <v>2.87</v>
      </c>
      <c r="C273">
        <v>2.5299999999999998</v>
      </c>
      <c r="D273" s="43">
        <f t="shared" si="79"/>
        <v>3.7806619803999908E-2</v>
      </c>
      <c r="E273" s="44">
        <f>IF(OR($A273="",$B273="",$C273=""),"",A273*'MPTO_working_3-way'!$I272)</f>
        <v>3.5285425073335994</v>
      </c>
      <c r="F273" s="45">
        <f>IF(OR($A273="",$B273="",$C273=""),"",B273*'MPTO_working_3-way'!$I272)</f>
        <v>2.9785049988374799</v>
      </c>
      <c r="G273" s="46">
        <f>IF(OR($A273="",$B273="",$C273=""),"",C273*'MPTO_working_3-way'!$I272)</f>
        <v>2.6256507481041194</v>
      </c>
      <c r="H273" s="44">
        <f>IF(OR($A273="",$B273="",$C273=""),"",'MPTO_working_3-way'!E272)</f>
        <v>3.5522030279223822</v>
      </c>
      <c r="I273" s="45">
        <f>IF(OR($A273="",$B273="",$C273=""),"",'MPTO_working_3-way'!F272)</f>
        <v>2.9776983866610056</v>
      </c>
      <c r="J273" s="46">
        <f>IF(OR($A273="",$B273="",$C273=""),"",'MPTO_working_3-way'!G272)</f>
        <v>2.6133220703555033</v>
      </c>
      <c r="K273" s="44">
        <f>IF(OR($A273="",$B273="",$C273=""),"",'OddsRatio_working_3-way'!H272)</f>
        <v>3.5398014843227563</v>
      </c>
      <c r="L273" s="45">
        <f>IF(OR($A273="",$B273="",$C273=""),"",'OddsRatio_working_3-way'!I272)</f>
        <v>2.9789286565348148</v>
      </c>
      <c r="M273" s="46">
        <f>IF(OR($A273="",$B273="",$C273=""),"",'OddsRatio_working_3-way'!J272)</f>
        <v>2.6191234462557573</v>
      </c>
      <c r="N273" s="47">
        <f t="shared" si="76"/>
        <v>28.340313257432353</v>
      </c>
      <c r="O273" s="48">
        <f t="shared" si="77"/>
        <v>33.573890270128913</v>
      </c>
      <c r="P273" s="48">
        <f t="shared" si="78"/>
        <v>38.085796472438737</v>
      </c>
      <c r="Q273" t="s">
        <v>332</v>
      </c>
      <c r="R273" t="s">
        <v>336</v>
      </c>
      <c r="S273" t="s">
        <v>476</v>
      </c>
      <c r="T273" s="50">
        <v>100</v>
      </c>
      <c r="U273" s="50">
        <f t="shared" si="67"/>
        <v>70.588235294117652</v>
      </c>
      <c r="V273" s="50">
        <f t="shared" si="68"/>
        <v>65.156794425087099</v>
      </c>
      <c r="W273" s="50">
        <f t="shared" si="69"/>
        <v>60.474308300395251</v>
      </c>
      <c r="X273" s="50">
        <f t="shared" si="70"/>
        <v>74.368897274517636</v>
      </c>
      <c r="Y273" s="50">
        <f t="shared" si="71"/>
        <v>68.937456405487097</v>
      </c>
      <c r="Z273" s="50">
        <f t="shared" si="72"/>
        <v>64.254970280795249</v>
      </c>
      <c r="AA273" s="50">
        <f t="shared" si="73"/>
        <v>-3.7806619803999837</v>
      </c>
      <c r="AB273" s="50">
        <f t="shared" si="74"/>
        <v>-3.7806619803999979</v>
      </c>
      <c r="AC273" s="50">
        <f t="shared" si="75"/>
        <v>-3.7806619803999979</v>
      </c>
      <c r="AF273">
        <v>2.2999999999999998</v>
      </c>
      <c r="AG273">
        <v>1.64</v>
      </c>
      <c r="AH273" s="66" t="s">
        <v>493</v>
      </c>
      <c r="AJ273" t="s">
        <v>446</v>
      </c>
    </row>
    <row r="274" spans="1:36" ht="15" x14ac:dyDescent="0.25">
      <c r="A274">
        <v>2.6</v>
      </c>
      <c r="B274">
        <v>2.95</v>
      </c>
      <c r="C274">
        <v>3.17</v>
      </c>
      <c r="D274" s="43">
        <f t="shared" si="79"/>
        <v>3.9055848712053587E-2</v>
      </c>
      <c r="E274" s="44">
        <f>IF(OR($A274="",$B274="",$C274=""),"",A274*'MPTO_working_3-way'!$I273)</f>
        <v>2.7015452066513395</v>
      </c>
      <c r="F274" s="45">
        <f>IF(OR($A274="",$B274="",$C274=""),"",B274*'MPTO_working_3-way'!$I273)</f>
        <v>3.0652147537005581</v>
      </c>
      <c r="G274" s="46">
        <f>IF(OR($A274="",$B274="",$C274=""),"",C274*'MPTO_working_3-way'!$I273)</f>
        <v>3.2938070404172097</v>
      </c>
      <c r="H274" s="44">
        <f>IF(OR($A274="",$B274="",$C274=""),"",'MPTO_working_3-way'!E273)</f>
        <v>2.6910890650767945</v>
      </c>
      <c r="I274" s="45">
        <f>IF(OR($A274="",$B274="",$C274=""),"",'MPTO_working_3-way'!F273)</f>
        <v>3.0678193502801099</v>
      </c>
      <c r="J274" s="46">
        <f>IF(OR($A274="",$B274="",$C274=""),"",'MPTO_working_3-way'!G273)</f>
        <v>3.3064540987470759</v>
      </c>
      <c r="K274" s="44">
        <f>IF(OR($A274="",$B274="",$C274=""),"",'OddsRatio_working_3-way'!H273)</f>
        <v>2.6959574552170689</v>
      </c>
      <c r="L274" s="45">
        <f>IF(OR($A274="",$B274="",$C274=""),"",'OddsRatio_working_3-way'!I273)</f>
        <v>3.0669481485458028</v>
      </c>
      <c r="M274" s="46">
        <f>IF(OR($A274="",$B274="",$C274=""),"",'OddsRatio_working_3-way'!J273)</f>
        <v>3.3001422986381503</v>
      </c>
      <c r="N274" s="47">
        <f t="shared" si="76"/>
        <v>37.015852910325172</v>
      </c>
      <c r="O274" s="48">
        <f t="shared" si="77"/>
        <v>32.624141548083202</v>
      </c>
      <c r="P274" s="48">
        <f t="shared" si="78"/>
        <v>30.360005541591629</v>
      </c>
      <c r="Q274" t="s">
        <v>330</v>
      </c>
      <c r="R274" t="s">
        <v>335</v>
      </c>
      <c r="S274" t="s">
        <v>476</v>
      </c>
      <c r="T274" s="50">
        <v>100</v>
      </c>
      <c r="U274" s="50">
        <f t="shared" si="67"/>
        <v>61.538461538461533</v>
      </c>
      <c r="V274" s="50">
        <f t="shared" si="68"/>
        <v>66.101694915254228</v>
      </c>
      <c r="W274" s="50">
        <f t="shared" si="69"/>
        <v>68.454258675078862</v>
      </c>
      <c r="X274" s="50">
        <f t="shared" si="70"/>
        <v>65.444046409666896</v>
      </c>
      <c r="Y274" s="50">
        <f t="shared" si="71"/>
        <v>70.007279786459591</v>
      </c>
      <c r="Z274" s="50">
        <f t="shared" si="72"/>
        <v>72.359843546284225</v>
      </c>
      <c r="AA274" s="50">
        <f t="shared" si="73"/>
        <v>-3.9055848712053631</v>
      </c>
      <c r="AB274" s="50">
        <f t="shared" si="74"/>
        <v>-3.9055848712053631</v>
      </c>
      <c r="AC274" s="50">
        <f t="shared" si="75"/>
        <v>-3.9055848712053631</v>
      </c>
      <c r="AF274">
        <v>2.4500000000000002</v>
      </c>
      <c r="AG274">
        <v>1.57</v>
      </c>
      <c r="AH274" s="66" t="s">
        <v>496</v>
      </c>
      <c r="AJ274" t="s">
        <v>446</v>
      </c>
    </row>
    <row r="275" spans="1:36" ht="15" x14ac:dyDescent="0.25">
      <c r="A275">
        <v>1.46</v>
      </c>
      <c r="B275">
        <v>3.97</v>
      </c>
      <c r="C275">
        <v>9.17</v>
      </c>
      <c r="D275" s="43">
        <f t="shared" si="79"/>
        <v>4.5871929704480063E-2</v>
      </c>
      <c r="E275" s="44">
        <f>IF(OR($A275="",$B275="",$C275=""),"",A275*'MPTO_working_3-way'!$I274)</f>
        <v>1.526973017368541</v>
      </c>
      <c r="F275" s="45">
        <f>IF(OR($A275="",$B275="",$C275=""),"",B275*'MPTO_working_3-way'!$I274)</f>
        <v>4.1521115609267865</v>
      </c>
      <c r="G275" s="46">
        <f>IF(OR($A275="",$B275="",$C275=""),"",C275*'MPTO_working_3-way'!$I274)</f>
        <v>9.5906455953900824</v>
      </c>
      <c r="H275" s="44">
        <f>IF(OR($A275="",$B275="",$C275=""),"",'MPTO_working_3-way'!E274)</f>
        <v>1.4933377790034317</v>
      </c>
      <c r="I275" s="45">
        <f>IF(OR($A275="",$B275="",$C275=""),"",'MPTO_working_3-way'!F274)</f>
        <v>4.2265690276642482</v>
      </c>
      <c r="J275" s="46">
        <f>IF(OR($A275="",$B275="",$C275=""),"",'MPTO_working_3-way'!G274)</f>
        <v>10.665459523837866</v>
      </c>
      <c r="K275" s="44">
        <f>IF(OR($A275="",$B275="",$C275=""),"",'OddsRatio_working_3-way'!H274)</f>
        <v>1.504459531061269</v>
      </c>
      <c r="L275" s="45">
        <f>IF(OR($A275="",$B275="",$C275=""),"",'OddsRatio_working_3-way'!I274)</f>
        <v>4.2570539288086264</v>
      </c>
      <c r="M275" s="46">
        <f>IF(OR($A275="",$B275="",$C275=""),"",'OddsRatio_working_3-way'!J274)</f>
        <v>9.9596399321099263</v>
      </c>
      <c r="N275" s="47">
        <f t="shared" si="76"/>
        <v>65.48904195591598</v>
      </c>
      <c r="O275" s="48">
        <f t="shared" si="77"/>
        <v>24.084131298649201</v>
      </c>
      <c r="P275" s="48">
        <f t="shared" si="78"/>
        <v>10.426826745434823</v>
      </c>
      <c r="Q275" t="s">
        <v>324</v>
      </c>
      <c r="R275" t="s">
        <v>341</v>
      </c>
      <c r="S275" t="s">
        <v>476</v>
      </c>
      <c r="T275" s="50">
        <v>100</v>
      </c>
      <c r="U275" s="50">
        <f t="shared" si="67"/>
        <v>31.506849315068493</v>
      </c>
      <c r="V275" s="50">
        <f t="shared" si="68"/>
        <v>74.811083123425689</v>
      </c>
      <c r="W275" s="50">
        <f t="shared" si="69"/>
        <v>89.094874591057788</v>
      </c>
      <c r="X275" s="50">
        <f t="shared" si="70"/>
        <v>36.094042285516508</v>
      </c>
      <c r="Y275" s="50">
        <f t="shared" si="71"/>
        <v>79.398276093873704</v>
      </c>
      <c r="Z275" s="50">
        <f t="shared" si="72"/>
        <v>93.682067561505818</v>
      </c>
      <c r="AA275" s="50">
        <f t="shared" si="73"/>
        <v>-4.5871929704480152</v>
      </c>
      <c r="AB275" s="50">
        <f t="shared" si="74"/>
        <v>-4.5871929704480152</v>
      </c>
      <c r="AC275" s="50">
        <f t="shared" si="75"/>
        <v>-4.5871929704480294</v>
      </c>
      <c r="AF275">
        <v>1.79</v>
      </c>
      <c r="AG275">
        <v>2.06</v>
      </c>
      <c r="AH275" s="66" t="s">
        <v>497</v>
      </c>
      <c r="AJ275" t="s">
        <v>446</v>
      </c>
    </row>
    <row r="276" spans="1:36" ht="15" x14ac:dyDescent="0.25">
      <c r="A276">
        <v>2.46</v>
      </c>
      <c r="B276">
        <v>3.04</v>
      </c>
      <c r="C276">
        <v>3.3</v>
      </c>
      <c r="D276" s="43">
        <f t="shared" si="79"/>
        <v>3.8481736492006036E-2</v>
      </c>
      <c r="E276" s="44">
        <f>IF(OR($A276="",$B276="",$C276=""),"",A276*'MPTO_working_3-way'!$I275)</f>
        <v>2.554665071770335</v>
      </c>
      <c r="F276" s="45">
        <f>IF(OR($A276="",$B276="",$C276=""),"",B276*'MPTO_working_3-way'!$I275)</f>
        <v>3.1569844789356982</v>
      </c>
      <c r="G276" s="46">
        <f>IF(OR($A276="",$B276="",$C276=""),"",C276*'MPTO_working_3-way'!$I275)</f>
        <v>3.4269897304236197</v>
      </c>
      <c r="H276" s="44">
        <f>IF(OR($A276="",$B276="",$C276=""),"",'MPTO_working_3-way'!E275)</f>
        <v>2.5401546404486055</v>
      </c>
      <c r="I276" s="45">
        <f>IF(OR($A276="",$B276="",$C276=""),"",'MPTO_working_3-way'!F275)</f>
        <v>3.1633544576385897</v>
      </c>
      <c r="J276" s="46">
        <f>IF(OR($A276="",$B276="",$C276=""),"",'MPTO_working_3-way'!G275)</f>
        <v>3.4458630742937562</v>
      </c>
      <c r="K276" s="44">
        <f>IF(OR($A276="",$B276="",$C276=""),"",'OddsRatio_working_3-way'!H275)</f>
        <v>2.5466839208941736</v>
      </c>
      <c r="L276" s="45">
        <f>IF(OR($A276="",$B276="",$C276=""),"",'OddsRatio_working_3-way'!I275)</f>
        <v>3.161119999057612</v>
      </c>
      <c r="M276" s="46">
        <f>IF(OR($A276="",$B276="",$C276=""),"",'OddsRatio_working_3-way'!J275)</f>
        <v>3.4365568616826012</v>
      </c>
      <c r="N276" s="47">
        <f t="shared" si="76"/>
        <v>39.144074542304629</v>
      </c>
      <c r="O276" s="48">
        <f t="shared" si="77"/>
        <v>31.67579716252283</v>
      </c>
      <c r="P276" s="48">
        <f t="shared" si="78"/>
        <v>29.180128295172548</v>
      </c>
      <c r="Q276" t="s">
        <v>342</v>
      </c>
      <c r="R276" t="s">
        <v>331</v>
      </c>
      <c r="S276" t="s">
        <v>476</v>
      </c>
      <c r="T276" s="50">
        <v>100</v>
      </c>
      <c r="U276" s="50">
        <f t="shared" si="67"/>
        <v>59.349593495934961</v>
      </c>
      <c r="V276" s="50">
        <f t="shared" si="68"/>
        <v>67.10526315789474</v>
      </c>
      <c r="W276" s="50">
        <f t="shared" si="69"/>
        <v>69.696969696969703</v>
      </c>
      <c r="X276" s="50">
        <f t="shared" si="70"/>
        <v>63.197767145135565</v>
      </c>
      <c r="Y276" s="50">
        <f t="shared" si="71"/>
        <v>70.953436807095343</v>
      </c>
      <c r="Z276" s="50">
        <f t="shared" si="72"/>
        <v>73.545143346170306</v>
      </c>
      <c r="AA276" s="50">
        <f t="shared" si="73"/>
        <v>-3.8481736492006036</v>
      </c>
      <c r="AB276" s="50">
        <f t="shared" si="74"/>
        <v>-3.8481736492006036</v>
      </c>
      <c r="AC276" s="50">
        <f t="shared" si="75"/>
        <v>-3.8481736492006036</v>
      </c>
      <c r="AF276">
        <v>2.31</v>
      </c>
      <c r="AG276">
        <v>1.64</v>
      </c>
      <c r="AH276" s="66" t="s">
        <v>482</v>
      </c>
      <c r="AJ276" t="s">
        <v>446</v>
      </c>
    </row>
    <row r="277" spans="1:36" ht="15" x14ac:dyDescent="0.25">
      <c r="A277">
        <v>1.77</v>
      </c>
      <c r="B277">
        <v>3.56</v>
      </c>
      <c r="C277">
        <v>5.0999999999999996</v>
      </c>
      <c r="D277" s="43">
        <f t="shared" si="79"/>
        <v>4.1949059189472893E-2</v>
      </c>
      <c r="E277" s="44">
        <f>IF(OR($A277="",$B277="",$C277=""),"",A277*'MPTO_working_3-way'!$I276)</f>
        <v>1.8442498347653671</v>
      </c>
      <c r="F277" s="45">
        <f>IF(OR($A277="",$B277="",$C277=""),"",B277*'MPTO_working_3-way'!$I276)</f>
        <v>3.7093386507145234</v>
      </c>
      <c r="G277" s="46">
        <f>IF(OR($A277="",$B277="",$C277=""),"",C277*'MPTO_working_3-way'!$I276)</f>
        <v>5.3139402018663118</v>
      </c>
      <c r="H277" s="44">
        <f>IF(OR($A277="",$B277="",$C277=""),"",'MPTO_working_3-way'!E276)</f>
        <v>1.8149191489746224</v>
      </c>
      <c r="I277" s="45">
        <f>IF(OR($A277="",$B277="",$C277=""),"",'MPTO_working_3-way'!F276)</f>
        <v>3.7464990370311648</v>
      </c>
      <c r="J277" s="46">
        <f>IF(OR($A277="",$B277="",$C277=""),"",'MPTO_working_3-way'!G276)</f>
        <v>5.4916265653196268</v>
      </c>
      <c r="K277" s="44">
        <f>IF(OR($A277="",$B277="",$C277=""),"",'OddsRatio_working_3-way'!H276)</f>
        <v>1.8257653695992635</v>
      </c>
      <c r="L277" s="45">
        <f>IF(OR($A277="",$B277="",$C277=""),"",'OddsRatio_working_3-way'!I276)</f>
        <v>3.7454017482780704</v>
      </c>
      <c r="M277" s="46">
        <f>IF(OR($A277="",$B277="",$C277=""),"",'OddsRatio_working_3-way'!J276)</f>
        <v>5.3969324874765965</v>
      </c>
      <c r="N277" s="47">
        <f t="shared" si="76"/>
        <v>54.222588564158613</v>
      </c>
      <c r="O277" s="48">
        <f t="shared" si="77"/>
        <v>26.958983640045155</v>
      </c>
      <c r="P277" s="48">
        <f t="shared" si="78"/>
        <v>18.818427795796225</v>
      </c>
      <c r="Q277" t="s">
        <v>328</v>
      </c>
      <c r="R277" t="s">
        <v>337</v>
      </c>
      <c r="S277" t="s">
        <v>476</v>
      </c>
      <c r="T277" s="50">
        <v>100</v>
      </c>
      <c r="U277" s="50">
        <f t="shared" si="67"/>
        <v>43.502824858757066</v>
      </c>
      <c r="V277" s="50">
        <f t="shared" si="68"/>
        <v>71.910112359550567</v>
      </c>
      <c r="W277" s="50">
        <f t="shared" si="69"/>
        <v>80.392156862745097</v>
      </c>
      <c r="X277" s="50">
        <f t="shared" si="70"/>
        <v>47.697730777704344</v>
      </c>
      <c r="Y277" s="50">
        <f t="shared" si="71"/>
        <v>76.105018278497852</v>
      </c>
      <c r="Z277" s="50">
        <f t="shared" si="72"/>
        <v>84.587062781692381</v>
      </c>
      <c r="AA277" s="50">
        <f t="shared" si="73"/>
        <v>-4.1949059189472777</v>
      </c>
      <c r="AB277" s="50">
        <f t="shared" si="74"/>
        <v>-4.1949059189472848</v>
      </c>
      <c r="AC277" s="50">
        <f t="shared" si="75"/>
        <v>-4.1949059189472848</v>
      </c>
      <c r="AF277">
        <v>2.0299999999999998</v>
      </c>
      <c r="AG277">
        <v>1.83</v>
      </c>
      <c r="AH277" s="66" t="s">
        <v>482</v>
      </c>
      <c r="AJ277" t="s">
        <v>446</v>
      </c>
    </row>
    <row r="278" spans="1:36" ht="15" x14ac:dyDescent="0.25">
      <c r="A278">
        <v>3.12</v>
      </c>
      <c r="B278">
        <v>2.79</v>
      </c>
      <c r="C278">
        <v>2.79</v>
      </c>
      <c r="D278" s="43">
        <f t="shared" si="79"/>
        <v>3.7358698649021305E-2</v>
      </c>
      <c r="E278" s="44">
        <f>IF(OR($A278="",$B278="",$C278=""),"",A278*'MPTO_working_3-way'!$I277)</f>
        <v>3.2365591397849465</v>
      </c>
      <c r="F278" s="45">
        <f>IF(OR($A278="",$B278="",$C278=""),"",B278*'MPTO_working_3-way'!$I277)</f>
        <v>2.8942307692307696</v>
      </c>
      <c r="G278" s="46">
        <f>IF(OR($A278="",$B278="",$C278=""),"",C278*'MPTO_working_3-way'!$I277)</f>
        <v>2.8942307692307696</v>
      </c>
      <c r="H278" s="44">
        <f>IF(OR($A278="",$B278="",$C278=""),"",'MPTO_working_3-way'!E277)</f>
        <v>3.2461217183770881</v>
      </c>
      <c r="I278" s="45">
        <f>IF(OR($A278="",$B278="",$C278=""),"",'MPTO_working_3-way'!F277)</f>
        <v>2.8904236950458233</v>
      </c>
      <c r="J278" s="46">
        <f>IF(OR($A278="",$B278="",$C278=""),"",'MPTO_working_3-way'!G277)</f>
        <v>2.8904236950458233</v>
      </c>
      <c r="K278" s="44">
        <f>IF(OR($A278="",$B278="",$C278=""),"",'OddsRatio_working_3-way'!H277)</f>
        <v>3.2412363140822835</v>
      </c>
      <c r="L278" s="45">
        <f>IF(OR($A278="",$B278="",$C278=""),"",'OddsRatio_working_3-way'!I277)</f>
        <v>2.8923646236826834</v>
      </c>
      <c r="M278" s="46">
        <f>IF(OR($A278="",$B278="",$C278=""),"",'OddsRatio_working_3-way'!J277)</f>
        <v>2.8923646236826834</v>
      </c>
      <c r="N278" s="47">
        <f t="shared" si="76"/>
        <v>30.897009966777407</v>
      </c>
      <c r="O278" s="48">
        <f t="shared" si="77"/>
        <v>34.551495016611291</v>
      </c>
      <c r="P278" s="48">
        <f t="shared" si="78"/>
        <v>34.551495016611291</v>
      </c>
      <c r="Q278" t="s">
        <v>334</v>
      </c>
      <c r="R278" t="s">
        <v>338</v>
      </c>
      <c r="S278" t="s">
        <v>476</v>
      </c>
      <c r="T278" s="50">
        <v>100</v>
      </c>
      <c r="U278" s="50">
        <f t="shared" si="67"/>
        <v>67.948717948717942</v>
      </c>
      <c r="V278" s="50">
        <f t="shared" si="68"/>
        <v>64.157706093189958</v>
      </c>
      <c r="W278" s="50">
        <f t="shared" si="69"/>
        <v>64.157706093189958</v>
      </c>
      <c r="X278" s="50">
        <f t="shared" si="70"/>
        <v>71.68458781362007</v>
      </c>
      <c r="Y278" s="50">
        <f t="shared" si="71"/>
        <v>67.893575958092086</v>
      </c>
      <c r="Z278" s="50">
        <f t="shared" si="72"/>
        <v>67.893575958092086</v>
      </c>
      <c r="AA278" s="50">
        <f t="shared" si="73"/>
        <v>-3.7358698649021278</v>
      </c>
      <c r="AB278" s="50">
        <f t="shared" si="74"/>
        <v>-3.7358698649021278</v>
      </c>
      <c r="AC278" s="50">
        <f t="shared" si="75"/>
        <v>-3.7358698649021278</v>
      </c>
      <c r="AF278">
        <v>2.75</v>
      </c>
      <c r="AG278">
        <v>1.47</v>
      </c>
      <c r="AH278" s="66" t="s">
        <v>478</v>
      </c>
      <c r="AJ278" t="s">
        <v>446</v>
      </c>
    </row>
    <row r="279" spans="1:36" ht="15" x14ac:dyDescent="0.25">
      <c r="A279">
        <v>2.13</v>
      </c>
      <c r="B279">
        <v>3.2</v>
      </c>
      <c r="C279">
        <v>3.89</v>
      </c>
      <c r="D279" s="43">
        <f t="shared" si="79"/>
        <v>3.9052976815477258E-2</v>
      </c>
      <c r="E279" s="44">
        <f>IF(OR($A279="",$B279="",$C279=""),"",A279*'MPTO_working_3-way'!$I278)</f>
        <v>2.2131828406169665</v>
      </c>
      <c r="F279" s="45">
        <f>IF(OR($A279="",$B279="",$C279=""),"",B279*'MPTO_working_3-way'!$I278)</f>
        <v>3.3249695258095273</v>
      </c>
      <c r="G279" s="46">
        <f>IF(OR($A279="",$B279="",$C279=""),"",C279*'MPTO_working_3-way'!$I278)</f>
        <v>4.0419160798122062</v>
      </c>
      <c r="H279" s="44">
        <f>IF(OR($A279="",$B279="",$C279=""),"",'MPTO_working_3-way'!E278)</f>
        <v>2.1907441059321031</v>
      </c>
      <c r="I279" s="45">
        <f>IF(OR($A279="",$B279="",$C279=""),"",'MPTO_working_3-way'!F278)</f>
        <v>3.3390950413153759</v>
      </c>
      <c r="J279" s="46">
        <f>IF(OR($A279="",$B279="",$C279=""),"",'MPTO_working_3-way'!G278)</f>
        <v>4.0974916213952426</v>
      </c>
      <c r="K279" s="44">
        <f>IF(OR($A279="",$B279="",$C279=""),"",'OddsRatio_working_3-way'!H278)</f>
        <v>2.200073191129817</v>
      </c>
      <c r="L279" s="45">
        <f>IF(OR($A279="",$B279="",$C279=""),"",'OddsRatio_working_3-way'!I278)</f>
        <v>3.336425681845661</v>
      </c>
      <c r="M279" s="46">
        <f>IF(OR($A279="",$B279="",$C279=""),"",'OddsRatio_working_3-way'!J278)</f>
        <v>4.0692137366063452</v>
      </c>
      <c r="N279" s="47">
        <f t="shared" si="76"/>
        <v>45.18379510484688</v>
      </c>
      <c r="O279" s="48">
        <f t="shared" si="77"/>
        <v>30.075463616663701</v>
      </c>
      <c r="P279" s="48">
        <f t="shared" si="78"/>
        <v>24.740741278489423</v>
      </c>
      <c r="Q279" t="s">
        <v>340</v>
      </c>
      <c r="R279" t="s">
        <v>333</v>
      </c>
      <c r="S279" t="s">
        <v>476</v>
      </c>
      <c r="T279" s="50">
        <v>100</v>
      </c>
      <c r="U279" s="50">
        <f t="shared" si="67"/>
        <v>53.051643192488264</v>
      </c>
      <c r="V279" s="50">
        <f t="shared" si="68"/>
        <v>68.75</v>
      </c>
      <c r="W279" s="50">
        <f t="shared" si="69"/>
        <v>74.293059125964007</v>
      </c>
      <c r="X279" s="50">
        <f t="shared" si="70"/>
        <v>56.956940874035986</v>
      </c>
      <c r="Y279" s="50">
        <f t="shared" si="71"/>
        <v>72.655297681547722</v>
      </c>
      <c r="Z279" s="50">
        <f t="shared" si="72"/>
        <v>78.198356807511743</v>
      </c>
      <c r="AA279" s="50">
        <f t="shared" si="73"/>
        <v>-3.9052976815477223</v>
      </c>
      <c r="AB279" s="50">
        <f t="shared" si="74"/>
        <v>-3.9052976815477223</v>
      </c>
      <c r="AC279" s="50">
        <f t="shared" si="75"/>
        <v>-3.9052976815477365</v>
      </c>
      <c r="AF279">
        <v>2.34</v>
      </c>
      <c r="AG279">
        <v>1.62</v>
      </c>
      <c r="AH279" s="66" t="s">
        <v>485</v>
      </c>
      <c r="AJ279" t="s">
        <v>446</v>
      </c>
    </row>
    <row r="280" spans="1:36" ht="15" x14ac:dyDescent="0.25">
      <c r="A280">
        <v>2.6</v>
      </c>
      <c r="B280">
        <v>2.87</v>
      </c>
      <c r="C280">
        <v>3.17</v>
      </c>
      <c r="D280" s="43">
        <f t="shared" si="79"/>
        <v>4.8504853613724919E-2</v>
      </c>
      <c r="E280" s="44">
        <f>IF(OR($A280="",$B280="",$C280=""),"",A280*'MPTO_working_3-way'!$I279)</f>
        <v>2.7261126193956851</v>
      </c>
      <c r="F280" s="45">
        <f>IF(OR($A280="",$B280="",$C280=""),"",B280*'MPTO_working_3-way'!$I279)</f>
        <v>3.0092089298713907</v>
      </c>
      <c r="G280" s="46">
        <f>IF(OR($A280="",$B280="",$C280=""),"",C280*'MPTO_working_3-way'!$I279)</f>
        <v>3.323760385955508</v>
      </c>
      <c r="H280" s="44">
        <f>IF(OR($A280="",$B280="",$C280=""),"",'MPTO_working_3-way'!E279)</f>
        <v>2.7140938272813715</v>
      </c>
      <c r="I280" s="45">
        <f>IF(OR($A280="",$B280="",$C280=""),"",'MPTO_working_3-way'!F279)</f>
        <v>3.0096570455293432</v>
      </c>
      <c r="J280" s="46">
        <f>IF(OR($A280="",$B280="",$C280=""),"",'MPTO_working_3-way'!G279)</f>
        <v>3.3412506638843165</v>
      </c>
      <c r="K280" s="44">
        <f>IF(OR($A280="",$B280="",$C280=""),"",'OddsRatio_working_3-way'!H279)</f>
        <v>2.7197356641717372</v>
      </c>
      <c r="L280" s="45">
        <f>IF(OR($A280="",$B280="",$C280=""),"",'OddsRatio_working_3-way'!I279)</f>
        <v>3.0099410575007179</v>
      </c>
      <c r="M280" s="46">
        <f>IF(OR($A280="",$B280="",$C280=""),"",'OddsRatio_working_3-way'!J279)</f>
        <v>3.3323914945329189</v>
      </c>
      <c r="N280" s="47">
        <f t="shared" si="76"/>
        <v>36.68227030993593</v>
      </c>
      <c r="O280" s="48">
        <f t="shared" si="77"/>
        <v>33.231325019454147</v>
      </c>
      <c r="P280" s="48">
        <f t="shared" si="78"/>
        <v>30.086404670609912</v>
      </c>
      <c r="Q280" t="s">
        <v>412</v>
      </c>
      <c r="R280" t="s">
        <v>93</v>
      </c>
      <c r="S280" t="s">
        <v>476</v>
      </c>
      <c r="T280" s="50">
        <v>100</v>
      </c>
      <c r="U280" s="50">
        <f t="shared" si="67"/>
        <v>61.538461538461533</v>
      </c>
      <c r="V280" s="50">
        <f t="shared" si="68"/>
        <v>65.156794425087099</v>
      </c>
      <c r="W280" s="50">
        <f t="shared" si="69"/>
        <v>68.454258675078862</v>
      </c>
      <c r="X280" s="50">
        <f t="shared" si="70"/>
        <v>66.388946899834025</v>
      </c>
      <c r="Y280" s="50">
        <f t="shared" si="71"/>
        <v>70.007279786459591</v>
      </c>
      <c r="Z280" s="50">
        <f t="shared" si="72"/>
        <v>73.304744036451353</v>
      </c>
      <c r="AA280" s="50">
        <f t="shared" si="73"/>
        <v>-4.8504853613724919</v>
      </c>
      <c r="AB280" s="50">
        <f t="shared" si="74"/>
        <v>-4.8504853613724919</v>
      </c>
      <c r="AC280" s="50">
        <f t="shared" si="75"/>
        <v>-4.8504853613724919</v>
      </c>
      <c r="AF280">
        <v>2.27</v>
      </c>
      <c r="AG280">
        <v>1.63</v>
      </c>
      <c r="AH280" s="66" t="s">
        <v>483</v>
      </c>
      <c r="AJ280" t="s">
        <v>447</v>
      </c>
    </row>
    <row r="281" spans="1:36" ht="15" x14ac:dyDescent="0.25">
      <c r="A281">
        <v>6.28</v>
      </c>
      <c r="B281">
        <v>4.05</v>
      </c>
      <c r="C281">
        <v>1.54</v>
      </c>
      <c r="D281" s="43">
        <f t="shared" si="79"/>
        <v>5.5499898387371793E-2</v>
      </c>
      <c r="E281" s="44">
        <f>IF(OR($A281="",$B281="",$C281=""),"",A281*'MPTO_working_3-way'!$I280)</f>
        <v>6.6285393618726953</v>
      </c>
      <c r="F281" s="45">
        <f>IF(OR($A281="",$B281="",$C281=""),"",B281*'MPTO_working_3-way'!$I280)</f>
        <v>4.2747745884688557</v>
      </c>
      <c r="G281" s="46">
        <f>IF(OR($A281="",$B281="",$C281=""),"",C281*'MPTO_working_3-way'!$I280)</f>
        <v>1.6254698435165527</v>
      </c>
      <c r="H281" s="44">
        <f>IF(OR($A281="",$B281="",$C281=""),"",'MPTO_working_3-way'!E280)</f>
        <v>7.1055175132852311</v>
      </c>
      <c r="I281" s="45">
        <f>IF(OR($A281="",$B281="",$C281=""),"",'MPTO_working_3-way'!F280)</f>
        <v>4.378022754301826</v>
      </c>
      <c r="J281" s="46">
        <f>IF(OR($A281="",$B281="",$C281=""),"",'MPTO_working_3-way'!G280)</f>
        <v>1.5851611587283427</v>
      </c>
      <c r="K281" s="44">
        <f>IF(OR($A281="",$B281="",$C281=""),"",'OddsRatio_working_3-way'!H280)</f>
        <v>6.8500104991346493</v>
      </c>
      <c r="L281" s="45">
        <f>IF(OR($A281="",$B281="",$C281=""),"",'OddsRatio_working_3-way'!I280)</f>
        <v>4.3792674284774007</v>
      </c>
      <c r="M281" s="46">
        <f>IF(OR($A281="",$B281="",$C281=""),"",'OddsRatio_working_3-way'!J280)</f>
        <v>1.598296528320589</v>
      </c>
      <c r="N281" s="47">
        <f t="shared" si="76"/>
        <v>15.086279878671188</v>
      </c>
      <c r="O281" s="48">
        <f t="shared" si="77"/>
        <v>23.393046330383967</v>
      </c>
      <c r="P281" s="48">
        <f t="shared" si="78"/>
        <v>61.520673790944848</v>
      </c>
      <c r="Q281" t="s">
        <v>345</v>
      </c>
      <c r="R281" t="s">
        <v>90</v>
      </c>
      <c r="S281" t="s">
        <v>476</v>
      </c>
      <c r="T281" s="50">
        <v>100</v>
      </c>
      <c r="U281" s="50">
        <f t="shared" si="67"/>
        <v>84.076433121019107</v>
      </c>
      <c r="V281" s="50">
        <f t="shared" si="68"/>
        <v>75.308641975308646</v>
      </c>
      <c r="W281" s="50">
        <f t="shared" si="69"/>
        <v>35.064935064935064</v>
      </c>
      <c r="X281" s="50">
        <f t="shared" si="70"/>
        <v>89.626422959756297</v>
      </c>
      <c r="Y281" s="50">
        <f t="shared" si="71"/>
        <v>80.858631814045822</v>
      </c>
      <c r="Z281" s="50">
        <f t="shared" si="72"/>
        <v>40.614924903672254</v>
      </c>
      <c r="AA281" s="50">
        <f t="shared" si="73"/>
        <v>-5.54998983873719</v>
      </c>
      <c r="AB281" s="50">
        <f t="shared" si="74"/>
        <v>-5.5499898387371758</v>
      </c>
      <c r="AC281" s="50">
        <f t="shared" si="75"/>
        <v>-5.54998983873719</v>
      </c>
      <c r="AF281">
        <v>2.0099999999999998</v>
      </c>
      <c r="AG281">
        <v>1.81</v>
      </c>
      <c r="AH281" s="66" t="s">
        <v>483</v>
      </c>
      <c r="AJ281" t="s">
        <v>447</v>
      </c>
    </row>
    <row r="282" spans="1:36" ht="15" x14ac:dyDescent="0.25">
      <c r="A282">
        <v>2.38</v>
      </c>
      <c r="B282">
        <v>3.23</v>
      </c>
      <c r="C282">
        <v>3.19</v>
      </c>
      <c r="D282" s="43">
        <f t="shared" si="79"/>
        <v>4.3245214271156573E-2</v>
      </c>
      <c r="E282" s="44">
        <f>IF(OR($A282="",$B282="",$C282=""),"",A282*'MPTO_working_3-way'!$I281)</f>
        <v>2.4829236099653524</v>
      </c>
      <c r="F282" s="45">
        <f>IF(OR($A282="",$B282="",$C282=""),"",B282*'MPTO_working_3-way'!$I281)</f>
        <v>3.3696820420958358</v>
      </c>
      <c r="G282" s="46">
        <f>IF(OR($A282="",$B282="",$C282=""),"",C282*'MPTO_working_3-way'!$I281)</f>
        <v>3.3279522335249894</v>
      </c>
      <c r="H282" s="44">
        <f>IF(OR($A282="",$B282="",$C282=""),"",'MPTO_working_3-way'!E281)</f>
        <v>2.464553583937291</v>
      </c>
      <c r="I282" s="45">
        <f>IF(OR($A282="",$B282="",$C282=""),"",'MPTO_working_3-way'!F281)</f>
        <v>3.3877352597192152</v>
      </c>
      <c r="J282" s="46">
        <f>IF(OR($A282="",$B282="",$C282=""),"",'MPTO_working_3-way'!G281)</f>
        <v>3.3437597066336591</v>
      </c>
      <c r="K282" s="44">
        <f>IF(OR($A282="",$B282="",$C282=""),"",'OddsRatio_working_3-way'!H281)</f>
        <v>2.4725934569081058</v>
      </c>
      <c r="L282" s="45">
        <f>IF(OR($A282="",$B282="",$C282=""),"",'OddsRatio_working_3-way'!I281)</f>
        <v>3.3796256586268654</v>
      </c>
      <c r="M282" s="46">
        <f>IF(OR($A282="",$B282="",$C282=""),"",'OddsRatio_working_3-way'!J281)</f>
        <v>3.3369417903106893</v>
      </c>
      <c r="N282" s="47">
        <f t="shared" si="76"/>
        <v>40.275101335636911</v>
      </c>
      <c r="O282" s="48">
        <f t="shared" si="77"/>
        <v>29.676390457837726</v>
      </c>
      <c r="P282" s="48">
        <f t="shared" si="78"/>
        <v>30.048508206525348</v>
      </c>
      <c r="Q282" t="s">
        <v>413</v>
      </c>
      <c r="R282" t="s">
        <v>103</v>
      </c>
      <c r="S282" t="s">
        <v>476</v>
      </c>
      <c r="T282" s="50">
        <v>100</v>
      </c>
      <c r="U282" s="50">
        <f t="shared" si="67"/>
        <v>57.983193277310924</v>
      </c>
      <c r="V282" s="50">
        <f t="shared" si="68"/>
        <v>69.040247678018574</v>
      </c>
      <c r="W282" s="50">
        <f t="shared" si="69"/>
        <v>68.652037617554868</v>
      </c>
      <c r="X282" s="50">
        <f t="shared" si="70"/>
        <v>62.307714704426573</v>
      </c>
      <c r="Y282" s="50">
        <f t="shared" si="71"/>
        <v>73.364769105134215</v>
      </c>
      <c r="Z282" s="50">
        <f t="shared" si="72"/>
        <v>72.976559044670509</v>
      </c>
      <c r="AA282" s="50">
        <f t="shared" si="73"/>
        <v>-4.3245214271156485</v>
      </c>
      <c r="AB282" s="50">
        <f t="shared" si="74"/>
        <v>-4.3245214271156414</v>
      </c>
      <c r="AC282" s="50">
        <f t="shared" si="75"/>
        <v>-4.3245214271156414</v>
      </c>
      <c r="AF282">
        <v>2.0299999999999998</v>
      </c>
      <c r="AG282">
        <v>1.82</v>
      </c>
      <c r="AH282" s="66" t="s">
        <v>481</v>
      </c>
      <c r="AJ282" t="s">
        <v>441</v>
      </c>
    </row>
    <row r="283" spans="1:36" ht="15" x14ac:dyDescent="0.25">
      <c r="A283">
        <v>3.76</v>
      </c>
      <c r="B283">
        <v>3.81</v>
      </c>
      <c r="C283">
        <v>2.02</v>
      </c>
      <c r="D283" s="43">
        <f t="shared" si="79"/>
        <v>2.3474143360055599E-2</v>
      </c>
      <c r="E283" s="44">
        <f>IF(OR($A283="",$B283="",$C283=""),"",A283*'MPTO_working_3-way'!$I282)</f>
        <v>3.8482627790338086</v>
      </c>
      <c r="F283" s="45">
        <f>IF(OR($A283="",$B283="",$C283=""),"",B283*'MPTO_working_3-way'!$I282)</f>
        <v>3.8994364862018118</v>
      </c>
      <c r="G283" s="46">
        <f>IF(OR($A283="",$B283="",$C283=""),"",C283*'MPTO_working_3-way'!$I282)</f>
        <v>2.0674177695873124</v>
      </c>
      <c r="H283" s="44">
        <f>IF(OR($A283="",$B283="",$C283=""),"",'MPTO_working_3-way'!E282)</f>
        <v>3.8739759614217517</v>
      </c>
      <c r="I283" s="45">
        <f>IF(OR($A283="",$B283="",$C283=""),"",'MPTO_working_3-way'!F282)</f>
        <v>3.9270745839468835</v>
      </c>
      <c r="J283" s="46">
        <f>IF(OR($A283="",$B283="",$C283=""),"",'MPTO_working_3-way'!G282)</f>
        <v>2.0524407203903627</v>
      </c>
      <c r="K283" s="44">
        <f>IF(OR($A283="",$B283="",$C283=""),"",'OddsRatio_working_3-way'!H282)</f>
        <v>3.8638883177822176</v>
      </c>
      <c r="L283" s="45">
        <f>IF(OR($A283="",$B283="",$C283=""),"",'OddsRatio_working_3-way'!I282)</f>
        <v>3.9157703525246492</v>
      </c>
      <c r="M283" s="46">
        <f>IF(OR($A283="",$B283="",$C283=""),"",'OddsRatio_working_3-way'!J282)</f>
        <v>2.0583935087456018</v>
      </c>
      <c r="N283" s="47">
        <f t="shared" si="76"/>
        <v>25.985751426545566</v>
      </c>
      <c r="O283" s="48">
        <f t="shared" si="77"/>
        <v>25.644731066617144</v>
      </c>
      <c r="P283" s="48">
        <f t="shared" si="78"/>
        <v>48.369517506837283</v>
      </c>
      <c r="Q283" t="s">
        <v>100</v>
      </c>
      <c r="R283" t="s">
        <v>51</v>
      </c>
      <c r="S283" t="s">
        <v>476</v>
      </c>
      <c r="T283" s="50">
        <v>100</v>
      </c>
      <c r="U283" s="50">
        <f t="shared" si="67"/>
        <v>73.40425531914893</v>
      </c>
      <c r="V283" s="50">
        <f t="shared" si="68"/>
        <v>73.753280839895012</v>
      </c>
      <c r="W283" s="50">
        <f t="shared" si="69"/>
        <v>50.495049504950494</v>
      </c>
      <c r="X283" s="50">
        <f t="shared" si="70"/>
        <v>75.751669655154501</v>
      </c>
      <c r="Y283" s="50">
        <f t="shared" si="71"/>
        <v>76.100695175900569</v>
      </c>
      <c r="Z283" s="50">
        <f t="shared" si="72"/>
        <v>52.842463840956057</v>
      </c>
      <c r="AA283" s="50">
        <f t="shared" si="73"/>
        <v>-2.3474143360055706</v>
      </c>
      <c r="AB283" s="50">
        <f t="shared" si="74"/>
        <v>-2.3474143360055564</v>
      </c>
      <c r="AC283" s="50">
        <f t="shared" si="75"/>
        <v>-2.3474143360055635</v>
      </c>
      <c r="AF283">
        <v>1.81</v>
      </c>
      <c r="AG283">
        <v>2.1</v>
      </c>
      <c r="AH283" s="66" t="s">
        <v>478</v>
      </c>
      <c r="AJ283" t="s">
        <v>441</v>
      </c>
    </row>
    <row r="284" spans="1:36" ht="15" x14ac:dyDescent="0.25">
      <c r="A284">
        <v>6.46</v>
      </c>
      <c r="B284">
        <v>4.2699999999999996</v>
      </c>
      <c r="C284">
        <v>1.57</v>
      </c>
      <c r="D284" s="43">
        <f t="shared" si="79"/>
        <v>2.5933474239868914E-2</v>
      </c>
      <c r="E284" s="44">
        <f>IF(OR($A284="",$B284="",$C284=""),"",A284*'MPTO_working_3-way'!$I283)</f>
        <v>6.6275302435895531</v>
      </c>
      <c r="F284" s="45">
        <f>IF(OR($A284="",$B284="",$C284=""),"",B284*'MPTO_working_3-way'!$I283)</f>
        <v>4.3807359350042399</v>
      </c>
      <c r="G284" s="46">
        <f>IF(OR($A284="",$B284="",$C284=""),"",C284*'MPTO_working_3-way'!$I283)</f>
        <v>1.6107155545565943</v>
      </c>
      <c r="H284" s="44">
        <f>IF(OR($A284="",$B284="",$C284=""),"",'MPTO_working_3-way'!E283)</f>
        <v>6.8420854119056962</v>
      </c>
      <c r="I284" s="45">
        <f>IF(OR($A284="",$B284="",$C284=""),"",'MPTO_working_3-way'!F283)</f>
        <v>4.4336549764338686</v>
      </c>
      <c r="J284" s="46">
        <f>IF(OR($A284="",$B284="",$C284=""),"",'MPTO_working_3-way'!G283)</f>
        <v>1.5916009720702178</v>
      </c>
      <c r="K284" s="44">
        <f>IF(OR($A284="",$B284="",$C284=""),"",'OddsRatio_working_3-way'!H283)</f>
        <v>6.7294046564767571</v>
      </c>
      <c r="L284" s="45">
        <f>IF(OR($A284="",$B284="",$C284=""),"",'OddsRatio_working_3-way'!I283)</f>
        <v>4.4313467448130028</v>
      </c>
      <c r="M284" s="46">
        <f>IF(OR($A284="",$B284="",$C284=""),"",'OddsRatio_working_3-way'!J283)</f>
        <v>1.5981246619398815</v>
      </c>
      <c r="N284" s="47">
        <f t="shared" si="76"/>
        <v>15.088576939611029</v>
      </c>
      <c r="O284" s="48">
        <f t="shared" si="77"/>
        <v>22.827214761097718</v>
      </c>
      <c r="P284" s="48">
        <f t="shared" si="78"/>
        <v>62.084208299291234</v>
      </c>
      <c r="Q284" t="s">
        <v>142</v>
      </c>
      <c r="R284" t="s">
        <v>53</v>
      </c>
      <c r="S284" t="s">
        <v>476</v>
      </c>
      <c r="T284" s="50">
        <v>100</v>
      </c>
      <c r="U284" s="50">
        <f t="shared" si="67"/>
        <v>84.520123839009301</v>
      </c>
      <c r="V284" s="50">
        <f t="shared" si="68"/>
        <v>76.580796252927385</v>
      </c>
      <c r="W284" s="50">
        <f t="shared" si="69"/>
        <v>36.30573248407643</v>
      </c>
      <c r="X284" s="50">
        <f t="shared" si="70"/>
        <v>87.113471262996171</v>
      </c>
      <c r="Y284" s="50">
        <f t="shared" si="71"/>
        <v>79.174143676914284</v>
      </c>
      <c r="Z284" s="50">
        <f t="shared" si="72"/>
        <v>38.899079908063314</v>
      </c>
      <c r="AA284" s="50">
        <f t="shared" si="73"/>
        <v>-2.5933474239868701</v>
      </c>
      <c r="AB284" s="50">
        <f t="shared" si="74"/>
        <v>-2.5933474239868985</v>
      </c>
      <c r="AC284" s="50">
        <f t="shared" si="75"/>
        <v>-2.5933474239868843</v>
      </c>
      <c r="AF284">
        <v>1.79</v>
      </c>
      <c r="AG284">
        <v>2.12</v>
      </c>
      <c r="AH284" s="66" t="s">
        <v>482</v>
      </c>
      <c r="AJ284" t="s">
        <v>441</v>
      </c>
    </row>
    <row r="285" spans="1:36" ht="15" x14ac:dyDescent="0.25">
      <c r="A285">
        <v>3.73</v>
      </c>
      <c r="B285">
        <v>3</v>
      </c>
      <c r="C285">
        <v>2.35</v>
      </c>
      <c r="D285" s="43">
        <f t="shared" si="79"/>
        <v>2.6961762972258718E-2</v>
      </c>
      <c r="E285" s="44">
        <f>IF(OR($A285="",$B285="",$C285=""),"",A285*'MPTO_working_3-way'!$I284)</f>
        <v>3.8305673758865249</v>
      </c>
      <c r="F285" s="45">
        <f>IF(OR($A285="",$B285="",$C285=""),"",B285*'MPTO_working_3-way'!$I284)</f>
        <v>3.0808852889167762</v>
      </c>
      <c r="G285" s="46">
        <f>IF(OR($A285="",$B285="",$C285=""),"",C285*'MPTO_working_3-way'!$I284)</f>
        <v>2.4133601429848079</v>
      </c>
      <c r="H285" s="44">
        <f>IF(OR($A285="",$B285="",$C285=""),"",'MPTO_working_3-way'!E284)</f>
        <v>3.8593757643950881</v>
      </c>
      <c r="I285" s="45">
        <f>IF(OR($A285="",$B285="",$C285=""),"",'MPTO_working_3-way'!F284)</f>
        <v>3.0831265266243286</v>
      </c>
      <c r="J285" s="46">
        <f>IF(OR($A285="",$B285="",$C285=""),"",'MPTO_working_3-way'!G284)</f>
        <v>2.4007029609567576</v>
      </c>
      <c r="K285" s="44">
        <f>IF(OR($A285="",$B285="",$C285=""),"",'OddsRatio_working_3-way'!H284)</f>
        <v>3.844060000265177</v>
      </c>
      <c r="L285" s="45">
        <f>IF(OR($A285="",$B285="",$C285=""),"",'OddsRatio_working_3-way'!I284)</f>
        <v>3.0835604397547089</v>
      </c>
      <c r="M285" s="46">
        <f>IF(OR($A285="",$B285="",$C285=""),"",'OddsRatio_working_3-way'!J284)</f>
        <v>2.4064032968344282</v>
      </c>
      <c r="N285" s="47">
        <f t="shared" si="76"/>
        <v>26.105793264335041</v>
      </c>
      <c r="O285" s="48">
        <f t="shared" si="77"/>
        <v>32.458202958656571</v>
      </c>
      <c r="P285" s="48">
        <f t="shared" si="78"/>
        <v>41.436003777008388</v>
      </c>
      <c r="Q285" t="s">
        <v>353</v>
      </c>
      <c r="R285" t="s">
        <v>415</v>
      </c>
      <c r="S285" t="s">
        <v>476</v>
      </c>
      <c r="T285" s="50">
        <v>100</v>
      </c>
      <c r="U285" s="50">
        <f t="shared" si="67"/>
        <v>73.190348525469176</v>
      </c>
      <c r="V285" s="50">
        <f t="shared" si="68"/>
        <v>66.666666666666657</v>
      </c>
      <c r="W285" s="50">
        <f t="shared" si="69"/>
        <v>57.446808510638299</v>
      </c>
      <c r="X285" s="50">
        <f t="shared" si="70"/>
        <v>75.886524822695037</v>
      </c>
      <c r="Y285" s="50">
        <f t="shared" si="71"/>
        <v>69.362842963892533</v>
      </c>
      <c r="Z285" s="50">
        <f t="shared" si="72"/>
        <v>60.142984807864167</v>
      </c>
      <c r="AA285" s="50">
        <f t="shared" si="73"/>
        <v>-2.6961762972258612</v>
      </c>
      <c r="AB285" s="50">
        <f t="shared" si="74"/>
        <v>-2.6961762972258754</v>
      </c>
      <c r="AC285" s="50">
        <f t="shared" si="75"/>
        <v>-2.6961762972258683</v>
      </c>
      <c r="AF285">
        <v>2.36</v>
      </c>
      <c r="AG285">
        <v>1.64</v>
      </c>
      <c r="AH285" s="66" t="s">
        <v>479</v>
      </c>
      <c r="AJ285" t="s">
        <v>434</v>
      </c>
    </row>
    <row r="286" spans="1:36" ht="15" x14ac:dyDescent="0.25">
      <c r="A286">
        <v>2.35</v>
      </c>
      <c r="B286">
        <v>3.13</v>
      </c>
      <c r="C286">
        <v>3.54</v>
      </c>
      <c r="D286" s="43">
        <f t="shared" si="79"/>
        <v>2.7506608491205453E-2</v>
      </c>
      <c r="E286" s="44">
        <f>IF(OR($A286="",$B286="",$C286=""),"",A286*'MPTO_working_3-way'!$I285)</f>
        <v>2.4146405299543328</v>
      </c>
      <c r="F286" s="45">
        <f>IF(OR($A286="",$B286="",$C286=""),"",B286*'MPTO_working_3-way'!$I285)</f>
        <v>3.2160956845774731</v>
      </c>
      <c r="G286" s="46">
        <f>IF(OR($A286="",$B286="",$C286=""),"",C286*'MPTO_working_3-way'!$I285)</f>
        <v>3.6373733940588675</v>
      </c>
      <c r="H286" s="44">
        <f>IF(OR($A286="",$B286="",$C286=""),"",'MPTO_working_3-way'!E285)</f>
        <v>2.4017501338227305</v>
      </c>
      <c r="I286" s="45">
        <f>IF(OR($A286="",$B286="",$C286=""),"",'MPTO_working_3-way'!F285)</f>
        <v>3.2224805565169756</v>
      </c>
      <c r="J286" s="46">
        <f>IF(OR($A286="",$B286="",$C286=""),"",'MPTO_working_3-way'!G285)</f>
        <v>3.6587551351809604</v>
      </c>
      <c r="K286" s="44">
        <f>IF(OR($A286="",$B286="",$C286=""),"",'OddsRatio_working_3-way'!H285)</f>
        <v>2.4074289675569944</v>
      </c>
      <c r="L286" s="45">
        <f>IF(OR($A286="",$B286="",$C286=""),"",'OddsRatio_working_3-way'!I285)</f>
        <v>3.2206101488121472</v>
      </c>
      <c r="M286" s="46">
        <f>IF(OR($A286="",$B286="",$C286=""),"",'OddsRatio_working_3-way'!J285)</f>
        <v>3.6480515389590864</v>
      </c>
      <c r="N286" s="47">
        <f t="shared" si="76"/>
        <v>41.414031927100666</v>
      </c>
      <c r="O286" s="48">
        <f t="shared" si="77"/>
        <v>31.093602245586759</v>
      </c>
      <c r="P286" s="48">
        <f t="shared" si="78"/>
        <v>27.492365827312586</v>
      </c>
      <c r="Q286" t="s">
        <v>419</v>
      </c>
      <c r="R286" t="s">
        <v>350</v>
      </c>
      <c r="S286" t="s">
        <v>476</v>
      </c>
      <c r="T286" s="50">
        <v>100</v>
      </c>
      <c r="U286" s="50">
        <f t="shared" si="67"/>
        <v>57.446808510638299</v>
      </c>
      <c r="V286" s="50">
        <f t="shared" si="68"/>
        <v>68.051118210862612</v>
      </c>
      <c r="W286" s="50">
        <f t="shared" si="69"/>
        <v>71.751412429378533</v>
      </c>
      <c r="X286" s="50">
        <f t="shared" si="70"/>
        <v>60.197469359758848</v>
      </c>
      <c r="Y286" s="50">
        <f t="shared" si="71"/>
        <v>70.801779059983176</v>
      </c>
      <c r="Z286" s="50">
        <f t="shared" si="72"/>
        <v>74.502073278499083</v>
      </c>
      <c r="AA286" s="50">
        <f t="shared" si="73"/>
        <v>-2.7506608491205498</v>
      </c>
      <c r="AB286" s="50">
        <f t="shared" si="74"/>
        <v>-2.750660849120564</v>
      </c>
      <c r="AC286" s="50">
        <f t="shared" si="75"/>
        <v>-2.7506608491205498</v>
      </c>
      <c r="AF286">
        <v>2.39</v>
      </c>
      <c r="AG286">
        <v>1.63</v>
      </c>
      <c r="AH286" s="66" t="s">
        <v>497</v>
      </c>
      <c r="AJ286" t="s">
        <v>434</v>
      </c>
    </row>
    <row r="287" spans="1:36" ht="15" x14ac:dyDescent="0.25">
      <c r="A287">
        <v>4.01</v>
      </c>
      <c r="B287">
        <v>3.54</v>
      </c>
      <c r="C287">
        <v>2.0099999999999998</v>
      </c>
      <c r="D287" s="43">
        <f t="shared" si="79"/>
        <v>2.9374872120651485E-2</v>
      </c>
      <c r="E287" s="44">
        <f>IF(OR($A287="",$B287="",$C287=""),"",A287*'MPTO_working_3-way'!$I286)</f>
        <v>4.1277932372038126</v>
      </c>
      <c r="F287" s="45">
        <f>IF(OR($A287="",$B287="",$C287=""),"",B287*'MPTO_working_3-way'!$I286)</f>
        <v>3.6439870473071063</v>
      </c>
      <c r="G287" s="46">
        <f>IF(OR($A287="",$B287="",$C287=""),"",C287*'MPTO_working_3-way'!$I286)</f>
        <v>2.0690434929625092</v>
      </c>
      <c r="H287" s="44">
        <f>IF(OR($A287="",$B287="",$C287=""),"",'MPTO_working_3-way'!E286)</f>
        <v>4.1738851477570726</v>
      </c>
      <c r="I287" s="45">
        <f>IF(OR($A287="",$B287="",$C287=""),"",'MPTO_working_3-way'!F286)</f>
        <v>3.6671106702491998</v>
      </c>
      <c r="J287" s="46">
        <f>IF(OR($A287="",$B287="",$C287=""),"",'MPTO_working_3-way'!G286)</f>
        <v>2.0503533410203985</v>
      </c>
      <c r="K287" s="44">
        <f>IF(OR($A287="",$B287="",$C287=""),"",'OddsRatio_working_3-way'!H286)</f>
        <v>4.1523822111450848</v>
      </c>
      <c r="L287" s="45">
        <f>IF(OR($A287="",$B287="",$C287=""),"",'OddsRatio_working_3-way'!I286)</f>
        <v>3.6601497728599721</v>
      </c>
      <c r="M287" s="46">
        <f>IF(OR($A287="",$B287="",$C287=""),"",'OddsRatio_working_3-way'!J286)</f>
        <v>2.0577760907829021</v>
      </c>
      <c r="N287" s="47">
        <f t="shared" si="76"/>
        <v>24.226019631676245</v>
      </c>
      <c r="O287" s="48">
        <f t="shared" si="77"/>
        <v>27.442468565825351</v>
      </c>
      <c r="P287" s="48">
        <f t="shared" si="78"/>
        <v>48.331511802498383</v>
      </c>
      <c r="Q287" t="s">
        <v>416</v>
      </c>
      <c r="R287" t="s">
        <v>50</v>
      </c>
      <c r="S287" t="s">
        <v>476</v>
      </c>
      <c r="T287" s="50">
        <v>100</v>
      </c>
      <c r="U287" s="50">
        <f t="shared" si="67"/>
        <v>75.062344139650875</v>
      </c>
      <c r="V287" s="50">
        <f t="shared" si="68"/>
        <v>71.751412429378533</v>
      </c>
      <c r="W287" s="50">
        <f t="shared" si="69"/>
        <v>50.248756218905463</v>
      </c>
      <c r="X287" s="50">
        <f t="shared" si="70"/>
        <v>77.999831351715997</v>
      </c>
      <c r="Y287" s="50">
        <f t="shared" si="71"/>
        <v>74.688899641443669</v>
      </c>
      <c r="Z287" s="50">
        <f t="shared" si="72"/>
        <v>53.186243430970606</v>
      </c>
      <c r="AA287" s="50">
        <f t="shared" si="73"/>
        <v>-2.9374872120651219</v>
      </c>
      <c r="AB287" s="50">
        <f t="shared" si="74"/>
        <v>-2.9374872120651361</v>
      </c>
      <c r="AC287" s="50">
        <f t="shared" si="75"/>
        <v>-2.9374872120651432</v>
      </c>
      <c r="AF287">
        <v>2.06</v>
      </c>
      <c r="AG287">
        <v>1.84</v>
      </c>
      <c r="AH287" s="66" t="s">
        <v>482</v>
      </c>
      <c r="AJ287" t="s">
        <v>434</v>
      </c>
    </row>
    <row r="288" spans="1:36" ht="15" x14ac:dyDescent="0.25">
      <c r="A288">
        <v>2.5</v>
      </c>
      <c r="B288">
        <v>3.02</v>
      </c>
      <c r="C288">
        <v>3.38</v>
      </c>
      <c r="D288" s="43">
        <f t="shared" si="79"/>
        <v>2.6983815980250014E-2</v>
      </c>
      <c r="E288" s="44">
        <f>IF(OR($A288="",$B288="",$C288=""),"",A288*'MPTO_working_3-way'!$I287)</f>
        <v>2.567459539950625</v>
      </c>
      <c r="F288" s="45">
        <f>IF(OR($A288="",$B288="",$C288=""),"",B288*'MPTO_working_3-way'!$I287)</f>
        <v>3.1014911242603551</v>
      </c>
      <c r="G288" s="46">
        <f>IF(OR($A288="",$B288="",$C288=""),"",C288*'MPTO_working_3-way'!$I287)</f>
        <v>3.4712052980132451</v>
      </c>
      <c r="H288" s="44">
        <f>IF(OR($A288="",$B288="",$C288=""),"",'MPTO_working_3-way'!E287)</f>
        <v>2.557509470772561</v>
      </c>
      <c r="I288" s="45">
        <f>IF(OR($A288="",$B288="",$C288=""),"",'MPTO_working_3-way'!F287)</f>
        <v>3.1043249774951951</v>
      </c>
      <c r="J288" s="46">
        <f>IF(OR($A288="",$B288="",$C288=""),"",'MPTO_working_3-way'!G287)</f>
        <v>3.4859799466336394</v>
      </c>
      <c r="K288" s="44">
        <f>IF(OR($A288="",$B288="",$C288=""),"",'OddsRatio_working_3-way'!H287)</f>
        <v>2.5620668826902104</v>
      </c>
      <c r="L288" s="45">
        <f>IF(OR($A288="",$B288="",$C288=""),"",'OddsRatio_working_3-way'!I287)</f>
        <v>3.1035834020228168</v>
      </c>
      <c r="M288" s="46">
        <f>IF(OR($A288="",$B288="",$C288=""),"",'OddsRatio_working_3-way'!J287)</f>
        <v>3.4784794538684669</v>
      </c>
      <c r="N288" s="47">
        <f t="shared" si="76"/>
        <v>38.949007158228909</v>
      </c>
      <c r="O288" s="48">
        <f t="shared" si="77"/>
        <v>32.242555594560358</v>
      </c>
      <c r="P288" s="48">
        <f t="shared" si="78"/>
        <v>28.808437247210733</v>
      </c>
      <c r="Q288" t="s">
        <v>354</v>
      </c>
      <c r="R288" t="s">
        <v>249</v>
      </c>
      <c r="S288" t="s">
        <v>476</v>
      </c>
      <c r="T288" s="50">
        <v>100</v>
      </c>
      <c r="U288" s="50">
        <f t="shared" si="67"/>
        <v>60</v>
      </c>
      <c r="V288" s="50">
        <f t="shared" si="68"/>
        <v>66.88741721854305</v>
      </c>
      <c r="W288" s="50">
        <f t="shared" si="69"/>
        <v>70.414201183431956</v>
      </c>
      <c r="X288" s="50">
        <f t="shared" si="70"/>
        <v>62.698381598025009</v>
      </c>
      <c r="Y288" s="50">
        <f t="shared" si="71"/>
        <v>69.585798816568058</v>
      </c>
      <c r="Z288" s="50">
        <f t="shared" si="72"/>
        <v>73.112582781456965</v>
      </c>
      <c r="AA288" s="50">
        <f t="shared" si="73"/>
        <v>-2.6983815980250085</v>
      </c>
      <c r="AB288" s="50">
        <f t="shared" si="74"/>
        <v>-2.6983815980250085</v>
      </c>
      <c r="AC288" s="50">
        <f t="shared" si="75"/>
        <v>-2.6983815980250085</v>
      </c>
      <c r="AF288">
        <v>2.19</v>
      </c>
      <c r="AG288">
        <v>1.73</v>
      </c>
      <c r="AH288" s="66" t="s">
        <v>481</v>
      </c>
      <c r="AJ288" t="s">
        <v>434</v>
      </c>
    </row>
    <row r="289" spans="1:36" ht="15" x14ac:dyDescent="0.25">
      <c r="A289">
        <v>2.08</v>
      </c>
      <c r="B289">
        <v>3.04</v>
      </c>
      <c r="C289">
        <v>4.57</v>
      </c>
      <c r="D289" s="43">
        <f t="shared" si="79"/>
        <v>2.8534979934265792E-2</v>
      </c>
      <c r="E289" s="44">
        <f>IF(OR($A289="",$B289="",$C289=""),"",A289*'MPTO_working_3-way'!$I288)</f>
        <v>2.1393527582632728</v>
      </c>
      <c r="F289" s="45">
        <f>IF(OR($A289="",$B289="",$C289=""),"",B289*'MPTO_working_3-way'!$I288)</f>
        <v>3.1267463390001682</v>
      </c>
      <c r="G289" s="46">
        <f>IF(OR($A289="",$B289="",$C289=""),"",C289*'MPTO_working_3-way'!$I288)</f>
        <v>4.7004048582995948</v>
      </c>
      <c r="H289" s="44">
        <f>IF(OR($A289="",$B289="",$C289=""),"",'MPTO_working_3-way'!E288)</f>
        <v>2.1219818247613733</v>
      </c>
      <c r="I289" s="45">
        <f>IF(OR($A289="",$B289="",$C289=""),"",'MPTO_working_3-way'!F288)</f>
        <v>3.1305203944616369</v>
      </c>
      <c r="J289" s="46">
        <f>IF(OR($A289="",$B289="",$C289=""),"",'MPTO_working_3-way'!G288)</f>
        <v>4.7776774503026278</v>
      </c>
      <c r="K289" s="44">
        <f>IF(OR($A289="",$B289="",$C289=""),"",'OddsRatio_working_3-way'!H288)</f>
        <v>2.1294649384762412</v>
      </c>
      <c r="L289" s="45">
        <f>IF(OR($A289="",$B289="",$C289=""),"",'OddsRatio_working_3-way'!I288)</f>
        <v>3.1334337726773431</v>
      </c>
      <c r="M289" s="46">
        <f>IF(OR($A289="",$B289="",$C289=""),"",'OddsRatio_working_3-way'!J288)</f>
        <v>4.7335091021853515</v>
      </c>
      <c r="N289" s="47">
        <f t="shared" si="76"/>
        <v>46.74310938845823</v>
      </c>
      <c r="O289" s="48">
        <f t="shared" si="77"/>
        <v>31.982127476313526</v>
      </c>
      <c r="P289" s="48">
        <f t="shared" si="78"/>
        <v>21.274763135228252</v>
      </c>
      <c r="Q289" t="s">
        <v>351</v>
      </c>
      <c r="R289" t="s">
        <v>348</v>
      </c>
      <c r="S289" t="s">
        <v>476</v>
      </c>
      <c r="T289" s="50">
        <v>100</v>
      </c>
      <c r="U289" s="50">
        <f t="shared" si="67"/>
        <v>51.92307692307692</v>
      </c>
      <c r="V289" s="50">
        <f t="shared" si="68"/>
        <v>67.10526315789474</v>
      </c>
      <c r="W289" s="50">
        <f t="shared" si="69"/>
        <v>78.118161925601754</v>
      </c>
      <c r="X289" s="50">
        <f t="shared" si="70"/>
        <v>54.77657491650352</v>
      </c>
      <c r="Y289" s="50">
        <f t="shared" si="71"/>
        <v>69.958761151321326</v>
      </c>
      <c r="Z289" s="50">
        <f t="shared" si="72"/>
        <v>80.97165991902834</v>
      </c>
      <c r="AA289" s="50">
        <f t="shared" si="73"/>
        <v>-2.8534979934266005</v>
      </c>
      <c r="AB289" s="50">
        <f t="shared" si="74"/>
        <v>-2.8534979934265863</v>
      </c>
      <c r="AC289" s="50">
        <f t="shared" si="75"/>
        <v>-2.8534979934265863</v>
      </c>
      <c r="AF289">
        <v>2.2999999999999998</v>
      </c>
      <c r="AG289">
        <v>1.67</v>
      </c>
      <c r="AH289" s="66" t="s">
        <v>482</v>
      </c>
      <c r="AJ289" t="s">
        <v>434</v>
      </c>
    </row>
    <row r="290" spans="1:36" ht="15" x14ac:dyDescent="0.25">
      <c r="A290">
        <v>2.19</v>
      </c>
      <c r="B290">
        <v>3.1</v>
      </c>
      <c r="C290">
        <v>4.01</v>
      </c>
      <c r="D290" s="43">
        <f t="shared" si="79"/>
        <v>2.8578208330991561E-2</v>
      </c>
      <c r="E290" s="44">
        <f>IF(OR($A290="",$B290="",$C290=""),"",A290*'MPTO_working_3-way'!$I289)</f>
        <v>2.2525862762448714</v>
      </c>
      <c r="F290" s="45">
        <f>IF(OR($A290="",$B290="",$C290=""),"",B290*'MPTO_working_3-way'!$I289)</f>
        <v>3.1885924458260742</v>
      </c>
      <c r="G290" s="46">
        <f>IF(OR($A290="",$B290="",$C290=""),"",C290*'MPTO_working_3-way'!$I289)</f>
        <v>4.124598615407276</v>
      </c>
      <c r="H290" s="44">
        <f>IF(OR($A290="",$B290="",$C290=""),"",'MPTO_working_3-way'!E289)</f>
        <v>2.2366614368510027</v>
      </c>
      <c r="I290" s="45">
        <f>IF(OR($A290="",$B290="",$C290=""),"",'MPTO_working_3-way'!F289)</f>
        <v>3.1943312047353518</v>
      </c>
      <c r="J290" s="46">
        <f>IF(OR($A290="",$B290="",$C290=""),"",'MPTO_working_3-way'!G289)</f>
        <v>4.1692639589892071</v>
      </c>
      <c r="K290" s="44">
        <f>IF(OR($A290="",$B290="",$C290=""),"",'OddsRatio_working_3-way'!H289)</f>
        <v>2.2435279298203001</v>
      </c>
      <c r="L290" s="45">
        <f>IF(OR($A290="",$B290="",$C290=""),"",'OddsRatio_working_3-way'!I289)</f>
        <v>3.1944610526240598</v>
      </c>
      <c r="M290" s="46">
        <f>IF(OR($A290="",$B290="",$C290=""),"",'OddsRatio_working_3-way'!J289)</f>
        <v>4.1453941754278185</v>
      </c>
      <c r="N290" s="47">
        <f t="shared" si="76"/>
        <v>44.393416161046225</v>
      </c>
      <c r="O290" s="48">
        <f t="shared" si="77"/>
        <v>31.361800449255227</v>
      </c>
      <c r="P290" s="48">
        <f t="shared" si="78"/>
        <v>24.244783389698561</v>
      </c>
      <c r="Q290" t="s">
        <v>140</v>
      </c>
      <c r="R290" t="s">
        <v>234</v>
      </c>
      <c r="S290" t="s">
        <v>476</v>
      </c>
      <c r="T290" s="50">
        <v>100</v>
      </c>
      <c r="U290" s="50">
        <f t="shared" si="67"/>
        <v>54.337899543379002</v>
      </c>
      <c r="V290" s="50">
        <f t="shared" si="68"/>
        <v>67.741935483870961</v>
      </c>
      <c r="W290" s="50">
        <f t="shared" si="69"/>
        <v>75.062344139650875</v>
      </c>
      <c r="X290" s="50">
        <f t="shared" si="70"/>
        <v>57.195720376478157</v>
      </c>
      <c r="Y290" s="50">
        <f t="shared" si="71"/>
        <v>70.599756316970129</v>
      </c>
      <c r="Z290" s="50">
        <f t="shared" si="72"/>
        <v>77.920164972750044</v>
      </c>
      <c r="AA290" s="50">
        <f t="shared" si="73"/>
        <v>-2.8578208330991544</v>
      </c>
      <c r="AB290" s="50">
        <f t="shared" si="74"/>
        <v>-2.8578208330991686</v>
      </c>
      <c r="AC290" s="50">
        <f t="shared" si="75"/>
        <v>-2.8578208330991686</v>
      </c>
      <c r="AF290">
        <v>2.31</v>
      </c>
      <c r="AG290">
        <v>1.66</v>
      </c>
      <c r="AH290" s="66" t="s">
        <v>496</v>
      </c>
      <c r="AJ290" t="s">
        <v>434</v>
      </c>
    </row>
    <row r="291" spans="1:36" ht="15" x14ac:dyDescent="0.25">
      <c r="A291">
        <v>1.85</v>
      </c>
      <c r="B291">
        <v>3.19</v>
      </c>
      <c r="C291">
        <v>5.68</v>
      </c>
      <c r="D291" s="43">
        <f t="shared" si="79"/>
        <v>3.0076502393160842E-2</v>
      </c>
      <c r="E291" s="44">
        <f>IF(OR($A291="",$B291="",$C291=""),"",A291*'MPTO_working_3-way'!$I290)</f>
        <v>1.9056415294273477</v>
      </c>
      <c r="F291" s="45">
        <f>IF(OR($A291="",$B291="",$C291=""),"",B291*'MPTO_working_3-way'!$I290)</f>
        <v>3.285944042634183</v>
      </c>
      <c r="G291" s="46">
        <f>IF(OR($A291="",$B291="",$C291=""),"",C291*'MPTO_working_3-way'!$I290)</f>
        <v>5.8508345335931535</v>
      </c>
      <c r="H291" s="44">
        <f>IF(OR($A291="",$B291="",$C291=""),"",'MPTO_working_3-way'!E290)</f>
        <v>1.8849606987292458</v>
      </c>
      <c r="I291" s="45">
        <f>IF(OR($A291="",$B291="",$C291=""),"",'MPTO_working_3-way'!F290)</f>
        <v>3.2953910463490739</v>
      </c>
      <c r="J291" s="46">
        <f>IF(OR($A291="",$B291="",$C291=""),"",'MPTO_working_3-way'!G290)</f>
        <v>6.0229775183992622</v>
      </c>
      <c r="K291" s="44">
        <f>IF(OR($A291="",$B291="",$C291=""),"",'OddsRatio_working_3-way'!H290)</f>
        <v>1.8933442758887726</v>
      </c>
      <c r="L291" s="45">
        <f>IF(OR($A291="",$B291="",$C291=""),"",'OddsRatio_working_3-way'!I290)</f>
        <v>3.3016752519957784</v>
      </c>
      <c r="M291" s="46">
        <f>IF(OR($A291="",$B291="",$C291=""),"",'OddsRatio_working_3-way'!J290)</f>
        <v>5.9186484837170044</v>
      </c>
      <c r="N291" s="47">
        <f t="shared" si="76"/>
        <v>52.475766536243761</v>
      </c>
      <c r="O291" s="48">
        <f t="shared" si="77"/>
        <v>30.432654574310654</v>
      </c>
      <c r="P291" s="48">
        <f t="shared" si="78"/>
        <v>17.091578889445593</v>
      </c>
      <c r="Q291" t="s">
        <v>417</v>
      </c>
      <c r="R291" t="s">
        <v>418</v>
      </c>
      <c r="S291" t="s">
        <v>476</v>
      </c>
      <c r="T291" s="50">
        <v>100</v>
      </c>
      <c r="U291" s="50">
        <f t="shared" si="67"/>
        <v>45.945945945945937</v>
      </c>
      <c r="V291" s="50">
        <f t="shared" si="68"/>
        <v>68.652037617554868</v>
      </c>
      <c r="W291" s="50">
        <f t="shared" si="69"/>
        <v>82.394366197183103</v>
      </c>
      <c r="X291" s="50">
        <f t="shared" si="70"/>
        <v>48.95359618526205</v>
      </c>
      <c r="Y291" s="50">
        <f t="shared" si="71"/>
        <v>71.659687856870946</v>
      </c>
      <c r="Z291" s="50">
        <f t="shared" si="72"/>
        <v>85.402016436499181</v>
      </c>
      <c r="AA291" s="50">
        <f t="shared" si="73"/>
        <v>-3.0076502393161135</v>
      </c>
      <c r="AB291" s="50">
        <f t="shared" si="74"/>
        <v>-3.007650239316078</v>
      </c>
      <c r="AC291" s="50">
        <f t="shared" si="75"/>
        <v>-3.007650239316078</v>
      </c>
      <c r="AF291">
        <v>2.27</v>
      </c>
      <c r="AG291">
        <v>1.68</v>
      </c>
      <c r="AH291" s="66" t="s">
        <v>485</v>
      </c>
      <c r="AJ291" t="s">
        <v>434</v>
      </c>
    </row>
    <row r="292" spans="1:36" ht="15" x14ac:dyDescent="0.25">
      <c r="A292">
        <v>2.92</v>
      </c>
      <c r="B292">
        <v>2.91</v>
      </c>
      <c r="C292">
        <v>2.93</v>
      </c>
      <c r="D292" s="43">
        <f t="shared" si="79"/>
        <v>2.7405293436151279E-2</v>
      </c>
      <c r="E292" s="44">
        <f>IF(OR($A292="",$B292="",$C292=""),"",A292*'MPTO_working_3-way'!$I291)</f>
        <v>3.0000234568335618</v>
      </c>
      <c r="F292" s="45">
        <f>IF(OR($A292="",$B292="",$C292=""),"",B292*'MPTO_working_3-way'!$I291)</f>
        <v>2.9897494038992005</v>
      </c>
      <c r="G292" s="46">
        <f>IF(OR($A292="",$B292="",$C292=""),"",C292*'MPTO_working_3-way'!$I291)</f>
        <v>3.0102975097679234</v>
      </c>
      <c r="H292" s="44">
        <f>IF(OR($A292="",$B292="",$C292=""),"",'MPTO_working_3-way'!E291)</f>
        <v>3.0000240996801328</v>
      </c>
      <c r="I292" s="45">
        <f>IF(OR($A292="",$B292="",$C292=""),"",'MPTO_working_3-way'!F291)</f>
        <v>2.9894694693861346</v>
      </c>
      <c r="J292" s="46">
        <f>IF(OR($A292="",$B292="",$C292=""),"",'MPTO_working_3-way'!G291)</f>
        <v>3.0105807113591614</v>
      </c>
      <c r="K292" s="44">
        <f>IF(OR($A292="",$B292="",$C292=""),"",'OddsRatio_working_3-way'!H291)</f>
        <v>3.0000241131388492</v>
      </c>
      <c r="L292" s="45">
        <f>IF(OR($A292="",$B292="",$C292=""),"",'OddsRatio_working_3-way'!I291)</f>
        <v>2.9896073208829166</v>
      </c>
      <c r="M292" s="46">
        <f>IF(OR($A292="",$B292="",$C292=""),"",'OddsRatio_working_3-way'!J291)</f>
        <v>3.0104409053947805</v>
      </c>
      <c r="N292" s="47">
        <f t="shared" si="76"/>
        <v>33.333072703887161</v>
      </c>
      <c r="O292" s="48">
        <f t="shared" si="77"/>
        <v>33.447619345481272</v>
      </c>
      <c r="P292" s="48">
        <f t="shared" si="78"/>
        <v>33.219307950631574</v>
      </c>
      <c r="Q292" t="s">
        <v>352</v>
      </c>
      <c r="R292" t="s">
        <v>105</v>
      </c>
      <c r="S292" t="s">
        <v>476</v>
      </c>
      <c r="T292" s="50">
        <v>100</v>
      </c>
      <c r="U292" s="50">
        <f t="shared" si="67"/>
        <v>65.753424657534239</v>
      </c>
      <c r="V292" s="50">
        <f t="shared" si="68"/>
        <v>65.635738831615114</v>
      </c>
      <c r="W292" s="50">
        <f t="shared" si="69"/>
        <v>65.870307167235495</v>
      </c>
      <c r="X292" s="50">
        <f t="shared" si="70"/>
        <v>68.493954001149376</v>
      </c>
      <c r="Y292" s="50">
        <f t="shared" si="71"/>
        <v>68.376268175230265</v>
      </c>
      <c r="Z292" s="50">
        <f t="shared" si="72"/>
        <v>68.610836510850632</v>
      </c>
      <c r="AA292" s="50">
        <f t="shared" si="73"/>
        <v>-2.7405293436151368</v>
      </c>
      <c r="AB292" s="50">
        <f t="shared" si="74"/>
        <v>-2.740529343615151</v>
      </c>
      <c r="AC292" s="50">
        <f t="shared" si="75"/>
        <v>-2.7405293436151368</v>
      </c>
      <c r="AF292">
        <v>1.99</v>
      </c>
      <c r="AG292">
        <v>1.9</v>
      </c>
      <c r="AH292" s="66" t="s">
        <v>482</v>
      </c>
      <c r="AJ292" t="s">
        <v>434</v>
      </c>
    </row>
    <row r="293" spans="1:36" s="50" customFormat="1" ht="15" x14ac:dyDescent="0.25">
      <c r="A293">
        <v>1.27</v>
      </c>
      <c r="B293">
        <v>6.08</v>
      </c>
      <c r="C293">
        <v>11.34</v>
      </c>
      <c r="D293" s="43">
        <f t="shared" si="79"/>
        <v>4.0058680530430824E-2</v>
      </c>
      <c r="E293" s="44">
        <f>IF(OR($A293="",$B293="",$C293=""),"",A293*'MPTO_working_3-way'!$I292)</f>
        <v>1.3208745242736473</v>
      </c>
      <c r="F293" s="45">
        <f>IF(OR($A293="",$B293="",$C293=""),"",B293*'MPTO_working_3-way'!$I292)</f>
        <v>6.3235567776250194</v>
      </c>
      <c r="G293" s="46">
        <f>IF(OR($A293="",$B293="",$C293=""),"",C293*'MPTO_working_3-way'!$I292)</f>
        <v>11.794265437215085</v>
      </c>
      <c r="H293" s="44">
        <f>IF(OR($A293="",$B293="",$C293=""),"",'MPTO_working_3-way'!E292)</f>
        <v>1.2919084085635992</v>
      </c>
      <c r="I293" s="45">
        <f>IF(OR($A293="",$B293="",$C293=""),"",'MPTO_working_3-way'!F292)</f>
        <v>6.6172231852772301</v>
      </c>
      <c r="J293" s="46">
        <f>IF(OR($A293="",$B293="",$C293=""),"",'MPTO_working_3-way'!G292)</f>
        <v>13.363529920725005</v>
      </c>
      <c r="K293" s="44">
        <f>IF(OR($A293="",$B293="",$C293=""),"",'OddsRatio_working_3-way'!H292)</f>
        <v>1.2998446074305816</v>
      </c>
      <c r="L293" s="45">
        <f>IF(OR($A293="",$B293="",$C293=""),"",'OddsRatio_working_3-way'!I292)</f>
        <v>6.6415207620272314</v>
      </c>
      <c r="M293" s="46">
        <f>IF(OR($A293="",$B293="",$C293=""),"",'OddsRatio_working_3-way'!J292)</f>
        <v>12.482937929008186</v>
      </c>
      <c r="N293" s="47">
        <f t="shared" si="76"/>
        <v>75.707418200824407</v>
      </c>
      <c r="O293" s="48">
        <f t="shared" si="77"/>
        <v>15.813885051816943</v>
      </c>
      <c r="P293" s="48">
        <f t="shared" si="78"/>
        <v>8.4786967473586419</v>
      </c>
      <c r="Q293" t="s">
        <v>358</v>
      </c>
      <c r="R293" t="s">
        <v>425</v>
      </c>
      <c r="S293" t="s">
        <v>476</v>
      </c>
      <c r="T293" s="50">
        <v>100</v>
      </c>
      <c r="U293" s="50">
        <f t="shared" si="67"/>
        <v>21.259842519685037</v>
      </c>
      <c r="V293" s="50">
        <f t="shared" si="68"/>
        <v>83.55263157894737</v>
      </c>
      <c r="W293" s="50">
        <f t="shared" si="69"/>
        <v>91.181657848324505</v>
      </c>
      <c r="X293" s="50">
        <f t="shared" si="70"/>
        <v>25.265710572728118</v>
      </c>
      <c r="Y293" s="50">
        <f t="shared" si="71"/>
        <v>87.558499631990443</v>
      </c>
      <c r="Z293" s="50">
        <f t="shared" si="72"/>
        <v>95.187525901367593</v>
      </c>
      <c r="AA293" s="50">
        <f t="shared" si="73"/>
        <v>-4.0058680530430806</v>
      </c>
      <c r="AB293" s="50">
        <f t="shared" si="74"/>
        <v>-4.0058680530430735</v>
      </c>
      <c r="AC293" s="50">
        <f t="shared" si="75"/>
        <v>-4.0058680530430877</v>
      </c>
      <c r="AD293" s="51"/>
      <c r="AF293">
        <v>1.47</v>
      </c>
      <c r="AG293">
        <v>2.74</v>
      </c>
      <c r="AH293" s="66" t="s">
        <v>484</v>
      </c>
      <c r="AI293" s="51"/>
      <c r="AJ293" t="s">
        <v>448</v>
      </c>
    </row>
    <row r="294" spans="1:36" ht="15" x14ac:dyDescent="0.25">
      <c r="A294">
        <v>3.59</v>
      </c>
      <c r="B294">
        <v>3.72</v>
      </c>
      <c r="C294">
        <v>2.08</v>
      </c>
      <c r="D294" s="43">
        <f t="shared" si="79"/>
        <v>2.8137967103732286E-2</v>
      </c>
      <c r="E294" s="44">
        <f>IF(OR($A294="",$B294="",$C294=""),"",A294*'MPTO_working_3-way'!$I293)</f>
        <v>3.6910153019023988</v>
      </c>
      <c r="F294" s="45">
        <f>IF(OR($A294="",$B294="",$C294=""),"",B294*'MPTO_working_3-way'!$I293)</f>
        <v>3.8246732376258845</v>
      </c>
      <c r="G294" s="46">
        <f>IF(OR($A294="",$B294="",$C294=""),"",C294*'MPTO_working_3-way'!$I293)</f>
        <v>2.1385269715757631</v>
      </c>
      <c r="H294" s="44">
        <f>IF(OR($A294="",$B294="",$C294=""),"",'MPTO_working_3-way'!E293)</f>
        <v>3.7150937730259805</v>
      </c>
      <c r="I294" s="45">
        <f>IF(OR($A294="",$B294="",$C294=""),"",'MPTO_working_3-way'!F293)</f>
        <v>3.8544872188619572</v>
      </c>
      <c r="J294" s="46">
        <f>IF(OR($A294="",$B294="",$C294=""),"",'MPTO_working_3-way'!G293)</f>
        <v>2.1213861013516762</v>
      </c>
      <c r="K294" s="44">
        <f>IF(OR($A294="",$B294="",$C294=""),"",'OddsRatio_working_3-way'!H293)</f>
        <v>3.7058678702287122</v>
      </c>
      <c r="L294" s="45">
        <f>IF(OR($A294="",$B294="",$C294=""),"",'OddsRatio_working_3-way'!I293)</f>
        <v>3.8416836320548637</v>
      </c>
      <c r="M294" s="46">
        <f>IF(OR($A294="",$B294="",$C294=""),"",'OddsRatio_working_3-way'!J293)</f>
        <v>2.1283155597864907</v>
      </c>
      <c r="N294" s="47">
        <f t="shared" si="76"/>
        <v>27.092816426000365</v>
      </c>
      <c r="O294" s="48">
        <f t="shared" si="77"/>
        <v>26.146024454123999</v>
      </c>
      <c r="P294" s="48">
        <f t="shared" si="78"/>
        <v>46.761159119875629</v>
      </c>
      <c r="Q294" t="s">
        <v>428</v>
      </c>
      <c r="R294" t="s">
        <v>363</v>
      </c>
      <c r="S294" t="s">
        <v>476</v>
      </c>
      <c r="T294" s="50">
        <v>100</v>
      </c>
      <c r="U294" s="50">
        <f t="shared" si="67"/>
        <v>72.14484679665739</v>
      </c>
      <c r="V294" s="50">
        <f t="shared" si="68"/>
        <v>73.118279569892465</v>
      </c>
      <c r="W294" s="50">
        <f t="shared" si="69"/>
        <v>51.92307692307692</v>
      </c>
      <c r="X294" s="50">
        <f t="shared" si="70"/>
        <v>74.958643507030601</v>
      </c>
      <c r="Y294" s="50">
        <f t="shared" si="71"/>
        <v>75.93207628026569</v>
      </c>
      <c r="Z294" s="50">
        <f t="shared" si="72"/>
        <v>54.736873633450145</v>
      </c>
      <c r="AA294" s="50">
        <f t="shared" si="73"/>
        <v>-2.8137967103732109</v>
      </c>
      <c r="AB294" s="50">
        <f t="shared" si="74"/>
        <v>-2.8137967103732251</v>
      </c>
      <c r="AC294" s="50">
        <f t="shared" si="75"/>
        <v>-2.8137967103732251</v>
      </c>
      <c r="AF294">
        <v>2.0299999999999998</v>
      </c>
      <c r="AG294">
        <v>1.87</v>
      </c>
      <c r="AH294" s="66" t="s">
        <v>485</v>
      </c>
      <c r="AJ294" t="s">
        <v>448</v>
      </c>
    </row>
    <row r="295" spans="1:36" ht="15" x14ac:dyDescent="0.25">
      <c r="A295">
        <v>1.42</v>
      </c>
      <c r="B295">
        <v>5.0599999999999996</v>
      </c>
      <c r="C295">
        <v>7.61</v>
      </c>
      <c r="D295" s="43">
        <f t="shared" si="79"/>
        <v>3.325985528875508E-2</v>
      </c>
      <c r="E295" s="44">
        <f>IF(OR($A295="",$B295="",$C295=""),"",A295*'MPTO_working_3-way'!$I294)</f>
        <v>1.4672289945100321</v>
      </c>
      <c r="F295" s="45">
        <f>IF(OR($A295="",$B295="",$C295=""),"",B295*'MPTO_working_3-way'!$I294)</f>
        <v>5.2282948677611003</v>
      </c>
      <c r="G295" s="46">
        <f>IF(OR($A295="",$B295="",$C295=""),"",C295*'MPTO_working_3-way'!$I294)</f>
        <v>7.8631074987474268</v>
      </c>
      <c r="H295" s="44">
        <f>IF(OR($A295="",$B295="",$C295=""),"",'MPTO_working_3-way'!E294)</f>
        <v>1.4427126221706843</v>
      </c>
      <c r="I295" s="45">
        <f>IF(OR($A295="",$B295="",$C295=""),"",'MPTO_working_3-way'!F294)</f>
        <v>5.3607276503390278</v>
      </c>
      <c r="J295" s="46">
        <f>IF(OR($A295="",$B295="",$C295=""),"",'MPTO_working_3-way'!G294)</f>
        <v>8.3112098451576077</v>
      </c>
      <c r="K295" s="44">
        <f>IF(OR($A295="",$B295="",$C295=""),"",'OddsRatio_working_3-way'!H294)</f>
        <v>1.4502852513961138</v>
      </c>
      <c r="L295" s="45">
        <f>IF(OR($A295="",$B295="",$C295=""),"",'OddsRatio_working_3-way'!I294)</f>
        <v>5.3527574301624306</v>
      </c>
      <c r="M295" s="46">
        <f>IF(OR($A295="",$B295="",$C295=""),"",'OddsRatio_working_3-way'!J294)</f>
        <v>8.0866321707816926</v>
      </c>
      <c r="N295" s="47">
        <f t="shared" si="76"/>
        <v>68.155686926970859</v>
      </c>
      <c r="O295" s="48">
        <f t="shared" si="77"/>
        <v>19.126694750256647</v>
      </c>
      <c r="P295" s="48">
        <f t="shared" si="78"/>
        <v>12.717618322772484</v>
      </c>
      <c r="Q295" t="s">
        <v>362</v>
      </c>
      <c r="R295" t="s">
        <v>361</v>
      </c>
      <c r="S295" t="s">
        <v>476</v>
      </c>
      <c r="T295" s="50">
        <v>100</v>
      </c>
      <c r="U295" s="50">
        <f t="shared" si="67"/>
        <v>29.577464788732396</v>
      </c>
      <c r="V295" s="50">
        <f t="shared" si="68"/>
        <v>80.237154150197625</v>
      </c>
      <c r="W295" s="50">
        <f t="shared" si="69"/>
        <v>86.859395532194483</v>
      </c>
      <c r="X295" s="50">
        <f t="shared" si="70"/>
        <v>32.903450317607899</v>
      </c>
      <c r="Y295" s="50">
        <f t="shared" si="71"/>
        <v>83.563139679073132</v>
      </c>
      <c r="Z295" s="50">
        <f t="shared" si="72"/>
        <v>90.18538106106999</v>
      </c>
      <c r="AA295" s="50">
        <f t="shared" si="73"/>
        <v>-3.3259855288755027</v>
      </c>
      <c r="AB295" s="50">
        <f t="shared" si="74"/>
        <v>-3.3259855288755062</v>
      </c>
      <c r="AC295" s="50">
        <f t="shared" si="75"/>
        <v>-3.3259855288755062</v>
      </c>
      <c r="AF295">
        <v>1.58</v>
      </c>
      <c r="AG295">
        <v>2.4900000000000002</v>
      </c>
      <c r="AH295" s="66" t="s">
        <v>486</v>
      </c>
      <c r="AJ295" t="s">
        <v>448</v>
      </c>
    </row>
    <row r="296" spans="1:36" ht="15" x14ac:dyDescent="0.25">
      <c r="A296">
        <v>2.68</v>
      </c>
      <c r="B296">
        <v>3.47</v>
      </c>
      <c r="C296">
        <v>2.73</v>
      </c>
      <c r="D296" s="43">
        <f t="shared" si="79"/>
        <v>2.7619132698921023E-2</v>
      </c>
      <c r="E296" s="44">
        <f>IF(OR($A296="",$B296="",$C296=""),"",A296*'MPTO_working_3-way'!$I295)</f>
        <v>2.7540192756331083</v>
      </c>
      <c r="F296" s="45">
        <f>IF(OR($A296="",$B296="",$C296=""),"",B296*'MPTO_working_3-way'!$I295)</f>
        <v>3.565838390465256</v>
      </c>
      <c r="G296" s="46">
        <f>IF(OR($A296="",$B296="",$C296=""),"",C296*'MPTO_working_3-way'!$I295)</f>
        <v>2.8054002322680542</v>
      </c>
      <c r="H296" s="44">
        <f>IF(OR($A296="",$B296="",$C296=""),"",'MPTO_working_3-way'!E295)</f>
        <v>2.7477966389336532</v>
      </c>
      <c r="I296" s="45">
        <f>IF(OR($A296="",$B296="",$C296=""),"",'MPTO_working_3-way'!F295)</f>
        <v>3.5845112633617227</v>
      </c>
      <c r="J296" s="46">
        <f>IF(OR($A296="",$B296="",$C296=""),"",'MPTO_working_3-way'!G295)</f>
        <v>2.8003831807561896</v>
      </c>
      <c r="K296" s="44">
        <f>IF(OR($A296="",$B296="",$C296=""),"",'OddsRatio_working_3-way'!H295)</f>
        <v>2.7510493274306893</v>
      </c>
      <c r="L296" s="45">
        <f>IF(OR($A296="",$B296="",$C296=""),"",'OddsRatio_working_3-way'!I295)</f>
        <v>3.5744594278296442</v>
      </c>
      <c r="M296" s="46">
        <f>IF(OR($A296="",$B296="",$C296=""),"",'OddsRatio_working_3-way'!J295)</f>
        <v>2.8031638907470788</v>
      </c>
      <c r="N296" s="47">
        <f t="shared" si="76"/>
        <v>36.310566481787419</v>
      </c>
      <c r="O296" s="48">
        <f t="shared" si="77"/>
        <v>28.043895726567804</v>
      </c>
      <c r="P296" s="48">
        <f t="shared" si="78"/>
        <v>35.645537791644784</v>
      </c>
      <c r="Q296" t="s">
        <v>356</v>
      </c>
      <c r="R296" t="s">
        <v>420</v>
      </c>
      <c r="S296" t="s">
        <v>476</v>
      </c>
      <c r="T296" s="50">
        <v>100</v>
      </c>
      <c r="U296" s="50">
        <f t="shared" si="67"/>
        <v>62.686567164179095</v>
      </c>
      <c r="V296" s="50">
        <f t="shared" si="68"/>
        <v>71.181556195965413</v>
      </c>
      <c r="W296" s="50">
        <f t="shared" si="69"/>
        <v>63.369963369963365</v>
      </c>
      <c r="X296" s="50">
        <f t="shared" si="70"/>
        <v>65.448480434071215</v>
      </c>
      <c r="Y296" s="50">
        <f t="shared" si="71"/>
        <v>73.943469465857532</v>
      </c>
      <c r="Z296" s="50">
        <f t="shared" si="72"/>
        <v>66.131876639855463</v>
      </c>
      <c r="AA296" s="50">
        <f t="shared" si="73"/>
        <v>-2.7619132698921192</v>
      </c>
      <c r="AB296" s="50">
        <f t="shared" si="74"/>
        <v>-2.7619132698921192</v>
      </c>
      <c r="AC296" s="50">
        <f t="shared" si="75"/>
        <v>-2.7619132698920978</v>
      </c>
      <c r="AF296">
        <v>1.93</v>
      </c>
      <c r="AG296">
        <v>1.96</v>
      </c>
      <c r="AH296" s="66" t="s">
        <v>481</v>
      </c>
      <c r="AJ296" t="s">
        <v>448</v>
      </c>
    </row>
    <row r="297" spans="1:36" ht="15" x14ac:dyDescent="0.25">
      <c r="A297">
        <v>2.4500000000000002</v>
      </c>
      <c r="B297">
        <v>3.36</v>
      </c>
      <c r="C297">
        <v>3.1</v>
      </c>
      <c r="D297" s="43">
        <f t="shared" si="79"/>
        <v>2.8362958086460388E-2</v>
      </c>
      <c r="E297" s="44">
        <f>IF(OR($A297="",$B297="",$C297=""),"",A297*'MPTO_working_3-way'!$I296)</f>
        <v>2.519489247311828</v>
      </c>
      <c r="F297" s="45">
        <f>IF(OR($A297="",$B297="",$C297=""),"",B297*'MPTO_working_3-way'!$I296)</f>
        <v>3.4552995391705066</v>
      </c>
      <c r="G297" s="46">
        <f>IF(OR($A297="",$B297="",$C297=""),"",C297*'MPTO_working_3-way'!$I296)</f>
        <v>3.1879251700680271</v>
      </c>
      <c r="H297" s="44">
        <f>IF(OR($A297="",$B297="",$C297=""),"",'MPTO_working_3-way'!E296)</f>
        <v>2.5080952162546439</v>
      </c>
      <c r="I297" s="45">
        <f>IF(OR($A297="",$B297="",$C297=""),"",'MPTO_working_3-way'!F296)</f>
        <v>3.470237339763929</v>
      </c>
      <c r="J297" s="46">
        <f>IF(OR($A297="",$B297="",$C297=""),"",'MPTO_working_3-way'!G296)</f>
        <v>3.1935992524674415</v>
      </c>
      <c r="K297" s="44">
        <f>IF(OR($A297="",$B297="",$C297=""),"",'OddsRatio_working_3-way'!H296)</f>
        <v>2.5132153286628496</v>
      </c>
      <c r="L297" s="45">
        <f>IF(OR($A297="",$B297="",$C297=""),"",'OddsRatio_working_3-way'!I296)</f>
        <v>3.4628883969960866</v>
      </c>
      <c r="M297" s="46">
        <f>IF(OR($A297="",$B297="",$C297=""),"",'OddsRatio_working_3-way'!J296)</f>
        <v>3.1915532346151614</v>
      </c>
      <c r="N297" s="47">
        <f t="shared" si="76"/>
        <v>39.690584155774872</v>
      </c>
      <c r="O297" s="48">
        <f t="shared" si="77"/>
        <v>28.941050946919184</v>
      </c>
      <c r="P297" s="48">
        <f t="shared" si="78"/>
        <v>31.368364897305952</v>
      </c>
      <c r="Q297" t="s">
        <v>148</v>
      </c>
      <c r="R297" t="s">
        <v>365</v>
      </c>
      <c r="S297" t="s">
        <v>476</v>
      </c>
      <c r="T297" s="50">
        <v>100</v>
      </c>
      <c r="U297" s="50">
        <f t="shared" si="67"/>
        <v>59.183673469387763</v>
      </c>
      <c r="V297" s="50">
        <f t="shared" si="68"/>
        <v>70.238095238095241</v>
      </c>
      <c r="W297" s="50">
        <f t="shared" si="69"/>
        <v>67.741935483870961</v>
      </c>
      <c r="X297" s="50">
        <f t="shared" si="70"/>
        <v>62.019969278033791</v>
      </c>
      <c r="Y297" s="50">
        <f t="shared" si="71"/>
        <v>73.074391046741269</v>
      </c>
      <c r="Z297" s="50">
        <f t="shared" si="72"/>
        <v>70.578231292517003</v>
      </c>
      <c r="AA297" s="50">
        <f t="shared" si="73"/>
        <v>-2.8362958086460281</v>
      </c>
      <c r="AB297" s="50">
        <f t="shared" si="74"/>
        <v>-2.8362958086460281</v>
      </c>
      <c r="AC297" s="50">
        <f t="shared" si="75"/>
        <v>-2.8362958086460424</v>
      </c>
      <c r="AF297">
        <v>2.2000000000000002</v>
      </c>
      <c r="AG297">
        <v>1.72</v>
      </c>
      <c r="AH297" s="66" t="s">
        <v>485</v>
      </c>
      <c r="AJ297" t="s">
        <v>435</v>
      </c>
    </row>
    <row r="298" spans="1:36" ht="15" x14ac:dyDescent="0.25">
      <c r="A298">
        <v>2.85</v>
      </c>
      <c r="B298">
        <v>3.01</v>
      </c>
      <c r="C298">
        <v>2.9</v>
      </c>
      <c r="D298" s="43">
        <f t="shared" si="79"/>
        <v>2.793069281061511E-2</v>
      </c>
      <c r="E298" s="44">
        <f>IF(OR($A298="",$B298="",$C298=""),"",A298*'MPTO_working_3-way'!$I297)</f>
        <v>2.9296024745102534</v>
      </c>
      <c r="F298" s="45">
        <f>IF(OR($A298="",$B298="",$C298=""),"",B298*'MPTO_working_3-way'!$I297)</f>
        <v>3.0940713853599511</v>
      </c>
      <c r="G298" s="46">
        <f>IF(OR($A298="",$B298="",$C298=""),"",C298*'MPTO_working_3-way'!$I297)</f>
        <v>2.9809990091507839</v>
      </c>
      <c r="H298" s="44">
        <f>IF(OR($A298="",$B298="",$C298=""),"",'MPTO_working_3-way'!E297)</f>
        <v>2.9276836202517247</v>
      </c>
      <c r="I298" s="45">
        <f>IF(OR($A298="",$B298="",$C298=""),"",'MPTO_working_3-way'!F297)</f>
        <v>3.0967836299774061</v>
      </c>
      <c r="J298" s="46">
        <f>IF(OR($A298="",$B298="",$C298=""),"",'MPTO_working_3-way'!G297)</f>
        <v>2.980471752929736</v>
      </c>
      <c r="K298" s="44">
        <f>IF(OR($A298="",$B298="",$C298=""),"",'OddsRatio_working_3-way'!H297)</f>
        <v>2.9286267918949735</v>
      </c>
      <c r="L298" s="45">
        <f>IF(OR($A298="",$B298="",$C298=""),"",'OddsRatio_working_3-way'!I297)</f>
        <v>3.0954269468696727</v>
      </c>
      <c r="M298" s="46">
        <f>IF(OR($A298="",$B298="",$C298=""),"",'OddsRatio_working_3-way'!J297)</f>
        <v>2.980751840324567</v>
      </c>
      <c r="N298" s="47">
        <f t="shared" si="76"/>
        <v>34.134323980838786</v>
      </c>
      <c r="O298" s="48">
        <f t="shared" si="77"/>
        <v>32.319874865578264</v>
      </c>
      <c r="P298" s="48">
        <f t="shared" si="78"/>
        <v>33.54580115358295</v>
      </c>
      <c r="Q298" t="s">
        <v>173</v>
      </c>
      <c r="R298" t="s">
        <v>174</v>
      </c>
      <c r="S298" t="s">
        <v>476</v>
      </c>
      <c r="T298" s="50">
        <v>100</v>
      </c>
      <c r="U298" s="50">
        <f t="shared" si="67"/>
        <v>64.912280701754383</v>
      </c>
      <c r="V298" s="50">
        <f t="shared" si="68"/>
        <v>66.777408637873762</v>
      </c>
      <c r="W298" s="50">
        <f t="shared" si="69"/>
        <v>65.517241379310349</v>
      </c>
      <c r="X298" s="50">
        <f t="shared" si="70"/>
        <v>67.705349982815903</v>
      </c>
      <c r="Y298" s="50">
        <f t="shared" si="71"/>
        <v>69.570477918935268</v>
      </c>
      <c r="Z298" s="50">
        <f t="shared" si="72"/>
        <v>68.310310660371854</v>
      </c>
      <c r="AA298" s="50">
        <f t="shared" si="73"/>
        <v>-2.7930692810615199</v>
      </c>
      <c r="AB298" s="50">
        <f t="shared" si="74"/>
        <v>-2.7930692810615056</v>
      </c>
      <c r="AC298" s="50">
        <f t="shared" si="75"/>
        <v>-2.7930692810615056</v>
      </c>
      <c r="AF298">
        <v>2.6</v>
      </c>
      <c r="AG298">
        <v>1.54</v>
      </c>
      <c r="AH298" s="66" t="s">
        <v>487</v>
      </c>
      <c r="AJ298" t="s">
        <v>435</v>
      </c>
    </row>
    <row r="299" spans="1:36" ht="15" x14ac:dyDescent="0.25">
      <c r="A299">
        <v>2.2000000000000002</v>
      </c>
      <c r="B299">
        <v>3.43</v>
      </c>
      <c r="C299">
        <v>3.55</v>
      </c>
      <c r="D299" s="43">
        <f t="shared" si="79"/>
        <v>2.7780784894898103E-2</v>
      </c>
      <c r="E299" s="44">
        <f>IF(OR($A299="",$B299="",$C299=""),"",A299*'MPTO_working_3-way'!$I298)</f>
        <v>2.2611177267687759</v>
      </c>
      <c r="F299" s="45">
        <f>IF(OR($A299="",$B299="",$C299=""),"",B299*'MPTO_working_3-way'!$I298)</f>
        <v>3.5252880921895007</v>
      </c>
      <c r="G299" s="46">
        <f>IF(OR($A299="",$B299="",$C299=""),"",C299*'MPTO_working_3-way'!$I298)</f>
        <v>3.6486217863768879</v>
      </c>
      <c r="H299" s="44">
        <f>IF(OR($A299="",$B299="",$C299=""),"",'MPTO_working_3-way'!E298)</f>
        <v>2.2457517472258162</v>
      </c>
      <c r="I299" s="45">
        <f>IF(OR($A299="",$B299="",$C299=""),"",'MPTO_working_3-way'!F298)</f>
        <v>3.5425199904786258</v>
      </c>
      <c r="J299" s="46">
        <f>IF(OR($A299="",$B299="",$C299=""),"",'MPTO_working_3-way'!G298)</f>
        <v>3.6706693219084845</v>
      </c>
      <c r="K299" s="44">
        <f>IF(OR($A299="",$B299="",$C299=""),"",'OddsRatio_working_3-way'!H298)</f>
        <v>2.2521890576416652</v>
      </c>
      <c r="L299" s="45">
        <f>IF(OR($A299="",$B299="",$C299=""),"",'OddsRatio_working_3-way'!I298)</f>
        <v>3.5356828417243729</v>
      </c>
      <c r="M299" s="46">
        <f>IF(OR($A299="",$B299="",$C299=""),"",'OddsRatio_working_3-way'!J298)</f>
        <v>3.6609017474885386</v>
      </c>
      <c r="N299" s="47">
        <f t="shared" si="76"/>
        <v>44.22591482793063</v>
      </c>
      <c r="O299" s="48">
        <f t="shared" si="77"/>
        <v>28.366475982929266</v>
      </c>
      <c r="P299" s="48">
        <f t="shared" si="78"/>
        <v>27.407609189140107</v>
      </c>
      <c r="Q299" t="s">
        <v>147</v>
      </c>
      <c r="R299" t="s">
        <v>172</v>
      </c>
      <c r="S299" t="s">
        <v>476</v>
      </c>
      <c r="T299" s="50">
        <v>100</v>
      </c>
      <c r="U299" s="50">
        <f t="shared" si="67"/>
        <v>54.545454545454554</v>
      </c>
      <c r="V299" s="50">
        <f t="shared" si="68"/>
        <v>70.845481049562679</v>
      </c>
      <c r="W299" s="50">
        <f t="shared" si="69"/>
        <v>71.83098591549296</v>
      </c>
      <c r="X299" s="50">
        <f t="shared" si="70"/>
        <v>57.323533034944354</v>
      </c>
      <c r="Y299" s="50">
        <f t="shared" si="71"/>
        <v>73.623559539052494</v>
      </c>
      <c r="Z299" s="50">
        <f t="shared" si="72"/>
        <v>74.60906440498276</v>
      </c>
      <c r="AA299" s="50">
        <f t="shared" si="73"/>
        <v>-2.7780784894898005</v>
      </c>
      <c r="AB299" s="50">
        <f t="shared" si="74"/>
        <v>-2.7780784894898147</v>
      </c>
      <c r="AC299" s="50">
        <f t="shared" si="75"/>
        <v>-2.7780784894898005</v>
      </c>
      <c r="AF299">
        <v>2.3199999999999998</v>
      </c>
      <c r="AG299">
        <v>1.66</v>
      </c>
      <c r="AH299" s="66" t="s">
        <v>485</v>
      </c>
      <c r="AJ299" t="s">
        <v>435</v>
      </c>
    </row>
    <row r="300" spans="1:36" ht="15" x14ac:dyDescent="0.25">
      <c r="A300">
        <v>1.47</v>
      </c>
      <c r="B300">
        <v>4.51</v>
      </c>
      <c r="C300">
        <v>7.74</v>
      </c>
      <c r="D300" s="43">
        <f t="shared" si="79"/>
        <v>3.1200565273979075E-2</v>
      </c>
      <c r="E300" s="44">
        <f>IF(OR($A300="",$B300="",$C300=""),"",A300*'MPTO_working_3-way'!$I299)</f>
        <v>1.5158648309527492</v>
      </c>
      <c r="F300" s="45">
        <f>IF(OR($A300="",$B300="",$C300=""),"",B300*'MPTO_working_3-way'!$I299)</f>
        <v>4.6507145493856452</v>
      </c>
      <c r="G300" s="46">
        <f>IF(OR($A300="",$B300="",$C300=""),"",C300*'MPTO_working_3-way'!$I299)</f>
        <v>7.981492375220598</v>
      </c>
      <c r="H300" s="44">
        <f>IF(OR($A300="",$B300="",$C300=""),"",'MPTO_working_3-way'!E299)</f>
        <v>1.492822686722993</v>
      </c>
      <c r="I300" s="45">
        <f>IF(OR($A300="",$B300="",$C300=""),"",'MPTO_working_3-way'!F299)</f>
        <v>4.7319514730832148</v>
      </c>
      <c r="J300" s="46">
        <f>IF(OR($A300="",$B300="",$C300=""),"",'MPTO_working_3-way'!G299)</f>
        <v>8.4175950036958493</v>
      </c>
      <c r="K300" s="44">
        <f>IF(OR($A300="",$B300="",$C300=""),"",'OddsRatio_working_3-way'!H299)</f>
        <v>1.5003008180599551</v>
      </c>
      <c r="L300" s="45">
        <f>IF(OR($A300="",$B300="",$C300=""),"",'OddsRatio_working_3-way'!I299)</f>
        <v>4.7362890880647708</v>
      </c>
      <c r="M300" s="46">
        <f>IF(OR($A300="",$B300="",$C300=""),"",'OddsRatio_working_3-way'!J299)</f>
        <v>8.1745266249448871</v>
      </c>
      <c r="N300" s="47">
        <f t="shared" si="76"/>
        <v>65.968942585169771</v>
      </c>
      <c r="O300" s="48">
        <f t="shared" si="77"/>
        <v>21.502072195166203</v>
      </c>
      <c r="P300" s="48">
        <f t="shared" si="78"/>
        <v>12.528985219664026</v>
      </c>
      <c r="Q300" t="s">
        <v>366</v>
      </c>
      <c r="R300" t="s">
        <v>371</v>
      </c>
      <c r="S300" t="s">
        <v>476</v>
      </c>
      <c r="T300" s="50">
        <v>100</v>
      </c>
      <c r="U300" s="50">
        <f t="shared" si="67"/>
        <v>31.972789115646258</v>
      </c>
      <c r="V300" s="50">
        <f t="shared" si="68"/>
        <v>77.827050997782706</v>
      </c>
      <c r="W300" s="50">
        <f t="shared" si="69"/>
        <v>87.080103359173123</v>
      </c>
      <c r="X300" s="50">
        <f t="shared" si="70"/>
        <v>35.092845643044171</v>
      </c>
      <c r="Y300" s="50">
        <f t="shared" si="71"/>
        <v>80.947107525180613</v>
      </c>
      <c r="Z300" s="50">
        <f t="shared" si="72"/>
        <v>90.200159886571043</v>
      </c>
      <c r="AA300" s="50">
        <f t="shared" si="73"/>
        <v>-3.1200565273979137</v>
      </c>
      <c r="AB300" s="50">
        <f t="shared" si="74"/>
        <v>-3.1200565273979066</v>
      </c>
      <c r="AC300" s="50">
        <f t="shared" si="75"/>
        <v>-3.1200565273979208</v>
      </c>
      <c r="AF300">
        <v>2.0299999999999998</v>
      </c>
      <c r="AG300">
        <v>1.86</v>
      </c>
      <c r="AH300" s="66" t="s">
        <v>479</v>
      </c>
      <c r="AJ300" t="s">
        <v>449</v>
      </c>
    </row>
    <row r="301" spans="1:36" s="50" customFormat="1" ht="15" x14ac:dyDescent="0.25">
      <c r="A301">
        <v>1.74</v>
      </c>
      <c r="B301">
        <v>3.89</v>
      </c>
      <c r="C301">
        <v>5.0599999999999996</v>
      </c>
      <c r="D301" s="43">
        <f t="shared" si="79"/>
        <v>2.9410510916544563E-2</v>
      </c>
      <c r="E301" s="44">
        <f>IF(OR($A301="",$B301="",$C301=""),"",A301*'MPTO_working_3-way'!$I300)</f>
        <v>1.7911742889947875</v>
      </c>
      <c r="F301" s="45">
        <f>IF(OR($A301="",$B301="",$C301=""),"",B301*'MPTO_working_3-way'!$I300)</f>
        <v>4.0044068874653584</v>
      </c>
      <c r="G301" s="46">
        <f>IF(OR($A301="",$B301="",$C301=""),"",C301*'MPTO_working_3-way'!$I300)</f>
        <v>5.2088171852377148</v>
      </c>
      <c r="H301" s="44">
        <f>IF(OR($A301="",$B301="",$C301=""),"",'MPTO_working_3-way'!E300)</f>
        <v>1.7701961769115804</v>
      </c>
      <c r="I301" s="45">
        <f>IF(OR($A301="",$B301="",$C301=""),"",'MPTO_working_3-way'!F300)</f>
        <v>4.0442292259802795</v>
      </c>
      <c r="J301" s="46">
        <f>IF(OR($A301="",$B301="",$C301=""),"",'MPTO_working_3-way'!G300)</f>
        <v>5.32410616443254</v>
      </c>
      <c r="K301" s="44">
        <f>IF(OR($A301="",$B301="",$C301=""),"",'OddsRatio_working_3-way'!H300)</f>
        <v>1.7778142418891807</v>
      </c>
      <c r="L301" s="45">
        <f>IF(OR($A301="",$B301="",$C301=""),"",'OddsRatio_working_3-way'!I300)</f>
        <v>4.0376799446753129</v>
      </c>
      <c r="M301" s="46">
        <f>IF(OR($A301="",$B301="",$C301=""),"",'OddsRatio_working_3-way'!J300)</f>
        <v>5.2674673271217189</v>
      </c>
      <c r="N301" s="47">
        <f t="shared" si="76"/>
        <v>55.829296241249814</v>
      </c>
      <c r="O301" s="48">
        <f t="shared" si="77"/>
        <v>24.972487264723569</v>
      </c>
      <c r="P301" s="48">
        <f t="shared" si="78"/>
        <v>19.198216494026617</v>
      </c>
      <c r="Q301" t="s">
        <v>369</v>
      </c>
      <c r="R301" t="s">
        <v>454</v>
      </c>
      <c r="S301" t="s">
        <v>476</v>
      </c>
      <c r="T301" s="50">
        <v>100</v>
      </c>
      <c r="U301" s="50">
        <f t="shared" si="67"/>
        <v>42.528735632183903</v>
      </c>
      <c r="V301" s="50">
        <f t="shared" si="68"/>
        <v>74.293059125964007</v>
      </c>
      <c r="W301" s="50">
        <f t="shared" si="69"/>
        <v>80.237154150197625</v>
      </c>
      <c r="X301" s="50">
        <f t="shared" si="70"/>
        <v>45.469786723838361</v>
      </c>
      <c r="Y301" s="50">
        <f t="shared" si="71"/>
        <v>77.234110217618451</v>
      </c>
      <c r="Z301" s="50">
        <f t="shared" si="72"/>
        <v>83.178205241852083</v>
      </c>
      <c r="AA301" s="50">
        <f t="shared" si="73"/>
        <v>-2.9410510916544581</v>
      </c>
      <c r="AB301" s="50">
        <f t="shared" si="74"/>
        <v>-2.9410510916544439</v>
      </c>
      <c r="AC301" s="50">
        <f t="shared" si="75"/>
        <v>-2.9410510916544581</v>
      </c>
      <c r="AD301" s="51"/>
      <c r="AF301">
        <v>2.09</v>
      </c>
      <c r="AG301">
        <v>1.81</v>
      </c>
      <c r="AH301" s="66" t="s">
        <v>493</v>
      </c>
      <c r="AI301" s="51"/>
      <c r="AJ301" t="s">
        <v>449</v>
      </c>
    </row>
    <row r="302" spans="1:36" ht="15" x14ac:dyDescent="0.25">
      <c r="A302">
        <v>2.39</v>
      </c>
      <c r="B302">
        <v>3.4</v>
      </c>
      <c r="C302">
        <v>3.17</v>
      </c>
      <c r="D302" s="43">
        <f t="shared" si="79"/>
        <v>2.7985102149039154E-2</v>
      </c>
      <c r="E302" s="44">
        <f>IF(OR($A302="",$B302="",$C302=""),"",A302*'MPTO_working_3-way'!$I301)</f>
        <v>2.4568843941362037</v>
      </c>
      <c r="F302" s="45">
        <f>IF(OR($A302="",$B302="",$C302=""),"",B302*'MPTO_working_3-way'!$I301)</f>
        <v>3.4951493473067332</v>
      </c>
      <c r="G302" s="46">
        <f>IF(OR($A302="",$B302="",$C302=""),"",C302*'MPTO_working_3-way'!$I301)</f>
        <v>3.2587127738124542</v>
      </c>
      <c r="H302" s="44">
        <f>IF(OR($A302="",$B302="",$C302=""),"",'MPTO_working_3-way'!E301)</f>
        <v>2.444499625471956</v>
      </c>
      <c r="I302" s="45">
        <f>IF(OR($A302="",$B302="",$C302=""),"",'MPTO_working_3-way'!F301)</f>
        <v>3.5113681285276916</v>
      </c>
      <c r="J302" s="46">
        <f>IF(OR($A302="",$B302="",$C302=""),"",'MPTO_working_3-way'!G301)</f>
        <v>3.2665962720736932</v>
      </c>
      <c r="K302" s="44">
        <f>IF(OR($A302="",$B302="",$C302=""),"",'OddsRatio_working_3-way'!H301)</f>
        <v>2.4499731726157097</v>
      </c>
      <c r="L302" s="45">
        <f>IF(OR($A302="",$B302="",$C302=""),"",'OddsRatio_working_3-way'!I301)</f>
        <v>3.5035508016386343</v>
      </c>
      <c r="M302" s="46">
        <f>IF(OR($A302="",$B302="",$C302=""),"",'OddsRatio_working_3-way'!J301)</f>
        <v>3.2636271831482655</v>
      </c>
      <c r="N302" s="47">
        <f t="shared" si="76"/>
        <v>40.70195579355218</v>
      </c>
      <c r="O302" s="48">
        <f t="shared" si="77"/>
        <v>28.611080690173445</v>
      </c>
      <c r="P302" s="48">
        <f t="shared" si="78"/>
        <v>30.686963516274357</v>
      </c>
      <c r="Q302" t="s">
        <v>370</v>
      </c>
      <c r="R302" t="s">
        <v>368</v>
      </c>
      <c r="S302" t="s">
        <v>476</v>
      </c>
      <c r="T302" s="50">
        <v>100</v>
      </c>
      <c r="U302" s="50">
        <f t="shared" si="67"/>
        <v>58.15899581589958</v>
      </c>
      <c r="V302" s="50">
        <f t="shared" si="68"/>
        <v>70.588235294117652</v>
      </c>
      <c r="W302" s="50">
        <f t="shared" si="69"/>
        <v>68.454258675078862</v>
      </c>
      <c r="X302" s="50">
        <f t="shared" si="70"/>
        <v>60.957506030803486</v>
      </c>
      <c r="Y302" s="50">
        <f t="shared" si="71"/>
        <v>73.386745509021551</v>
      </c>
      <c r="Z302" s="50">
        <f t="shared" si="72"/>
        <v>71.252768889982775</v>
      </c>
      <c r="AA302" s="50">
        <f t="shared" si="73"/>
        <v>-2.7985102149039065</v>
      </c>
      <c r="AB302" s="50">
        <f t="shared" si="74"/>
        <v>-2.7985102149038994</v>
      </c>
      <c r="AC302" s="50">
        <f t="shared" si="75"/>
        <v>-2.7985102149039136</v>
      </c>
      <c r="AF302">
        <v>2.2599999999999998</v>
      </c>
      <c r="AG302">
        <v>1.69</v>
      </c>
      <c r="AH302" s="66" t="s">
        <v>482</v>
      </c>
      <c r="AJ302" t="s">
        <v>449</v>
      </c>
    </row>
    <row r="303" spans="1:36" ht="15" x14ac:dyDescent="0.25">
      <c r="A303">
        <v>1.93</v>
      </c>
      <c r="B303">
        <v>3.4</v>
      </c>
      <c r="C303">
        <v>4.6100000000000003</v>
      </c>
      <c r="D303" s="43">
        <f t="shared" si="79"/>
        <v>2.9172101781042681E-2</v>
      </c>
      <c r="E303" s="44">
        <f>IF(OR($A303="",$B303="",$C303=""),"",A303*'MPTO_working_3-way'!$I302)</f>
        <v>1.9863021564374124</v>
      </c>
      <c r="F303" s="45">
        <f>IF(OR($A303="",$B303="",$C303=""),"",B303*'MPTO_working_3-way'!$I302)</f>
        <v>3.4991851460555452</v>
      </c>
      <c r="G303" s="46">
        <f>IF(OR($A303="",$B303="",$C303=""),"",C303*'MPTO_working_3-way'!$I302)</f>
        <v>4.7444833892106075</v>
      </c>
      <c r="H303" s="44">
        <f>IF(OR($A303="",$B303="",$C303=""),"",'MPTO_working_3-way'!E302)</f>
        <v>1.9669138300528486</v>
      </c>
      <c r="I303" s="45">
        <f>IF(OR($A303="",$B303="",$C303=""),"",'MPTO_working_3-way'!F302)</f>
        <v>3.516253367956351</v>
      </c>
      <c r="J303" s="46">
        <f>IF(OR($A303="",$B303="",$C303=""),"",'MPTO_working_3-way'!G302)</f>
        <v>4.8263548527084303</v>
      </c>
      <c r="K303" s="44">
        <f>IF(OR($A303="",$B303="",$C303=""),"",'OddsRatio_working_3-way'!H302)</f>
        <v>1.9745798778148</v>
      </c>
      <c r="L303" s="45">
        <f>IF(OR($A303="",$B303="",$C303=""),"",'OddsRatio_working_3-way'!I302)</f>
        <v>3.5150448459736787</v>
      </c>
      <c r="M303" s="46">
        <f>IF(OR($A303="",$B303="",$C303=""),"",'OddsRatio_working_3-way'!J302)</f>
        <v>4.7830466224854096</v>
      </c>
      <c r="N303" s="47">
        <f t="shared" si="76"/>
        <v>50.344807649686985</v>
      </c>
      <c r="O303" s="48">
        <f t="shared" si="77"/>
        <v>28.578081989381143</v>
      </c>
      <c r="P303" s="48">
        <f t="shared" si="78"/>
        <v>21.077110360931858</v>
      </c>
      <c r="Q303" t="s">
        <v>367</v>
      </c>
      <c r="R303" t="s">
        <v>453</v>
      </c>
      <c r="S303" t="s">
        <v>476</v>
      </c>
      <c r="T303" s="50">
        <v>100</v>
      </c>
      <c r="U303" s="50">
        <f t="shared" si="67"/>
        <v>48.186528497409334</v>
      </c>
      <c r="V303" s="50">
        <f t="shared" si="68"/>
        <v>70.588235294117652</v>
      </c>
      <c r="W303" s="50">
        <f t="shared" si="69"/>
        <v>78.308026030368765</v>
      </c>
      <c r="X303" s="50">
        <f t="shared" si="70"/>
        <v>51.10373867551359</v>
      </c>
      <c r="Y303" s="50">
        <f t="shared" si="71"/>
        <v>73.505445472221908</v>
      </c>
      <c r="Z303" s="50">
        <f t="shared" si="72"/>
        <v>81.225236208473035</v>
      </c>
      <c r="AA303" s="50">
        <f t="shared" si="73"/>
        <v>-2.9172101781042556</v>
      </c>
      <c r="AB303" s="50">
        <f t="shared" si="74"/>
        <v>-2.9172101781042556</v>
      </c>
      <c r="AC303" s="50">
        <f t="shared" si="75"/>
        <v>-2.9172101781042699</v>
      </c>
      <c r="AF303">
        <v>2.39</v>
      </c>
      <c r="AG303">
        <v>1.63</v>
      </c>
      <c r="AH303" s="66" t="s">
        <v>479</v>
      </c>
      <c r="AJ303" t="s">
        <v>449</v>
      </c>
    </row>
    <row r="304" spans="1:36" s="50" customFormat="1" ht="15" x14ac:dyDescent="0.25">
      <c r="A304">
        <v>2.35</v>
      </c>
      <c r="B304">
        <v>3.4</v>
      </c>
      <c r="C304">
        <v>3.14</v>
      </c>
      <c r="D304" s="43">
        <f t="shared" si="79"/>
        <v>3.8120899532058328E-2</v>
      </c>
      <c r="E304" s="44">
        <f>IF(OR($A304="",$B304="",$C304=""),"",A304*'MPTO_working_3-way'!$I303)</f>
        <v>2.4395841139003371</v>
      </c>
      <c r="F304" s="45">
        <f>IF(OR($A304="",$B304="",$C304=""),"",B304*'MPTO_working_3-way'!$I303)</f>
        <v>3.5296110584089981</v>
      </c>
      <c r="G304" s="46">
        <f>IF(OR($A304="",$B304="",$C304=""),"",C304*'MPTO_working_3-way'!$I303)</f>
        <v>3.2596996245306631</v>
      </c>
      <c r="H304" s="44">
        <f>IF(OR($A304="",$B304="",$C304=""),"",'MPTO_working_3-way'!E303)</f>
        <v>2.4223342216042947</v>
      </c>
      <c r="I304" s="45">
        <f>IF(OR($A304="",$B304="",$C304=""),"",'MPTO_working_3-way'!F303)</f>
        <v>3.5535253958811359</v>
      </c>
      <c r="J304" s="46">
        <f>IF(OR($A304="",$B304="",$C304=""),"",'MPTO_working_3-way'!G303)</f>
        <v>3.270492230680988</v>
      </c>
      <c r="K304" s="44">
        <f>IF(OR($A304="",$B304="",$C304=""),"",'OddsRatio_working_3-way'!H303)</f>
        <v>2.4298691421500092</v>
      </c>
      <c r="L304" s="45">
        <f>IF(OR($A304="",$B304="",$C304=""),"",'OddsRatio_working_3-way'!I303)</f>
        <v>3.5419895860444606</v>
      </c>
      <c r="M304" s="46">
        <f>IF(OR($A304="",$B304="",$C304=""),"",'OddsRatio_working_3-way'!J303)</f>
        <v>3.2666073808896443</v>
      </c>
      <c r="N304" s="47">
        <f t="shared" si="76"/>
        <v>40.990593204069881</v>
      </c>
      <c r="O304" s="48">
        <f t="shared" si="77"/>
        <v>28.331733538107123</v>
      </c>
      <c r="P304" s="48">
        <f t="shared" si="78"/>
        <v>30.677673257823002</v>
      </c>
      <c r="Q304" t="s">
        <v>472</v>
      </c>
      <c r="R304" t="s">
        <v>377</v>
      </c>
      <c r="S304" t="s">
        <v>476</v>
      </c>
      <c r="T304" s="50">
        <v>100</v>
      </c>
      <c r="U304" s="50">
        <f t="shared" si="67"/>
        <v>57.446808510638299</v>
      </c>
      <c r="V304" s="50">
        <f t="shared" si="68"/>
        <v>70.588235294117652</v>
      </c>
      <c r="W304" s="50">
        <f t="shared" si="69"/>
        <v>68.152866242038215</v>
      </c>
      <c r="X304" s="50">
        <f t="shared" si="70"/>
        <v>61.258898463844133</v>
      </c>
      <c r="Y304" s="50">
        <f t="shared" si="71"/>
        <v>74.40032524732348</v>
      </c>
      <c r="Z304" s="50">
        <f t="shared" si="72"/>
        <v>71.964956195244056</v>
      </c>
      <c r="AA304" s="50">
        <f t="shared" si="73"/>
        <v>-3.8120899532058345</v>
      </c>
      <c r="AB304" s="50">
        <f t="shared" si="74"/>
        <v>-3.8120899532058274</v>
      </c>
      <c r="AC304" s="50">
        <f t="shared" si="75"/>
        <v>-3.8120899532058417</v>
      </c>
      <c r="AD304" s="51"/>
      <c r="AF304">
        <v>2.09</v>
      </c>
      <c r="AG304">
        <v>1.77</v>
      </c>
      <c r="AH304" s="66" t="s">
        <v>484</v>
      </c>
      <c r="AI304" s="51"/>
      <c r="AJ304" t="s">
        <v>450</v>
      </c>
    </row>
    <row r="305" spans="1:36" ht="15" x14ac:dyDescent="0.25">
      <c r="A305">
        <v>4.3</v>
      </c>
      <c r="B305">
        <v>3.62</v>
      </c>
      <c r="C305">
        <v>1.88</v>
      </c>
      <c r="D305" s="43">
        <f t="shared" si="79"/>
        <v>4.0716127074556852E-2</v>
      </c>
      <c r="E305" s="44">
        <f>IF(OR($A305="",$B305="",$C305=""),"",A305*'MPTO_working_3-way'!$I304)</f>
        <v>4.4750793464205945</v>
      </c>
      <c r="F305" s="45">
        <f>IF(OR($A305="",$B305="",$C305=""),"",B305*'MPTO_working_3-way'!$I304)</f>
        <v>3.7673923800098961</v>
      </c>
      <c r="G305" s="46">
        <f>IF(OR($A305="",$B305="",$C305=""),"",C305*'MPTO_working_3-way'!$I304)</f>
        <v>1.9565463189001668</v>
      </c>
      <c r="H305" s="44">
        <f>IF(OR($A305="",$B305="",$C305=""),"",'MPTO_working_3-way'!E304)</f>
        <v>4.5664999417433707</v>
      </c>
      <c r="I305" s="45">
        <f>IF(OR($A305="",$B305="",$C305=""),"",'MPTO_working_3-way'!F304)</f>
        <v>3.8070430450710475</v>
      </c>
      <c r="J305" s="46">
        <f>IF(OR($A305="",$B305="",$C305=""),"",'MPTO_working_3-way'!G304)</f>
        <v>1.9292250246558289</v>
      </c>
      <c r="K305" s="44">
        <f>IF(OR($A305="",$B305="",$C305=""),"",'OddsRatio_working_3-way'!H304)</f>
        <v>4.5233449749321695</v>
      </c>
      <c r="L305" s="45">
        <f>IF(OR($A305="",$B305="",$C305=""),"",'OddsRatio_working_3-way'!I304)</f>
        <v>3.7973223740370554</v>
      </c>
      <c r="M305" s="46">
        <f>IF(OR($A305="",$B305="",$C305=""),"",'OddsRatio_working_3-way'!J304)</f>
        <v>1.9395586599819115</v>
      </c>
      <c r="N305" s="47">
        <f t="shared" si="76"/>
        <v>22.34597249766874</v>
      </c>
      <c r="O305" s="48">
        <f t="shared" si="77"/>
        <v>26.543558491705959</v>
      </c>
      <c r="P305" s="48">
        <f t="shared" si="78"/>
        <v>51.110469010625302</v>
      </c>
      <c r="Q305" t="s">
        <v>376</v>
      </c>
      <c r="R305" t="s">
        <v>473</v>
      </c>
      <c r="S305" t="s">
        <v>476</v>
      </c>
      <c r="T305" s="50">
        <v>100</v>
      </c>
      <c r="U305" s="50">
        <f t="shared" si="67"/>
        <v>76.744186046511629</v>
      </c>
      <c r="V305" s="50">
        <f t="shared" si="68"/>
        <v>72.375690607734811</v>
      </c>
      <c r="W305" s="50">
        <f t="shared" si="69"/>
        <v>46.808510638297875</v>
      </c>
      <c r="X305" s="50">
        <f t="shared" si="70"/>
        <v>80.815798753967314</v>
      </c>
      <c r="Y305" s="50">
        <f t="shared" si="71"/>
        <v>76.447303315190496</v>
      </c>
      <c r="Z305" s="50">
        <f t="shared" si="72"/>
        <v>50.880123345753567</v>
      </c>
      <c r="AA305" s="50">
        <f t="shared" si="73"/>
        <v>-4.0716127074556852</v>
      </c>
      <c r="AB305" s="50">
        <f t="shared" si="74"/>
        <v>-4.0716127074556852</v>
      </c>
      <c r="AC305" s="50">
        <f t="shared" si="75"/>
        <v>-4.0716127074556923</v>
      </c>
      <c r="AF305">
        <v>1.88</v>
      </c>
      <c r="AG305">
        <v>1.97</v>
      </c>
      <c r="AH305" s="66" t="s">
        <v>481</v>
      </c>
      <c r="AJ305" t="s">
        <v>450</v>
      </c>
    </row>
    <row r="306" spans="1:36" ht="15" x14ac:dyDescent="0.25">
      <c r="A306">
        <v>3.7</v>
      </c>
      <c r="B306">
        <v>3.59</v>
      </c>
      <c r="C306">
        <v>2.04</v>
      </c>
      <c r="D306" s="43">
        <f t="shared" si="79"/>
        <v>3.9017880735068955E-2</v>
      </c>
      <c r="E306" s="44">
        <f>IF(OR($A306="",$B306="",$C306=""),"",A306*'MPTO_working_3-way'!$I305)</f>
        <v>3.8443661587197555</v>
      </c>
      <c r="F306" s="45">
        <f>IF(OR($A306="",$B306="",$C306=""),"",B306*'MPTO_working_3-way'!$I305)</f>
        <v>3.7300741918388973</v>
      </c>
      <c r="G306" s="46">
        <f>IF(OR($A306="",$B306="",$C306=""),"",C306*'MPTO_working_3-way'!$I305)</f>
        <v>2.1195964766995408</v>
      </c>
      <c r="H306" s="44">
        <f>IF(OR($A306="",$B306="",$C306=""),"",'MPTO_working_3-way'!E305)</f>
        <v>3.8870529686059552</v>
      </c>
      <c r="I306" s="45">
        <f>IF(OR($A306="",$B306="",$C306=""),"",'MPTO_working_3-way'!F305)</f>
        <v>3.7658319559432831</v>
      </c>
      <c r="J306" s="46">
        <f>IF(OR($A306="",$B306="",$C306=""),"",'MPTO_working_3-way'!G305)</f>
        <v>2.09560081378191</v>
      </c>
      <c r="K306" s="44">
        <f>IF(OR($A306="",$B306="",$C306=""),"",'OddsRatio_working_3-way'!H305)</f>
        <v>3.8690844472268573</v>
      </c>
      <c r="L306" s="45">
        <f>IF(OR($A306="",$B306="",$C306=""),"",'OddsRatio_working_3-way'!I305)</f>
        <v>3.7521958215990963</v>
      </c>
      <c r="M306" s="46">
        <f>IF(OR($A306="",$B306="",$C306=""),"",'OddsRatio_working_3-way'!J305)</f>
        <v>2.1051288241170121</v>
      </c>
      <c r="N306" s="47">
        <f t="shared" si="76"/>
        <v>26.012090386650851</v>
      </c>
      <c r="O306" s="48">
        <f t="shared" si="77"/>
        <v>26.809118225796141</v>
      </c>
      <c r="P306" s="48">
        <f t="shared" si="78"/>
        <v>47.178791387553012</v>
      </c>
      <c r="Q306" t="s">
        <v>375</v>
      </c>
      <c r="R306" t="s">
        <v>474</v>
      </c>
      <c r="S306" t="s">
        <v>476</v>
      </c>
      <c r="T306" s="50">
        <v>100</v>
      </c>
      <c r="U306" s="50">
        <f t="shared" si="67"/>
        <v>72.972972972972968</v>
      </c>
      <c r="V306" s="50">
        <f t="shared" si="68"/>
        <v>72.14484679665739</v>
      </c>
      <c r="W306" s="50">
        <f t="shared" si="69"/>
        <v>50.980392156862742</v>
      </c>
      <c r="X306" s="50">
        <f t="shared" si="70"/>
        <v>76.874761046479875</v>
      </c>
      <c r="Y306" s="50">
        <f t="shared" si="71"/>
        <v>76.046634870164269</v>
      </c>
      <c r="Z306" s="50">
        <f t="shared" si="72"/>
        <v>54.882180230369634</v>
      </c>
      <c r="AA306" s="50">
        <f t="shared" si="73"/>
        <v>-3.901788073506907</v>
      </c>
      <c r="AB306" s="50">
        <f t="shared" si="74"/>
        <v>-3.9017880735068786</v>
      </c>
      <c r="AC306" s="50">
        <f t="shared" si="75"/>
        <v>-3.9017880735068928</v>
      </c>
      <c r="AF306">
        <v>1.99</v>
      </c>
      <c r="AG306">
        <v>1.86</v>
      </c>
      <c r="AH306" s="66" t="s">
        <v>479</v>
      </c>
      <c r="AJ306" t="s">
        <v>450</v>
      </c>
    </row>
    <row r="307" spans="1:36" ht="15" x14ac:dyDescent="0.25">
      <c r="A307">
        <v>1.6</v>
      </c>
      <c r="B307">
        <v>4.28</v>
      </c>
      <c r="C307">
        <v>5.42</v>
      </c>
      <c r="D307" s="43">
        <f t="shared" si="79"/>
        <v>4.3146704831534377E-2</v>
      </c>
      <c r="E307" s="44">
        <f>IF(OR($A307="",$B307="",$C307=""),"",A307*'MPTO_working_3-way'!$I306)</f>
        <v>1.6690347277304551</v>
      </c>
      <c r="F307" s="45">
        <f>IF(OR($A307="",$B307="",$C307=""),"",B307*'MPTO_working_3-way'!$I306)</f>
        <v>4.464667896678967</v>
      </c>
      <c r="G307" s="46">
        <f>IF(OR($A307="",$B307="",$C307=""),"",C307*'MPTO_working_3-way'!$I306)</f>
        <v>5.6538551401869164</v>
      </c>
      <c r="H307" s="44">
        <f>IF(OR($A307="",$B307="",$C307=""),"",'MPTO_working_3-way'!E306)</f>
        <v>1.6376857294809224</v>
      </c>
      <c r="I307" s="45">
        <f>IF(OR($A307="",$B307="",$C307=""),"",'MPTO_working_3-way'!F306)</f>
        <v>4.560740803848196</v>
      </c>
      <c r="J307" s="46">
        <f>IF(OR($A307="",$B307="",$C307=""),"",'MPTO_working_3-way'!G306)</f>
        <v>5.8782170942047962</v>
      </c>
      <c r="K307" s="44">
        <f>IF(OR($A307="",$B307="",$C307=""),"",'OddsRatio_working_3-way'!H306)</f>
        <v>1.6481712157316322</v>
      </c>
      <c r="L307" s="45">
        <f>IF(OR($A307="",$B307="",$C307=""),"",'OddsRatio_working_3-way'!I306)</f>
        <v>4.5433359793329222</v>
      </c>
      <c r="M307" s="46">
        <f>IF(OR($A307="",$B307="",$C307=""),"",'OddsRatio_working_3-way'!J306)</f>
        <v>5.7748612892230247</v>
      </c>
      <c r="N307" s="47">
        <f t="shared" si="76"/>
        <v>59.914870756451833</v>
      </c>
      <c r="O307" s="48">
        <f t="shared" si="77"/>
        <v>22.398082525776388</v>
      </c>
      <c r="P307" s="48">
        <f t="shared" si="78"/>
        <v>17.687046717771761</v>
      </c>
      <c r="Q307" t="s">
        <v>471</v>
      </c>
      <c r="R307" t="s">
        <v>372</v>
      </c>
      <c r="S307" t="s">
        <v>476</v>
      </c>
      <c r="T307" s="50">
        <v>100</v>
      </c>
      <c r="U307" s="50">
        <f t="shared" si="67"/>
        <v>37.5</v>
      </c>
      <c r="V307" s="50">
        <f t="shared" si="68"/>
        <v>76.635514018691595</v>
      </c>
      <c r="W307" s="50">
        <f t="shared" si="69"/>
        <v>81.549815498154985</v>
      </c>
      <c r="X307" s="50">
        <f t="shared" si="70"/>
        <v>41.814670483153428</v>
      </c>
      <c r="Y307" s="50">
        <f t="shared" si="71"/>
        <v>80.950184501845015</v>
      </c>
      <c r="Z307" s="50">
        <f t="shared" si="72"/>
        <v>85.86448598130842</v>
      </c>
      <c r="AA307" s="50">
        <f t="shared" si="73"/>
        <v>-4.3146704831534279</v>
      </c>
      <c r="AB307" s="50">
        <f t="shared" si="74"/>
        <v>-4.3146704831534208</v>
      </c>
      <c r="AC307" s="50">
        <f t="shared" si="75"/>
        <v>-4.314670483153435</v>
      </c>
      <c r="AF307">
        <v>1.76</v>
      </c>
      <c r="AG307">
        <v>2.11</v>
      </c>
      <c r="AH307" s="66" t="s">
        <v>494</v>
      </c>
      <c r="AJ307" t="s">
        <v>450</v>
      </c>
    </row>
    <row r="308" spans="1:36" ht="15" x14ac:dyDescent="0.25">
      <c r="A308">
        <v>2.2200000000000002</v>
      </c>
      <c r="B308">
        <v>3.36</v>
      </c>
      <c r="C308">
        <v>3.64</v>
      </c>
      <c r="D308" s="43">
        <f t="shared" si="79"/>
        <v>2.27947727947726E-2</v>
      </c>
      <c r="E308" s="44">
        <f>IF(OR($A308="",$B308="",$C308=""),"",A308*'MPTO_working_3-way'!$I307)</f>
        <v>2.2706043956043955</v>
      </c>
      <c r="F308" s="45">
        <f>IF(OR($A308="",$B308="",$C308=""),"",B308*'MPTO_working_3-way'!$I307)</f>
        <v>3.4365904365904356</v>
      </c>
      <c r="G308" s="46">
        <f>IF(OR($A308="",$B308="",$C308=""),"",C308*'MPTO_working_3-way'!$I307)</f>
        <v>3.7229729729729724</v>
      </c>
      <c r="H308" s="44">
        <f>IF(OR($A308="",$B308="",$C308=""),"",'MPTO_working_3-way'!E307)</f>
        <v>2.2580897557704129</v>
      </c>
      <c r="I308" s="45">
        <f>IF(OR($A308="",$B308="",$C308=""),"",'MPTO_working_3-way'!F307)</f>
        <v>3.4480286738351245</v>
      </c>
      <c r="J308" s="46">
        <f>IF(OR($A308="",$B308="",$C308=""),"",'MPTO_working_3-way'!G307)</f>
        <v>3.7435374779949959</v>
      </c>
      <c r="K308" s="44">
        <f>IF(OR($A308="",$B308="",$C308=""),"",'OddsRatio_working_3-way'!H307)</f>
        <v>2.2633854951819261</v>
      </c>
      <c r="L308" s="45">
        <f>IF(OR($A308="",$B308="",$C308=""),"",'OddsRatio_working_3-way'!I307)</f>
        <v>3.4439260398601186</v>
      </c>
      <c r="M308" s="46">
        <f>IF(OR($A308="",$B308="",$C308=""),"",'OddsRatio_working_3-way'!J307)</f>
        <v>3.7338833666231834</v>
      </c>
      <c r="N308" s="47">
        <f t="shared" si="76"/>
        <v>44.041137326073809</v>
      </c>
      <c r="O308" s="48">
        <f t="shared" si="77"/>
        <v>29.098608590441629</v>
      </c>
      <c r="P308" s="48">
        <f t="shared" si="78"/>
        <v>26.86025408348458</v>
      </c>
      <c r="Q308" t="s">
        <v>150</v>
      </c>
      <c r="R308" t="s">
        <v>120</v>
      </c>
      <c r="S308" t="s">
        <v>476</v>
      </c>
      <c r="T308" s="50">
        <v>100</v>
      </c>
      <c r="U308" s="50">
        <f t="shared" si="67"/>
        <v>54.954954954954964</v>
      </c>
      <c r="V308" s="50">
        <f t="shared" si="68"/>
        <v>70.238095238095241</v>
      </c>
      <c r="W308" s="50">
        <f t="shared" si="69"/>
        <v>72.527472527472526</v>
      </c>
      <c r="X308" s="50">
        <f t="shared" si="70"/>
        <v>57.234432234432234</v>
      </c>
      <c r="Y308" s="50">
        <f t="shared" si="71"/>
        <v>72.517572517572518</v>
      </c>
      <c r="Z308" s="50">
        <f t="shared" si="72"/>
        <v>74.806949806949802</v>
      </c>
      <c r="AA308" s="50">
        <f t="shared" si="73"/>
        <v>-2.2794772794772697</v>
      </c>
      <c r="AB308" s="50">
        <f t="shared" si="74"/>
        <v>-2.2794772794772769</v>
      </c>
      <c r="AC308" s="50">
        <f t="shared" si="75"/>
        <v>-2.2794772794772769</v>
      </c>
      <c r="AF308">
        <v>2.44</v>
      </c>
      <c r="AG308">
        <v>1.61</v>
      </c>
      <c r="AH308" s="66" t="s">
        <v>482</v>
      </c>
      <c r="AJ308" t="s">
        <v>436</v>
      </c>
    </row>
    <row r="309" spans="1:36" ht="15" x14ac:dyDescent="0.25">
      <c r="A309">
        <v>3.31</v>
      </c>
      <c r="B309">
        <v>3.58</v>
      </c>
      <c r="C309">
        <v>2.27</v>
      </c>
      <c r="D309" s="43">
        <f t="shared" si="79"/>
        <v>2.1973046925158446E-2</v>
      </c>
      <c r="E309" s="44">
        <f>IF(OR($A309="",$B309="",$C309=""),"",A309*'MPTO_working_3-way'!$I308)</f>
        <v>3.3827307853222743</v>
      </c>
      <c r="F309" s="45">
        <f>IF(OR($A309="",$B309="",$C309=""),"",B309*'MPTO_working_3-way'!$I308)</f>
        <v>3.6586635079920673</v>
      </c>
      <c r="G309" s="46">
        <f>IF(OR($A309="",$B309="",$C309=""),"",C309*'MPTO_working_3-way'!$I308)</f>
        <v>2.3198788165201099</v>
      </c>
      <c r="H309" s="44">
        <f>IF(OR($A309="",$B309="",$C309=""),"",'MPTO_working_3-way'!E308)</f>
        <v>3.3922400953795537</v>
      </c>
      <c r="I309" s="45">
        <f>IF(OR($A309="",$B309="",$C309=""),"",'MPTO_working_3-way'!F308)</f>
        <v>3.6763994936502633</v>
      </c>
      <c r="J309" s="46">
        <f>IF(OR($A309="",$B309="",$C309=""),"",'MPTO_working_3-way'!G308)</f>
        <v>2.3083797500030463</v>
      </c>
      <c r="K309" s="44">
        <f>IF(OR($A309="",$B309="",$C309=""),"",'OddsRatio_working_3-way'!H308)</f>
        <v>3.3887841246952548</v>
      </c>
      <c r="L309" s="45">
        <f>IF(OR($A309="",$B309="",$C309=""),"",'OddsRatio_working_3-way'!I308)</f>
        <v>3.6679926587505451</v>
      </c>
      <c r="M309" s="46">
        <f>IF(OR($A309="",$B309="",$C309=""),"",'OddsRatio_working_3-way'!J308)</f>
        <v>2.3133142157415469</v>
      </c>
      <c r="N309" s="47">
        <f t="shared" si="76"/>
        <v>29.561915016678736</v>
      </c>
      <c r="O309" s="48">
        <f t="shared" si="77"/>
        <v>27.332385113186202</v>
      </c>
      <c r="P309" s="48">
        <f t="shared" si="78"/>
        <v>43.105699870135069</v>
      </c>
      <c r="Q309" t="s">
        <v>155</v>
      </c>
      <c r="R309" t="s">
        <v>114</v>
      </c>
      <c r="S309" t="s">
        <v>476</v>
      </c>
      <c r="T309" s="50">
        <v>100</v>
      </c>
      <c r="U309" s="50">
        <f t="shared" si="67"/>
        <v>69.78851963746223</v>
      </c>
      <c r="V309" s="50">
        <f t="shared" si="68"/>
        <v>72.067039106145245</v>
      </c>
      <c r="W309" s="50">
        <f t="shared" si="69"/>
        <v>55.947136563876647</v>
      </c>
      <c r="X309" s="50">
        <f t="shared" si="70"/>
        <v>71.985824329978087</v>
      </c>
      <c r="Y309" s="50">
        <f t="shared" si="71"/>
        <v>74.264343798661116</v>
      </c>
      <c r="Z309" s="50">
        <f t="shared" si="72"/>
        <v>58.144441256392511</v>
      </c>
      <c r="AA309" s="50">
        <f t="shared" si="73"/>
        <v>-2.197304692515857</v>
      </c>
      <c r="AB309" s="50">
        <f t="shared" si="74"/>
        <v>-2.1973046925158712</v>
      </c>
      <c r="AC309" s="50">
        <f t="shared" si="75"/>
        <v>-2.1973046925158641</v>
      </c>
      <c r="AF309">
        <v>1.66</v>
      </c>
      <c r="AG309">
        <v>2.33</v>
      </c>
      <c r="AH309" s="66" t="s">
        <v>493</v>
      </c>
      <c r="AJ309" t="s">
        <v>436</v>
      </c>
    </row>
    <row r="310" spans="1:36" s="50" customFormat="1" ht="15" x14ac:dyDescent="0.25">
      <c r="A310">
        <v>2.79</v>
      </c>
      <c r="B310">
        <v>3.02</v>
      </c>
      <c r="C310">
        <v>3.01</v>
      </c>
      <c r="D310" s="43">
        <f t="shared" si="79"/>
        <v>2.1774680503932275E-2</v>
      </c>
      <c r="E310" s="44">
        <f>IF(OR($A310="",$B310="",$C310=""),"",A310*'MPTO_working_3-way'!$I309)</f>
        <v>2.850751358605971</v>
      </c>
      <c r="F310" s="45">
        <f>IF(OR($A310="",$B310="",$C310=""),"",B310*'MPTO_working_3-way'!$I309)</f>
        <v>3.0857595351218756</v>
      </c>
      <c r="G310" s="46">
        <f>IF(OR($A310="",$B310="",$C310=""),"",C310*'MPTO_working_3-way'!$I309)</f>
        <v>3.0755417883168361</v>
      </c>
      <c r="H310" s="44">
        <f>IF(OR($A310="",$B310="",$C310=""),"",'MPTO_working_3-way'!E309)</f>
        <v>2.8476665369930294</v>
      </c>
      <c r="I310" s="45">
        <f>IF(OR($A310="",$B310="",$C310=""),"",'MPTO_working_3-way'!F309)</f>
        <v>3.0876815000151372</v>
      </c>
      <c r="J310" s="46">
        <f>IF(OR($A310="",$B310="",$C310=""),"",'MPTO_working_3-way'!G309)</f>
        <v>3.077229031256342</v>
      </c>
      <c r="K310" s="44">
        <f>IF(OR($A310="",$B310="",$C310=""),"",'OddsRatio_working_3-way'!H309)</f>
        <v>2.8491509494924943</v>
      </c>
      <c r="L310" s="45">
        <f>IF(OR($A310="",$B310="",$C310=""),"",'OddsRatio_working_3-way'!I309)</f>
        <v>3.0867513508239326</v>
      </c>
      <c r="M310" s="46">
        <f>IF(OR($A310="",$B310="",$C310=""),"",'OddsRatio_working_3-way'!J309)</f>
        <v>3.0764208985921306</v>
      </c>
      <c r="N310" s="47">
        <f t="shared" si="76"/>
        <v>35.078471399519181</v>
      </c>
      <c r="O310" s="48">
        <f t="shared" si="77"/>
        <v>32.406932186973016</v>
      </c>
      <c r="P310" s="48">
        <f t="shared" si="78"/>
        <v>32.51459641350781</v>
      </c>
      <c r="Q310" t="s">
        <v>179</v>
      </c>
      <c r="R310" t="s">
        <v>111</v>
      </c>
      <c r="S310" t="s">
        <v>476</v>
      </c>
      <c r="T310" s="50">
        <v>100</v>
      </c>
      <c r="U310" s="50">
        <f t="shared" si="67"/>
        <v>64.157706093189958</v>
      </c>
      <c r="V310" s="50">
        <f t="shared" si="68"/>
        <v>66.88741721854305</v>
      </c>
      <c r="W310" s="50">
        <f t="shared" si="69"/>
        <v>66.777408637873762</v>
      </c>
      <c r="X310" s="50">
        <f t="shared" si="70"/>
        <v>66.335174143583203</v>
      </c>
      <c r="Y310" s="50">
        <f t="shared" si="71"/>
        <v>69.06488526893628</v>
      </c>
      <c r="Z310" s="50">
        <f t="shared" si="72"/>
        <v>68.954876688266992</v>
      </c>
      <c r="AA310" s="50">
        <f t="shared" si="73"/>
        <v>-2.1774680503932444</v>
      </c>
      <c r="AB310" s="50">
        <f t="shared" si="74"/>
        <v>-2.1774680503932302</v>
      </c>
      <c r="AC310" s="50">
        <f t="shared" si="75"/>
        <v>-2.1774680503932302</v>
      </c>
      <c r="AD310" s="51"/>
      <c r="AF310">
        <v>2.65</v>
      </c>
      <c r="AG310">
        <v>1.53</v>
      </c>
      <c r="AH310" s="66" t="s">
        <v>484</v>
      </c>
      <c r="AI310" s="51"/>
      <c r="AJ310" t="s">
        <v>436</v>
      </c>
    </row>
    <row r="311" spans="1:36" s="50" customFormat="1" ht="15" x14ac:dyDescent="0.25">
      <c r="A311">
        <v>2.66</v>
      </c>
      <c r="B311">
        <v>2.95</v>
      </c>
      <c r="C311">
        <v>3.25</v>
      </c>
      <c r="D311" s="43">
        <f t="shared" si="79"/>
        <v>2.261520816382534E-2</v>
      </c>
      <c r="E311" s="44">
        <f>IF(OR($A311="",$B311="",$C311=""),"",A311*'MPTO_working_3-way'!$I310)</f>
        <v>2.7201564537157754</v>
      </c>
      <c r="F311" s="45">
        <f>IF(OR($A311="",$B311="",$C311=""),"",B311*'MPTO_working_3-way'!$I310)</f>
        <v>3.0167148640832848</v>
      </c>
      <c r="G311" s="46">
        <f>IF(OR($A311="",$B311="",$C311=""),"",C311*'MPTO_working_3-way'!$I310)</f>
        <v>3.3234994265324325</v>
      </c>
      <c r="H311" s="44">
        <f>IF(OR($A311="",$B311="",$C311=""),"",'MPTO_working_3-way'!E310)</f>
        <v>2.7144301641787072</v>
      </c>
      <c r="I311" s="45">
        <f>IF(OR($A311="",$B311="",$C311=""),"",'MPTO_working_3-way'!F310)</f>
        <v>3.0170950282452456</v>
      </c>
      <c r="J311" s="46">
        <f>IF(OR($A311="",$B311="",$C311=""),"",'MPTO_working_3-way'!G310)</f>
        <v>3.3316241549364771</v>
      </c>
      <c r="K311" s="44">
        <f>IF(OR($A311="",$B311="",$C311=""),"",'OddsRatio_working_3-way'!H310)</f>
        <v>2.7171561127781731</v>
      </c>
      <c r="L311" s="45">
        <f>IF(OR($A311="",$B311="",$C311=""),"",'OddsRatio_working_3-way'!I310)</f>
        <v>3.0171412168177327</v>
      </c>
      <c r="M311" s="46">
        <f>IF(OR($A311="",$B311="",$C311=""),"",'OddsRatio_working_3-way'!J310)</f>
        <v>3.3274706347896914</v>
      </c>
      <c r="N311" s="47">
        <f t="shared" si="76"/>
        <v>36.762591307348693</v>
      </c>
      <c r="O311" s="48">
        <f t="shared" si="77"/>
        <v>33.148641653405939</v>
      </c>
      <c r="P311" s="48">
        <f t="shared" si="78"/>
        <v>30.08876703924539</v>
      </c>
      <c r="Q311" t="s">
        <v>112</v>
      </c>
      <c r="R311" t="s">
        <v>54</v>
      </c>
      <c r="S311" t="s">
        <v>476</v>
      </c>
      <c r="T311" s="50">
        <v>100</v>
      </c>
      <c r="U311" s="50">
        <f t="shared" si="67"/>
        <v>62.406015037593981</v>
      </c>
      <c r="V311" s="50">
        <f t="shared" si="68"/>
        <v>66.101694915254228</v>
      </c>
      <c r="W311" s="50">
        <f t="shared" si="69"/>
        <v>69.230769230769241</v>
      </c>
      <c r="X311" s="50">
        <f t="shared" si="70"/>
        <v>64.667535853976531</v>
      </c>
      <c r="Y311" s="50">
        <f t="shared" si="71"/>
        <v>68.363215731636785</v>
      </c>
      <c r="Z311" s="50">
        <f t="shared" si="72"/>
        <v>71.492290047151769</v>
      </c>
      <c r="AA311" s="50">
        <f t="shared" si="73"/>
        <v>-2.26152081638255</v>
      </c>
      <c r="AB311" s="50">
        <f t="shared" si="74"/>
        <v>-2.2615208163825571</v>
      </c>
      <c r="AC311" s="50">
        <f t="shared" si="75"/>
        <v>-2.2615208163825287</v>
      </c>
      <c r="AD311" s="51"/>
      <c r="AF311">
        <v>2.83</v>
      </c>
      <c r="AG311">
        <v>1.48</v>
      </c>
      <c r="AH311" s="66" t="s">
        <v>487</v>
      </c>
      <c r="AI311" s="51"/>
      <c r="AJ311" t="s">
        <v>436</v>
      </c>
    </row>
    <row r="312" spans="1:36" s="50" customFormat="1" ht="15" x14ac:dyDescent="0.25">
      <c r="A312">
        <v>1.88</v>
      </c>
      <c r="B312">
        <v>3.17</v>
      </c>
      <c r="C312">
        <v>5.32</v>
      </c>
      <c r="D312" s="43">
        <f t="shared" si="79"/>
        <v>3.5342231678262781E-2</v>
      </c>
      <c r="E312" s="44">
        <f>IF(OR($A312="",$B312="",$C312=""),"",A312*'MPTO_working_3-way'!$I311)</f>
        <v>1.9464433955551339</v>
      </c>
      <c r="F312" s="45">
        <f>IF(OR($A312="",$B312="",$C312=""),"",B312*'MPTO_working_3-way'!$I311)</f>
        <v>3.2820348744200931</v>
      </c>
      <c r="G312" s="46">
        <f>IF(OR($A312="",$B312="",$C312=""),"",C312*'MPTO_working_3-way'!$I311)</f>
        <v>5.5080206725283585</v>
      </c>
      <c r="H312" s="44">
        <f>IF(OR($A312="",$B312="",$C312=""),"",'MPTO_working_3-way'!E311)</f>
        <v>1.9225809351878143</v>
      </c>
      <c r="I312" s="45">
        <f>IF(OR($A312="",$B312="",$C312=""),"",'MPTO_working_3-way'!F311)</f>
        <v>3.2929760528498004</v>
      </c>
      <c r="J312" s="46">
        <f>IF(OR($A312="",$B312="",$C312=""),"",'MPTO_working_3-way'!G311)</f>
        <v>5.6757174009348947</v>
      </c>
      <c r="K312" s="44">
        <f>IF(OR($A312="",$B312="",$C312=""),"",'OddsRatio_working_3-way'!H311)</f>
        <v>1.9322374899986718</v>
      </c>
      <c r="L312" s="45">
        <f>IF(OR($A312="",$B312="",$C312=""),"",'OddsRatio_working_3-way'!I311)</f>
        <v>3.2988129014739984</v>
      </c>
      <c r="M312" s="46">
        <f>IF(OR($A312="",$B312="",$C312=""),"",'OddsRatio_working_3-way'!J311)</f>
        <v>5.5764385872662086</v>
      </c>
      <c r="N312" s="47">
        <f t="shared" si="76"/>
        <v>51.375755507896272</v>
      </c>
      <c r="O312" s="48">
        <f t="shared" si="77"/>
        <v>30.468902320140373</v>
      </c>
      <c r="P312" s="48">
        <f t="shared" si="78"/>
        <v>18.155342171963344</v>
      </c>
      <c r="Q312" t="s">
        <v>158</v>
      </c>
      <c r="R312" t="s">
        <v>122</v>
      </c>
      <c r="S312" t="s">
        <v>476</v>
      </c>
      <c r="T312" s="50">
        <v>100</v>
      </c>
      <c r="U312" s="50">
        <f t="shared" si="67"/>
        <v>46.808510638297875</v>
      </c>
      <c r="V312" s="50">
        <f t="shared" si="68"/>
        <v>68.454258675078862</v>
      </c>
      <c r="W312" s="50">
        <f t="shared" si="69"/>
        <v>81.203007518796994</v>
      </c>
      <c r="X312" s="50">
        <f t="shared" si="70"/>
        <v>50.342733806124137</v>
      </c>
      <c r="Y312" s="50">
        <f t="shared" si="71"/>
        <v>71.988481842905145</v>
      </c>
      <c r="Z312" s="50">
        <f t="shared" si="72"/>
        <v>84.737230686623263</v>
      </c>
      <c r="AA312" s="50">
        <f t="shared" si="73"/>
        <v>-3.5342231678262621</v>
      </c>
      <c r="AB312" s="50">
        <f t="shared" si="74"/>
        <v>-3.5342231678262834</v>
      </c>
      <c r="AC312" s="50">
        <f t="shared" si="75"/>
        <v>-3.5342231678262692</v>
      </c>
      <c r="AD312" s="51"/>
      <c r="AF312">
        <v>2.4300000000000002</v>
      </c>
      <c r="AG312">
        <v>1.6</v>
      </c>
      <c r="AH312" s="66" t="s">
        <v>482</v>
      </c>
      <c r="AI312" s="51"/>
      <c r="AJ312" t="s">
        <v>437</v>
      </c>
    </row>
    <row r="313" spans="1:36" ht="15" x14ac:dyDescent="0.25">
      <c r="A313">
        <v>1.68</v>
      </c>
      <c r="B313">
        <v>3.64</v>
      </c>
      <c r="C313">
        <v>6.07</v>
      </c>
      <c r="D313" s="43">
        <f t="shared" si="79"/>
        <v>3.4708015762381583E-2</v>
      </c>
      <c r="E313" s="44">
        <f>IF(OR($A313="",$B313="",$C313=""),"",A313*'MPTO_working_3-way'!$I312)</f>
        <v>1.738309466480801</v>
      </c>
      <c r="F313" s="45">
        <f>IF(OR($A313="",$B313="",$C313=""),"",B313*'MPTO_working_3-way'!$I312)</f>
        <v>3.7663371773750689</v>
      </c>
      <c r="G313" s="46">
        <f>IF(OR($A313="",$B313="",$C313=""),"",C313*'MPTO_working_3-way'!$I312)</f>
        <v>6.2806776556776569</v>
      </c>
      <c r="H313" s="44">
        <f>IF(OR($A313="",$B313="",$C313=""),"",'MPTO_working_3-way'!E312)</f>
        <v>1.7133005469377347</v>
      </c>
      <c r="I313" s="45">
        <f>IF(OR($A313="",$B313="",$C313=""),"",'MPTO_working_3-way'!F312)</f>
        <v>3.8000282823804592</v>
      </c>
      <c r="J313" s="46">
        <f>IF(OR($A313="",$B313="",$C313=""),"",'MPTO_working_3-way'!G312)</f>
        <v>6.5284674025095715</v>
      </c>
      <c r="K313" s="44">
        <f>IF(OR($A313="",$B313="",$C313=""),"",'OddsRatio_working_3-way'!H312)</f>
        <v>1.7224171430855346</v>
      </c>
      <c r="L313" s="45">
        <f>IF(OR($A313="",$B313="",$C313=""),"",'OddsRatio_working_3-way'!I312)</f>
        <v>3.8046783202144279</v>
      </c>
      <c r="M313" s="46">
        <f>IF(OR($A313="",$B313="",$C313=""),"",'OddsRatio_working_3-way'!J312)</f>
        <v>6.3862572285936166</v>
      </c>
      <c r="N313" s="47">
        <f t="shared" si="76"/>
        <v>57.527156083691764</v>
      </c>
      <c r="O313" s="48">
        <f t="shared" si="77"/>
        <v>26.550995115550048</v>
      </c>
      <c r="P313" s="48">
        <f t="shared" si="78"/>
        <v>15.921848800758182</v>
      </c>
      <c r="Q313" t="s">
        <v>161</v>
      </c>
      <c r="R313" t="s">
        <v>123</v>
      </c>
      <c r="S313" t="s">
        <v>476</v>
      </c>
      <c r="T313" s="50">
        <v>100</v>
      </c>
      <c r="U313" s="50">
        <f t="shared" si="67"/>
        <v>40.476190476190474</v>
      </c>
      <c r="V313" s="50">
        <f t="shared" si="68"/>
        <v>72.527472527472526</v>
      </c>
      <c r="W313" s="50">
        <f t="shared" si="69"/>
        <v>83.525535420098834</v>
      </c>
      <c r="X313" s="50">
        <f t="shared" si="70"/>
        <v>43.946992052428627</v>
      </c>
      <c r="Y313" s="50">
        <f t="shared" si="71"/>
        <v>75.998274103710671</v>
      </c>
      <c r="Z313" s="50">
        <f t="shared" si="72"/>
        <v>86.996336996336993</v>
      </c>
      <c r="AA313" s="50">
        <f t="shared" si="73"/>
        <v>-3.4708015762381521</v>
      </c>
      <c r="AB313" s="50">
        <f t="shared" si="74"/>
        <v>-3.470801576238145</v>
      </c>
      <c r="AC313" s="50">
        <f t="shared" si="75"/>
        <v>-3.4708015762381592</v>
      </c>
      <c r="AF313">
        <v>2.35</v>
      </c>
      <c r="AG313">
        <v>1.63</v>
      </c>
      <c r="AH313" s="66" t="s">
        <v>486</v>
      </c>
      <c r="AJ313" t="s">
        <v>437</v>
      </c>
    </row>
    <row r="314" spans="1:36" ht="15" x14ac:dyDescent="0.25">
      <c r="A314">
        <v>2.74</v>
      </c>
      <c r="B314">
        <v>2.87</v>
      </c>
      <c r="C314">
        <v>3.13</v>
      </c>
      <c r="D314" s="43">
        <f t="shared" si="79"/>
        <v>3.2884377290137712E-2</v>
      </c>
      <c r="E314" s="44">
        <f>IF(OR($A314="",$B314="",$C314=""),"",A314*'MPTO_working_3-way'!$I313)</f>
        <v>2.8301031937749777</v>
      </c>
      <c r="F314" s="45">
        <f>IF(OR($A314="",$B314="",$C314=""),"",B314*'MPTO_working_3-way'!$I313)</f>
        <v>2.9643781628226953</v>
      </c>
      <c r="G314" s="46">
        <f>IF(OR($A314="",$B314="",$C314=""),"",C314*'MPTO_working_3-way'!$I313)</f>
        <v>3.232928100918131</v>
      </c>
      <c r="H314" s="44">
        <f>IF(OR($A314="",$B314="",$C314=""),"",'MPTO_working_3-way'!E313)</f>
        <v>2.824842441977768</v>
      </c>
      <c r="I314" s="45">
        <f>IF(OR($A314="",$B314="",$C314=""),"",'MPTO_working_3-way'!F313)</f>
        <v>2.9632211218388522</v>
      </c>
      <c r="J314" s="46">
        <f>IF(OR($A314="",$B314="",$C314=""),"",'MPTO_working_3-way'!G313)</f>
        <v>3.2412036452998803</v>
      </c>
      <c r="K314" s="44">
        <f>IF(OR($A314="",$B314="",$C314=""),"",'OddsRatio_working_3-way'!H313)</f>
        <v>2.8274020105046977</v>
      </c>
      <c r="L314" s="45">
        <f>IF(OR($A314="",$B314="",$C314=""),"",'OddsRatio_working_3-way'!I313)</f>
        <v>2.9639320457722906</v>
      </c>
      <c r="M314" s="46">
        <f>IF(OR($A314="",$B314="",$C314=""),"",'OddsRatio_working_3-way'!J313)</f>
        <v>3.2369921163074751</v>
      </c>
      <c r="N314" s="47">
        <f t="shared" si="76"/>
        <v>35.334400604174945</v>
      </c>
      <c r="O314" s="48">
        <f t="shared" si="77"/>
        <v>33.733887684822072</v>
      </c>
      <c r="P314" s="48">
        <f t="shared" si="78"/>
        <v>30.931711711002986</v>
      </c>
      <c r="Q314" t="s">
        <v>378</v>
      </c>
      <c r="R314" t="s">
        <v>119</v>
      </c>
      <c r="S314" t="s">
        <v>476</v>
      </c>
      <c r="T314" s="50">
        <v>100</v>
      </c>
      <c r="U314" s="50">
        <f t="shared" si="67"/>
        <v>63.503649635036496</v>
      </c>
      <c r="V314" s="50">
        <f t="shared" si="68"/>
        <v>65.156794425087099</v>
      </c>
      <c r="W314" s="50">
        <f t="shared" si="69"/>
        <v>68.051118210862612</v>
      </c>
      <c r="X314" s="50">
        <f t="shared" si="70"/>
        <v>66.792087364050275</v>
      </c>
      <c r="Y314" s="50">
        <f t="shared" si="71"/>
        <v>68.445232154100879</v>
      </c>
      <c r="Z314" s="50">
        <f t="shared" si="72"/>
        <v>71.339555939876391</v>
      </c>
      <c r="AA314" s="50">
        <f t="shared" si="73"/>
        <v>-3.2884377290137792</v>
      </c>
      <c r="AB314" s="50">
        <f t="shared" si="74"/>
        <v>-3.2884377290137792</v>
      </c>
      <c r="AC314" s="50">
        <f t="shared" si="75"/>
        <v>-3.2884377290137792</v>
      </c>
      <c r="AF314">
        <v>2.74</v>
      </c>
      <c r="AG314">
        <v>1.48</v>
      </c>
      <c r="AH314" s="66" t="s">
        <v>497</v>
      </c>
      <c r="AJ314" t="s">
        <v>437</v>
      </c>
    </row>
    <row r="315" spans="1:36" ht="15" x14ac:dyDescent="0.25">
      <c r="A315">
        <v>5.0999999999999996</v>
      </c>
      <c r="B315">
        <v>3.07</v>
      </c>
      <c r="C315">
        <v>1.94</v>
      </c>
      <c r="D315" s="43">
        <f t="shared" si="79"/>
        <v>3.72752479211238E-2</v>
      </c>
      <c r="E315" s="44">
        <f>IF(OR($A315="",$B315="",$C315=""),"",A315*'MPTO_working_3-way'!$I314)</f>
        <v>5.2901037643977311</v>
      </c>
      <c r="F315" s="45">
        <f>IF(OR($A315="",$B315="",$C315=""),"",B315*'MPTO_working_3-way'!$I314)</f>
        <v>3.1844350111178499</v>
      </c>
      <c r="G315" s="46">
        <f>IF(OR($A315="",$B315="",$C315=""),"",C315*'MPTO_working_3-way'!$I314)</f>
        <v>2.0123139809669803</v>
      </c>
      <c r="H315" s="44">
        <f>IF(OR($A315="",$B315="",$C315=""),"",'MPTO_working_3-way'!E314)</f>
        <v>5.4450409257623784</v>
      </c>
      <c r="I315" s="45">
        <f>IF(OR($A315="",$B315="",$C315=""),"",'MPTO_working_3-way'!F314)</f>
        <v>3.1917492884358483</v>
      </c>
      <c r="J315" s="46">
        <f>IF(OR($A315="",$B315="",$C315=""),"",'MPTO_working_3-way'!G314)</f>
        <v>1.9879180903156675</v>
      </c>
      <c r="K315" s="44">
        <f>IF(OR($A315="",$B315="",$C315=""),"",'OddsRatio_working_3-way'!H314)</f>
        <v>5.3532247291681747</v>
      </c>
      <c r="L315" s="45">
        <f>IF(OR($A315="",$B315="",$C315=""),"",'OddsRatio_working_3-way'!I314)</f>
        <v>3.1978476071653952</v>
      </c>
      <c r="M315" s="46">
        <f>IF(OR($A315="",$B315="",$C315=""),"",'OddsRatio_working_3-way'!J314)</f>
        <v>1.9980564013214841</v>
      </c>
      <c r="N315" s="47">
        <f t="shared" si="76"/>
        <v>18.903220891997911</v>
      </c>
      <c r="O315" s="48">
        <f t="shared" si="77"/>
        <v>31.402744804296205</v>
      </c>
      <c r="P315" s="48">
        <f t="shared" si="78"/>
        <v>49.694034303705848</v>
      </c>
      <c r="Q315" t="s">
        <v>237</v>
      </c>
      <c r="R315" t="s">
        <v>152</v>
      </c>
      <c r="S315" t="s">
        <v>476</v>
      </c>
      <c r="T315" s="50">
        <v>100</v>
      </c>
      <c r="U315" s="50">
        <f t="shared" si="67"/>
        <v>80.392156862745097</v>
      </c>
      <c r="V315" s="50">
        <f t="shared" si="68"/>
        <v>67.426710097719877</v>
      </c>
      <c r="W315" s="50">
        <f t="shared" si="69"/>
        <v>48.453608247422686</v>
      </c>
      <c r="X315" s="50">
        <f t="shared" si="70"/>
        <v>84.119681654857459</v>
      </c>
      <c r="Y315" s="50">
        <f t="shared" si="71"/>
        <v>71.154234889832239</v>
      </c>
      <c r="Z315" s="50">
        <f t="shared" si="72"/>
        <v>52.181133039535041</v>
      </c>
      <c r="AA315" s="50">
        <f t="shared" si="73"/>
        <v>-3.7275247921123622</v>
      </c>
      <c r="AB315" s="50">
        <f t="shared" si="74"/>
        <v>-3.7275247921123622</v>
      </c>
      <c r="AC315" s="50">
        <f t="shared" si="75"/>
        <v>-3.7275247921123551</v>
      </c>
      <c r="AF315">
        <v>2.79</v>
      </c>
      <c r="AG315">
        <v>1.47</v>
      </c>
      <c r="AH315" s="66" t="s">
        <v>484</v>
      </c>
      <c r="AJ315" t="s">
        <v>437</v>
      </c>
    </row>
    <row r="316" spans="1:36" ht="15" x14ac:dyDescent="0.25">
      <c r="A316">
        <v>1.88</v>
      </c>
      <c r="B316">
        <v>3.83</v>
      </c>
      <c r="C316">
        <v>4.03</v>
      </c>
      <c r="D316" s="43">
        <f t="shared" si="79"/>
        <v>4.1150457177523636E-2</v>
      </c>
      <c r="E316" s="44">
        <f>IF(OR($A316="",$B316="",$C316=""),"",A316*'MPTO_working_3-way'!$I315)</f>
        <v>1.9573628594937442</v>
      </c>
      <c r="F316" s="45">
        <f>IF(OR($A316="",$B316="",$C316=""),"",B316*'MPTO_working_3-way'!$I315)</f>
        <v>3.9876062509899155</v>
      </c>
      <c r="G316" s="46">
        <f>IF(OR($A316="",$B316="",$C316=""),"",C316*'MPTO_working_3-way'!$I315)</f>
        <v>4.1958363424254204</v>
      </c>
      <c r="H316" s="44">
        <f>IF(OR($A316="",$B316="",$C316=""),"",'MPTO_working_3-way'!E315)</f>
        <v>1.9297640209359161</v>
      </c>
      <c r="I316" s="45">
        <f>IF(OR($A316="",$B316="",$C316=""),"",'MPTO_working_3-way'!F315)</f>
        <v>4.0423674601738773</v>
      </c>
      <c r="J316" s="46">
        <f>IF(OR($A316="",$B316="",$C316=""),"",'MPTO_working_3-way'!G315)</f>
        <v>4.2658087043379771</v>
      </c>
      <c r="K316" s="44">
        <f>IF(OR($A316="",$B316="",$C316=""),"",'OddsRatio_working_3-way'!H315)</f>
        <v>1.9401162518448978</v>
      </c>
      <c r="L316" s="45">
        <f>IF(OR($A316="",$B316="",$C316=""),"",'OddsRatio_working_3-way'!I315)</f>
        <v>4.0233284008193877</v>
      </c>
      <c r="M316" s="46">
        <f>IF(OR($A316="",$B316="",$C316=""),"",'OddsRatio_working_3-way'!J315)</f>
        <v>4.2369911853295914</v>
      </c>
      <c r="N316" s="47">
        <f t="shared" si="76"/>
        <v>51.089147581897087</v>
      </c>
      <c r="O316" s="48">
        <f t="shared" si="77"/>
        <v>25.077701685108757</v>
      </c>
      <c r="P316" s="48">
        <f t="shared" si="78"/>
        <v>23.833150732994174</v>
      </c>
      <c r="Q316" t="s">
        <v>379</v>
      </c>
      <c r="R316" t="s">
        <v>131</v>
      </c>
      <c r="S316" t="s">
        <v>476</v>
      </c>
      <c r="T316" s="50">
        <v>100</v>
      </c>
      <c r="U316" s="50">
        <f t="shared" si="67"/>
        <v>46.808510638297875</v>
      </c>
      <c r="V316" s="50">
        <f t="shared" si="68"/>
        <v>73.890339425587456</v>
      </c>
      <c r="W316" s="50">
        <f t="shared" si="69"/>
        <v>75.186104218362274</v>
      </c>
      <c r="X316" s="50">
        <f t="shared" si="70"/>
        <v>50.923556356050248</v>
      </c>
      <c r="Y316" s="50">
        <f t="shared" si="71"/>
        <v>78.005385143339851</v>
      </c>
      <c r="Z316" s="50">
        <f t="shared" si="72"/>
        <v>79.301149936114655</v>
      </c>
      <c r="AA316" s="50">
        <f t="shared" si="73"/>
        <v>-4.1150457177523734</v>
      </c>
      <c r="AB316" s="50">
        <f t="shared" si="74"/>
        <v>-4.1150457177523947</v>
      </c>
      <c r="AC316" s="50">
        <f t="shared" si="75"/>
        <v>-4.1150457177523805</v>
      </c>
      <c r="AF316">
        <v>1.87</v>
      </c>
      <c r="AG316">
        <v>1.99</v>
      </c>
      <c r="AH316" s="66" t="s">
        <v>486</v>
      </c>
      <c r="AJ316" t="s">
        <v>442</v>
      </c>
    </row>
    <row r="317" spans="1:36" ht="15" x14ac:dyDescent="0.25">
      <c r="A317">
        <v>2.87</v>
      </c>
      <c r="B317">
        <v>3.72</v>
      </c>
      <c r="C317">
        <v>2.37</v>
      </c>
      <c r="D317" s="43">
        <f t="shared" si="79"/>
        <v>3.9190188320246344E-2</v>
      </c>
      <c r="E317" s="44">
        <f>IF(OR($A317="",$B317="",$C317=""),"",A317*'MPTO_working_3-way'!$I316)</f>
        <v>2.9824758404791072</v>
      </c>
      <c r="F317" s="45">
        <f>IF(OR($A317="",$B317="",$C317=""),"",B317*'MPTO_working_3-way'!$I316)</f>
        <v>3.8657875005513165</v>
      </c>
      <c r="G317" s="46">
        <f>IF(OR($A317="",$B317="",$C317=""),"",C317*'MPTO_working_3-way'!$I316)</f>
        <v>2.4628807463189841</v>
      </c>
      <c r="H317" s="44">
        <f>IF(OR($A317="",$B317="",$C317=""),"",'MPTO_working_3-way'!E316)</f>
        <v>2.9817932333520623</v>
      </c>
      <c r="I317" s="45">
        <f>IF(OR($A317="",$B317="",$C317=""),"",'MPTO_working_3-way'!F316)</f>
        <v>3.9100102049709515</v>
      </c>
      <c r="J317" s="46">
        <f>IF(OR($A317="",$B317="",$C317=""),"",'MPTO_working_3-way'!G316)</f>
        <v>2.4457201028121793</v>
      </c>
      <c r="K317" s="44">
        <f>IF(OR($A317="",$B317="",$C317=""),"",'OddsRatio_working_3-way'!H316)</f>
        <v>2.9841350226574921</v>
      </c>
      <c r="L317" s="45">
        <f>IF(OR($A317="",$B317="",$C317=""),"",'OddsRatio_working_3-way'!I316)</f>
        <v>3.8860145784108977</v>
      </c>
      <c r="M317" s="46">
        <f>IF(OR($A317="",$B317="",$C317=""),"",'OddsRatio_working_3-way'!J316)</f>
        <v>2.4536176369201952</v>
      </c>
      <c r="N317" s="47">
        <f t="shared" si="76"/>
        <v>33.529190293100889</v>
      </c>
      <c r="O317" s="48">
        <f t="shared" si="77"/>
        <v>25.86795057559128</v>
      </c>
      <c r="P317" s="48">
        <f t="shared" si="78"/>
        <v>40.602859131307831</v>
      </c>
      <c r="Q317" t="s">
        <v>251</v>
      </c>
      <c r="R317" t="s">
        <v>128</v>
      </c>
      <c r="S317" t="s">
        <v>476</v>
      </c>
      <c r="T317" s="50">
        <v>100</v>
      </c>
      <c r="U317" s="50">
        <f t="shared" si="67"/>
        <v>65.156794425087099</v>
      </c>
      <c r="V317" s="50">
        <f t="shared" si="68"/>
        <v>73.118279569892465</v>
      </c>
      <c r="W317" s="50">
        <f t="shared" si="69"/>
        <v>57.805907172995774</v>
      </c>
      <c r="X317" s="50">
        <f t="shared" si="70"/>
        <v>69.075813257111747</v>
      </c>
      <c r="Y317" s="50">
        <f t="shared" si="71"/>
        <v>77.037298401917113</v>
      </c>
      <c r="Z317" s="50">
        <f t="shared" si="72"/>
        <v>61.724926005020421</v>
      </c>
      <c r="AA317" s="50">
        <f t="shared" si="73"/>
        <v>-3.9190188320246477</v>
      </c>
      <c r="AB317" s="50">
        <f t="shared" si="74"/>
        <v>-3.9190188320246477</v>
      </c>
      <c r="AC317" s="50">
        <f t="shared" si="75"/>
        <v>-3.9190188320246477</v>
      </c>
      <c r="AF317">
        <v>1.8</v>
      </c>
      <c r="AG317">
        <v>2.0499999999999998</v>
      </c>
      <c r="AH317" s="66" t="s">
        <v>478</v>
      </c>
      <c r="AJ317" t="s">
        <v>442</v>
      </c>
    </row>
    <row r="318" spans="1:36" ht="15" x14ac:dyDescent="0.25">
      <c r="A318">
        <v>2.77</v>
      </c>
      <c r="B318">
        <v>3.03</v>
      </c>
      <c r="C318">
        <v>2.87</v>
      </c>
      <c r="D318" s="43">
        <f t="shared" si="79"/>
        <v>3.9475889374368744E-2</v>
      </c>
      <c r="E318" s="44">
        <f>IF(OR($A318="",$B318="",$C318=""),"",A318*'MPTO_working_3-way'!$I317)</f>
        <v>2.8793482135670017</v>
      </c>
      <c r="F318" s="45">
        <f>IF(OR($A318="",$B318="",$C318=""),"",B318*'MPTO_working_3-way'!$I317)</f>
        <v>3.1496119448043371</v>
      </c>
      <c r="G318" s="46">
        <f>IF(OR($A318="",$B318="",$C318=""),"",C318*'MPTO_working_3-way'!$I317)</f>
        <v>2.9832958025044385</v>
      </c>
      <c r="H318" s="44">
        <f>IF(OR($A318="",$B318="",$C318=""),"",'MPTO_working_3-way'!E317)</f>
        <v>2.8747841711693538</v>
      </c>
      <c r="I318" s="45">
        <f>IF(OR($A318="",$B318="",$C318=""),"",'MPTO_working_3-way'!F317)</f>
        <v>3.1558247797908336</v>
      </c>
      <c r="J318" s="46">
        <f>IF(OR($A318="",$B318="",$C318=""),"",'MPTO_working_3-way'!G317)</f>
        <v>2.9826402052104397</v>
      </c>
      <c r="K318" s="44">
        <f>IF(OR($A318="",$B318="",$C318=""),"",'OddsRatio_working_3-way'!H317)</f>
        <v>2.8769968343198022</v>
      </c>
      <c r="L318" s="45">
        <f>IF(OR($A318="",$B318="",$C318=""),"",'OddsRatio_working_3-way'!I317)</f>
        <v>3.1527138834289259</v>
      </c>
      <c r="M318" s="46">
        <f>IF(OR($A318="",$B318="",$C318=""),"",'OddsRatio_working_3-way'!J317)</f>
        <v>2.983041853207927</v>
      </c>
      <c r="N318" s="47">
        <f t="shared" si="76"/>
        <v>34.73008215151502</v>
      </c>
      <c r="O318" s="48">
        <f t="shared" si="77"/>
        <v>31.749943089008791</v>
      </c>
      <c r="P318" s="48">
        <f t="shared" si="78"/>
        <v>33.51997475947617</v>
      </c>
      <c r="Q318" t="s">
        <v>127</v>
      </c>
      <c r="R318" t="s">
        <v>66</v>
      </c>
      <c r="S318" t="s">
        <v>476</v>
      </c>
      <c r="T318" s="50">
        <v>100</v>
      </c>
      <c r="U318" s="50">
        <f t="shared" ref="U318:U369" si="80">(1/A318)*((T318*A318)-T318)</f>
        <v>63.898916967509031</v>
      </c>
      <c r="V318" s="50">
        <f t="shared" ref="V318:V369" si="81">(1/B318)*((T318*B318)-T318)</f>
        <v>66.996699669967001</v>
      </c>
      <c r="W318" s="50">
        <f t="shared" ref="W318:W369" si="82">(1/C318)*((T318*C318)-T318)</f>
        <v>65.156794425087099</v>
      </c>
      <c r="X318" s="50">
        <f t="shared" ref="X318:X369" si="83">((1/B318)+(1/C318))*T318</f>
        <v>67.8465059049459</v>
      </c>
      <c r="Y318" s="50">
        <f t="shared" ref="Y318:Y369" si="84">((1/A318)+(1/C318))*T318</f>
        <v>70.944288607403877</v>
      </c>
      <c r="Z318" s="50">
        <f t="shared" ref="Z318:Z369" si="85">((1/A318)+(1/B318))*T318</f>
        <v>69.104383362523976</v>
      </c>
      <c r="AA318" s="50">
        <f t="shared" ref="AA318:AA369" si="86">U318-X318</f>
        <v>-3.9475889374368691</v>
      </c>
      <c r="AB318" s="50">
        <f t="shared" ref="AB318:AB369" si="87">V318-Y318</f>
        <v>-3.9475889374368762</v>
      </c>
      <c r="AC318" s="50">
        <f t="shared" ref="AC318:AC369" si="88">W318-Z318</f>
        <v>-3.9475889374368762</v>
      </c>
      <c r="AF318">
        <v>2.2400000000000002</v>
      </c>
      <c r="AG318">
        <v>1.68</v>
      </c>
      <c r="AH318" s="66" t="s">
        <v>485</v>
      </c>
      <c r="AJ318" t="s">
        <v>442</v>
      </c>
    </row>
    <row r="319" spans="1:36" s="50" customFormat="1" ht="15" x14ac:dyDescent="0.25">
      <c r="A319">
        <v>2.99</v>
      </c>
      <c r="B319">
        <v>3.21</v>
      </c>
      <c r="C319">
        <v>2.54</v>
      </c>
      <c r="D319" s="43">
        <f t="shared" si="79"/>
        <v>3.9675427687470677E-2</v>
      </c>
      <c r="E319" s="44">
        <f>IF(OR($A319="",$B319="",$C319=""),"",A319*'MPTO_working_3-way'!$I318)</f>
        <v>3.1086295287855377</v>
      </c>
      <c r="F319" s="45">
        <f>IF(OR($A319="",$B319="",$C319=""),"",B319*'MPTO_working_3-way'!$I318)</f>
        <v>3.3373581228767808</v>
      </c>
      <c r="G319" s="46">
        <f>IF(OR($A319="",$B319="",$C319=""),"",C319*'MPTO_working_3-way'!$I318)</f>
        <v>2.6407755863261757</v>
      </c>
      <c r="H319" s="44">
        <f>IF(OR($A319="",$B319="",$C319=""),"",'MPTO_working_3-way'!E318)</f>
        <v>3.1131019386824126</v>
      </c>
      <c r="I319" s="45">
        <f>IF(OR($A319="",$B319="",$C319=""),"",'MPTO_working_3-way'!F318)</f>
        <v>3.3523148418499957</v>
      </c>
      <c r="J319" s="46">
        <f>IF(OR($A319="",$B319="",$C319=""),"",'MPTO_working_3-way'!G318)</f>
        <v>2.6282891258990633</v>
      </c>
      <c r="K319" s="44">
        <f>IF(OR($A319="",$B319="",$C319=""),"",'OddsRatio_working_3-way'!H318)</f>
        <v>3.1114847912350134</v>
      </c>
      <c r="L319" s="45">
        <f>IF(OR($A319="",$B319="",$C319=""),"",'OddsRatio_working_3-way'!I318)</f>
        <v>3.3449152706680296</v>
      </c>
      <c r="M319" s="46">
        <f>IF(OR($A319="",$B319="",$C319=""),"",'OddsRatio_working_3-way'!J318)</f>
        <v>2.6340133560311161</v>
      </c>
      <c r="N319" s="47">
        <f t="shared" ref="N319:N369" si="89">(1/E319)* 100</f>
        <v>32.168516406992843</v>
      </c>
      <c r="O319" s="48">
        <f t="shared" ref="O319:O369" si="90">(1/F319)* 100</f>
        <v>29.963820578476202</v>
      </c>
      <c r="P319" s="48">
        <f t="shared" ref="P319:P369" si="91">(1/G319)* 100</f>
        <v>37.867663014530947</v>
      </c>
      <c r="Q319" t="s">
        <v>164</v>
      </c>
      <c r="R319" t="s">
        <v>124</v>
      </c>
      <c r="S319" t="s">
        <v>476</v>
      </c>
      <c r="T319" s="50">
        <v>100</v>
      </c>
      <c r="U319" s="50">
        <f t="shared" si="80"/>
        <v>66.555183946488299</v>
      </c>
      <c r="V319" s="50">
        <f t="shared" si="81"/>
        <v>68.847352024922117</v>
      </c>
      <c r="W319" s="50">
        <f t="shared" si="82"/>
        <v>60.629921259842511</v>
      </c>
      <c r="X319" s="50">
        <f t="shared" si="83"/>
        <v>70.522726715235365</v>
      </c>
      <c r="Y319" s="50">
        <f t="shared" si="84"/>
        <v>72.814894793669183</v>
      </c>
      <c r="Z319" s="50">
        <f t="shared" si="85"/>
        <v>64.597464028589584</v>
      </c>
      <c r="AA319" s="50">
        <f t="shared" si="86"/>
        <v>-3.9675427687470659</v>
      </c>
      <c r="AB319" s="50">
        <f t="shared" si="87"/>
        <v>-3.9675427687470659</v>
      </c>
      <c r="AC319" s="50">
        <f t="shared" si="88"/>
        <v>-3.967542768747073</v>
      </c>
      <c r="AD319" s="51"/>
      <c r="AF319">
        <v>2.2599999999999998</v>
      </c>
      <c r="AG319">
        <v>1.67</v>
      </c>
      <c r="AH319" s="66" t="s">
        <v>485</v>
      </c>
      <c r="AI319" s="51"/>
      <c r="AJ319" t="s">
        <v>442</v>
      </c>
    </row>
    <row r="320" spans="1:36" ht="15" x14ac:dyDescent="0.25">
      <c r="A320">
        <v>1.36</v>
      </c>
      <c r="B320">
        <v>5.0999999999999996</v>
      </c>
      <c r="C320">
        <v>8.61</v>
      </c>
      <c r="D320" s="43">
        <f t="shared" si="79"/>
        <v>4.7516567602650772E-2</v>
      </c>
      <c r="E320" s="44">
        <f>IF(OR($A320="",$B320="",$C320=""),"",A320*'MPTO_working_3-way'!$I319)</f>
        <v>1.4246225319396051</v>
      </c>
      <c r="F320" s="45">
        <f>IF(OR($A320="",$B320="",$C320=""),"",B320*'MPTO_working_3-way'!$I319)</f>
        <v>5.3423344947735183</v>
      </c>
      <c r="G320" s="46">
        <f>IF(OR($A320="",$B320="",$C320=""),"",C320*'MPTO_working_3-way'!$I319)</f>
        <v>9.0191176470588221</v>
      </c>
      <c r="H320" s="44">
        <f>IF(OR($A320="",$B320="",$C320=""),"",'MPTO_working_3-way'!E319)</f>
        <v>1.3899404912636111</v>
      </c>
      <c r="I320" s="45">
        <f>IF(OR($A320="",$B320="",$C320=""),"",'MPTO_working_3-way'!F319)</f>
        <v>5.5481710784004035</v>
      </c>
      <c r="J320" s="46">
        <f>IF(OR($A320="",$B320="",$C320=""),"",'MPTO_working_3-way'!G319)</f>
        <v>9.9695765694176384</v>
      </c>
      <c r="K320" s="44">
        <f>IF(OR($A320="",$B320="",$C320=""),"",'OddsRatio_working_3-way'!H319)</f>
        <v>1.4000391244220942</v>
      </c>
      <c r="L320" s="45">
        <f>IF(OR($A320="",$B320="",$C320=""),"",'OddsRatio_working_3-way'!I319)</f>
        <v>5.5560011392516273</v>
      </c>
      <c r="M320" s="46">
        <f>IF(OR($A320="",$B320="",$C320=""),"",'OddsRatio_working_3-way'!J319)</f>
        <v>9.4563826023670448</v>
      </c>
      <c r="N320" s="47">
        <f t="shared" si="89"/>
        <v>70.194032284363288</v>
      </c>
      <c r="O320" s="48">
        <f t="shared" si="90"/>
        <v>18.718408609163546</v>
      </c>
      <c r="P320" s="48">
        <f t="shared" si="91"/>
        <v>11.087559106473179</v>
      </c>
      <c r="Q320" t="s">
        <v>129</v>
      </c>
      <c r="R320" t="s">
        <v>432</v>
      </c>
      <c r="S320" t="s">
        <v>476</v>
      </c>
      <c r="T320" s="50">
        <v>100</v>
      </c>
      <c r="U320" s="50">
        <f t="shared" si="80"/>
        <v>26.470588235294116</v>
      </c>
      <c r="V320" s="50">
        <f t="shared" si="81"/>
        <v>80.392156862745097</v>
      </c>
      <c r="W320" s="50">
        <f t="shared" si="82"/>
        <v>88.385598141695709</v>
      </c>
      <c r="X320" s="50">
        <f t="shared" si="83"/>
        <v>31.222244995559201</v>
      </c>
      <c r="Y320" s="50">
        <f t="shared" si="84"/>
        <v>85.143813623010175</v>
      </c>
      <c r="Z320" s="50">
        <f t="shared" si="85"/>
        <v>93.137254901960787</v>
      </c>
      <c r="AA320" s="50">
        <f t="shared" si="86"/>
        <v>-4.7516567602650852</v>
      </c>
      <c r="AB320" s="50">
        <f t="shared" si="87"/>
        <v>-4.7516567602650781</v>
      </c>
      <c r="AC320" s="50">
        <f t="shared" si="88"/>
        <v>-4.7516567602650781</v>
      </c>
      <c r="AF320">
        <v>1.53</v>
      </c>
      <c r="AG320">
        <v>2.57</v>
      </c>
      <c r="AH320" s="66" t="s">
        <v>478</v>
      </c>
      <c r="AJ320" t="s">
        <v>442</v>
      </c>
    </row>
    <row r="321" spans="1:36" ht="15" x14ac:dyDescent="0.25">
      <c r="A321">
        <v>2.75</v>
      </c>
      <c r="B321">
        <v>3.17</v>
      </c>
      <c r="C321">
        <v>2.78</v>
      </c>
      <c r="D321" s="43">
        <f t="shared" si="79"/>
        <v>3.8806007101402251E-2</v>
      </c>
      <c r="E321" s="44">
        <f>IF(OR($A321="",$B321="",$C321=""),"",A321*'MPTO_working_3-way'!$I320)</f>
        <v>2.856716519528856</v>
      </c>
      <c r="F321" s="45">
        <f>IF(OR($A321="",$B321="",$C321=""),"",B321*'MPTO_working_3-way'!$I320)</f>
        <v>3.2930150425114451</v>
      </c>
      <c r="G321" s="46">
        <f>IF(OR($A321="",$B321="",$C321=""),"",C321*'MPTO_working_3-way'!$I320)</f>
        <v>2.8878806997418982</v>
      </c>
      <c r="H321" s="44">
        <f>IF(OR($A321="",$B321="",$C321=""),"",'MPTO_working_3-way'!E320)</f>
        <v>2.851431619364365</v>
      </c>
      <c r="I321" s="45">
        <f>IF(OR($A321="",$B321="",$C321=""),"",'MPTO_working_3-way'!F320)</f>
        <v>3.3055438733686295</v>
      </c>
      <c r="J321" s="46">
        <f>IF(OR($A321="",$B321="",$C321=""),"",'MPTO_working_3-way'!G320)</f>
        <v>2.8836984695810135</v>
      </c>
      <c r="K321" s="44">
        <f>IF(OR($A321="",$B321="",$C321=""),"",'OddsRatio_working_3-way'!H320)</f>
        <v>2.8541049979023834</v>
      </c>
      <c r="L321" s="45">
        <f>IF(OR($A321="",$B321="",$C321=""),"",'OddsRatio_working_3-way'!I320)</f>
        <v>3.299090197398955</v>
      </c>
      <c r="M321" s="46">
        <f>IF(OR($A321="",$B321="",$C321=""),"",'OddsRatio_working_3-way'!J320)</f>
        <v>2.8858896550092803</v>
      </c>
      <c r="N321" s="47">
        <f t="shared" si="89"/>
        <v>35.005223415199943</v>
      </c>
      <c r="O321" s="48">
        <f t="shared" si="90"/>
        <v>30.367307379116671</v>
      </c>
      <c r="P321" s="48">
        <f t="shared" si="91"/>
        <v>34.627469205683397</v>
      </c>
      <c r="Q321" t="s">
        <v>381</v>
      </c>
      <c r="R321" t="s">
        <v>384</v>
      </c>
      <c r="S321" t="s">
        <v>477</v>
      </c>
      <c r="T321" s="50">
        <v>100</v>
      </c>
      <c r="U321" s="50">
        <f t="shared" si="80"/>
        <v>63.63636363636364</v>
      </c>
      <c r="V321" s="50">
        <f t="shared" si="81"/>
        <v>68.454258675078862</v>
      </c>
      <c r="W321" s="50">
        <f t="shared" si="82"/>
        <v>64.02877697841727</v>
      </c>
      <c r="X321" s="50">
        <f t="shared" si="83"/>
        <v>67.516964346503869</v>
      </c>
      <c r="Y321" s="50">
        <f t="shared" si="84"/>
        <v>72.334859385219104</v>
      </c>
      <c r="Z321" s="50">
        <f t="shared" si="85"/>
        <v>67.909377688557498</v>
      </c>
      <c r="AA321" s="50">
        <f t="shared" si="86"/>
        <v>-3.8806007101402287</v>
      </c>
      <c r="AB321" s="50">
        <f t="shared" si="87"/>
        <v>-3.8806007101402429</v>
      </c>
      <c r="AC321" s="50">
        <f t="shared" si="88"/>
        <v>-3.8806007101402287</v>
      </c>
      <c r="AF321">
        <v>2.0499999999999998</v>
      </c>
      <c r="AG321">
        <v>1.82</v>
      </c>
      <c r="AH321" s="66" t="s">
        <v>490</v>
      </c>
      <c r="AJ321" t="s">
        <v>438</v>
      </c>
    </row>
    <row r="322" spans="1:36" ht="15" x14ac:dyDescent="0.25">
      <c r="A322">
        <v>2.12</v>
      </c>
      <c r="B322">
        <v>3.92</v>
      </c>
      <c r="C322">
        <v>3.19</v>
      </c>
      <c r="D322" s="43">
        <f t="shared" si="79"/>
        <v>4.0279777848325038E-2</v>
      </c>
      <c r="E322" s="44">
        <f>IF(OR($A322="",$B322="",$C322=""),"",A322*'MPTO_working_3-way'!$I321)</f>
        <v>2.2053931290384492</v>
      </c>
      <c r="F322" s="45">
        <f>IF(OR($A322="",$B322="",$C322=""),"",B322*'MPTO_working_3-way'!$I321)</f>
        <v>4.0778967291654338</v>
      </c>
      <c r="G322" s="46">
        <f>IF(OR($A322="",$B322="",$C322=""),"",C322*'MPTO_working_3-way'!$I321)</f>
        <v>3.3184924913361566</v>
      </c>
      <c r="H322" s="44">
        <f>IF(OR($A322="",$B322="",$C322=""),"",'MPTO_working_3-way'!E321)</f>
        <v>2.1821124705925738</v>
      </c>
      <c r="I322" s="45">
        <f>IF(OR($A322="",$B322="",$C322=""),"",'MPTO_working_3-way'!F321)</f>
        <v>4.1377806783730096</v>
      </c>
      <c r="J322" s="46">
        <f>IF(OR($A322="",$B322="",$C322=""),"",'MPTO_working_3-way'!G321)</f>
        <v>3.3327442018262627</v>
      </c>
      <c r="K322" s="44">
        <f>IF(OR($A322="",$B322="",$C322=""),"",'OddsRatio_working_3-way'!H321)</f>
        <v>2.1917740640520345</v>
      </c>
      <c r="L322" s="45">
        <f>IF(OR($A322="",$B322="",$C322=""),"",'OddsRatio_working_3-way'!I321)</f>
        <v>4.1071252384213759</v>
      </c>
      <c r="M322" s="46">
        <f>IF(OR($A322="",$B322="",$C322=""),"",'OddsRatio_working_3-way'!J321)</f>
        <v>3.3303439288160317</v>
      </c>
      <c r="N322" s="47">
        <f t="shared" si="89"/>
        <v>45.343389658423384</v>
      </c>
      <c r="O322" s="48">
        <f t="shared" si="90"/>
        <v>24.52244542751469</v>
      </c>
      <c r="P322" s="48">
        <f t="shared" si="91"/>
        <v>30.134164914061941</v>
      </c>
      <c r="Q322" t="s">
        <v>257</v>
      </c>
      <c r="R322" t="s">
        <v>255</v>
      </c>
      <c r="S322" t="s">
        <v>477</v>
      </c>
      <c r="T322" s="50">
        <v>100</v>
      </c>
      <c r="U322" s="50">
        <f t="shared" si="80"/>
        <v>52.830188679245275</v>
      </c>
      <c r="V322" s="50">
        <f t="shared" si="81"/>
        <v>74.489795918367349</v>
      </c>
      <c r="W322" s="50">
        <f t="shared" si="82"/>
        <v>68.652037617554868</v>
      </c>
      <c r="X322" s="50">
        <f t="shared" si="83"/>
        <v>56.858166464077797</v>
      </c>
      <c r="Y322" s="50">
        <f t="shared" si="84"/>
        <v>78.51777370319985</v>
      </c>
      <c r="Z322" s="50">
        <f t="shared" si="85"/>
        <v>72.680015402387369</v>
      </c>
      <c r="AA322" s="50">
        <f t="shared" si="86"/>
        <v>-4.0279777848325224</v>
      </c>
      <c r="AB322" s="50">
        <f t="shared" si="87"/>
        <v>-4.0279777848325011</v>
      </c>
      <c r="AC322" s="50">
        <f t="shared" si="88"/>
        <v>-4.0279777848325011</v>
      </c>
      <c r="AF322">
        <v>1.86</v>
      </c>
      <c r="AG322">
        <v>2</v>
      </c>
      <c r="AH322" s="66" t="s">
        <v>481</v>
      </c>
      <c r="AJ322" t="s">
        <v>438</v>
      </c>
    </row>
    <row r="323" spans="1:36" ht="15" x14ac:dyDescent="0.25">
      <c r="A323">
        <v>3.2</v>
      </c>
      <c r="B323">
        <v>3.6</v>
      </c>
      <c r="C323">
        <v>2.23</v>
      </c>
      <c r="D323" s="43">
        <f t="shared" si="79"/>
        <v>3.8708271051320464E-2</v>
      </c>
      <c r="E323" s="44">
        <f>IF(OR($A323="",$B323="",$C323=""),"",A323*'MPTO_working_3-way'!$I322)</f>
        <v>3.3238664673642258</v>
      </c>
      <c r="F323" s="45">
        <f>IF(OR($A323="",$B323="",$C323=""),"",B323*'MPTO_working_3-way'!$I322)</f>
        <v>3.7393497757847536</v>
      </c>
      <c r="G323" s="46">
        <f>IF(OR($A323="",$B323="",$C323=""),"",C323*'MPTO_working_3-way'!$I322)</f>
        <v>2.3163194444444448</v>
      </c>
      <c r="H323" s="44">
        <f>IF(OR($A323="",$B323="",$C323=""),"",'MPTO_working_3-way'!E322)</f>
        <v>3.3378144272746182</v>
      </c>
      <c r="I323" s="45">
        <f>IF(OR($A323="",$B323="",$C323=""),"",'MPTO_working_3-way'!F322)</f>
        <v>3.7753654426460797</v>
      </c>
      <c r="J323" s="46">
        <f>IF(OR($A323="",$B323="",$C323=""),"",'MPTO_working_3-way'!G322)</f>
        <v>2.2960650189479708</v>
      </c>
      <c r="K323" s="44">
        <f>IF(OR($A323="",$B323="",$C323=""),"",'OddsRatio_working_3-way'!H322)</f>
        <v>3.3335272030249832</v>
      </c>
      <c r="L323" s="45">
        <f>IF(OR($A323="",$B323="",$C323=""),"",'OddsRatio_working_3-way'!I322)</f>
        <v>3.7578048763022527</v>
      </c>
      <c r="M323" s="46">
        <f>IF(OR($A323="",$B323="",$C323=""),"",'OddsRatio_working_3-way'!J322)</f>
        <v>2.304653845327604</v>
      </c>
      <c r="N323" s="47">
        <f t="shared" si="89"/>
        <v>30.08544446110028</v>
      </c>
      <c r="O323" s="48">
        <f t="shared" si="90"/>
        <v>26.742617298755807</v>
      </c>
      <c r="P323" s="48">
        <f t="shared" si="91"/>
        <v>43.171938240143895</v>
      </c>
      <c r="Q323" t="s">
        <v>385</v>
      </c>
      <c r="R323" t="s">
        <v>380</v>
      </c>
      <c r="S323" t="s">
        <v>477</v>
      </c>
      <c r="T323" s="50">
        <v>100</v>
      </c>
      <c r="U323" s="50">
        <f t="shared" si="80"/>
        <v>68.75</v>
      </c>
      <c r="V323" s="50">
        <f t="shared" si="81"/>
        <v>72.222222222222229</v>
      </c>
      <c r="W323" s="50">
        <f t="shared" si="82"/>
        <v>55.156950672645742</v>
      </c>
      <c r="X323" s="50">
        <f t="shared" si="83"/>
        <v>72.620827105132051</v>
      </c>
      <c r="Y323" s="50">
        <f t="shared" si="84"/>
        <v>76.093049327354251</v>
      </c>
      <c r="Z323" s="50">
        <f t="shared" si="85"/>
        <v>59.027777777777779</v>
      </c>
      <c r="AA323" s="50">
        <f t="shared" si="86"/>
        <v>-3.8708271051320509</v>
      </c>
      <c r="AB323" s="50">
        <f t="shared" si="87"/>
        <v>-3.8708271051320224</v>
      </c>
      <c r="AC323" s="50">
        <f t="shared" si="88"/>
        <v>-3.8708271051320366</v>
      </c>
      <c r="AF323">
        <v>1.85</v>
      </c>
      <c r="AG323">
        <v>2.0099999999999998</v>
      </c>
      <c r="AH323" s="66" t="s">
        <v>498</v>
      </c>
      <c r="AJ323" t="s">
        <v>438</v>
      </c>
    </row>
    <row r="324" spans="1:36" ht="15" x14ac:dyDescent="0.25">
      <c r="A324">
        <v>2.2400000000000002</v>
      </c>
      <c r="B324">
        <v>3.7</v>
      </c>
      <c r="C324">
        <v>3.1</v>
      </c>
      <c r="D324" s="43">
        <f t="shared" si="79"/>
        <v>3.9279486860131829E-2</v>
      </c>
      <c r="E324" s="44">
        <f>IF(OR($A324="",$B324="",$C324=""),"",A324*'MPTO_working_3-way'!$I323)</f>
        <v>2.3279860505666954</v>
      </c>
      <c r="F324" s="45">
        <f>IF(OR($A324="",$B324="",$C324=""),"",B324*'MPTO_working_3-way'!$I323)</f>
        <v>3.845334101382488</v>
      </c>
      <c r="G324" s="46">
        <f>IF(OR($A324="",$B324="",$C324=""),"",C324*'MPTO_working_3-way'!$I323)</f>
        <v>3.2217664092664089</v>
      </c>
      <c r="H324" s="44">
        <f>IF(OR($A324="",$B324="",$C324=""),"",'MPTO_working_3-way'!E323)</f>
        <v>2.3076812531436373</v>
      </c>
      <c r="I324" s="45">
        <f>IF(OR($A324="",$B324="",$C324=""),"",'MPTO_working_3-way'!F323)</f>
        <v>3.8883709667655424</v>
      </c>
      <c r="J324" s="46">
        <f>IF(OR($A324="",$B324="",$C324=""),"",'MPTO_working_3-way'!G323)</f>
        <v>3.2311484481110715</v>
      </c>
      <c r="K324" s="44">
        <f>IF(OR($A324="",$B324="",$C324=""),"",'OddsRatio_working_3-way'!H323)</f>
        <v>2.3164044460917048</v>
      </c>
      <c r="L324" s="45">
        <f>IF(OR($A324="",$B324="",$C324=""),"",'OddsRatio_working_3-way'!I323)</f>
        <v>3.8663645197158085</v>
      </c>
      <c r="M324" s="46">
        <f>IF(OR($A324="",$B324="",$C324=""),"",'OddsRatio_working_3-way'!J323)</f>
        <v>3.2293946264456288</v>
      </c>
      <c r="N324" s="47">
        <f t="shared" si="89"/>
        <v>42.955583851396909</v>
      </c>
      <c r="O324" s="48">
        <f t="shared" si="90"/>
        <v>26.005542655980829</v>
      </c>
      <c r="P324" s="48">
        <f t="shared" si="91"/>
        <v>31.038873492622276</v>
      </c>
      <c r="Q324" t="s">
        <v>386</v>
      </c>
      <c r="R324" t="s">
        <v>254</v>
      </c>
      <c r="S324" t="s">
        <v>477</v>
      </c>
      <c r="T324" s="50">
        <v>100</v>
      </c>
      <c r="U324" s="50">
        <f t="shared" si="80"/>
        <v>55.357142857142868</v>
      </c>
      <c r="V324" s="50">
        <f t="shared" si="81"/>
        <v>72.972972972972968</v>
      </c>
      <c r="W324" s="50">
        <f t="shared" si="82"/>
        <v>67.741935483870961</v>
      </c>
      <c r="X324" s="50">
        <f t="shared" si="83"/>
        <v>59.285091543156057</v>
      </c>
      <c r="Y324" s="50">
        <f t="shared" si="84"/>
        <v>76.900921658986164</v>
      </c>
      <c r="Z324" s="50">
        <f t="shared" si="85"/>
        <v>71.669884169884156</v>
      </c>
      <c r="AA324" s="50">
        <f t="shared" si="86"/>
        <v>-3.9279486860131883</v>
      </c>
      <c r="AB324" s="50">
        <f t="shared" si="87"/>
        <v>-3.9279486860131954</v>
      </c>
      <c r="AC324" s="50">
        <f t="shared" si="88"/>
        <v>-3.9279486860131954</v>
      </c>
      <c r="AF324">
        <v>1.89</v>
      </c>
      <c r="AG324">
        <v>1.96</v>
      </c>
      <c r="AH324" s="66" t="s">
        <v>493</v>
      </c>
      <c r="AJ324" t="s">
        <v>438</v>
      </c>
    </row>
    <row r="325" spans="1:36" ht="15" x14ac:dyDescent="0.25">
      <c r="A325">
        <v>2.44</v>
      </c>
      <c r="B325">
        <v>3.42</v>
      </c>
      <c r="C325">
        <v>3.12</v>
      </c>
      <c r="D325" s="43">
        <f t="shared" si="79"/>
        <v>2.274654690530431E-2</v>
      </c>
      <c r="E325" s="44">
        <f>IF(OR($A325="",$B325="",$C325=""),"",A325*'MPTO_working_3-way'!$I324)</f>
        <v>2.4955015744489426</v>
      </c>
      <c r="F325" s="45">
        <f>IF(OR($A325="",$B325="",$C325=""),"",B325*'MPTO_working_3-way'!$I324)</f>
        <v>3.4977931904161408</v>
      </c>
      <c r="G325" s="46">
        <f>IF(OR($A325="",$B325="",$C325=""),"",C325*'MPTO_working_3-way'!$I324)</f>
        <v>3.1909692263445497</v>
      </c>
      <c r="H325" s="44">
        <f>IF(OR($A325="",$B325="",$C325=""),"",'MPTO_working_3-way'!E324)</f>
        <v>2.4859921596426311</v>
      </c>
      <c r="I325" s="45">
        <f>IF(OR($A325="",$B325="",$C325=""),"",'MPTO_working_3-way'!F324)</f>
        <v>3.5110451342289113</v>
      </c>
      <c r="J325" s="46">
        <f>IF(OR($A325="",$B325="",$C325=""),"",'MPTO_working_3-way'!G324)</f>
        <v>3.1955963331578983</v>
      </c>
      <c r="K325" s="44">
        <f>IF(OR($A325="",$B325="",$C325=""),"",'OddsRatio_working_3-way'!H324)</f>
        <v>2.4902654597798222</v>
      </c>
      <c r="L325" s="45">
        <f>IF(OR($A325="",$B325="",$C325=""),"",'OddsRatio_working_3-way'!I324)</f>
        <v>3.5044738976855347</v>
      </c>
      <c r="M325" s="46">
        <f>IF(OR($A325="",$B325="",$C325=""),"",'OddsRatio_working_3-way'!J324)</f>
        <v>3.1940019268980722</v>
      </c>
      <c r="N325" s="47">
        <f t="shared" si="89"/>
        <v>40.072104551599821</v>
      </c>
      <c r="O325" s="48">
        <f t="shared" si="90"/>
        <v>28.589454709328532</v>
      </c>
      <c r="P325" s="48">
        <f t="shared" si="91"/>
        <v>31.338440739071654</v>
      </c>
      <c r="Q325" t="s">
        <v>265</v>
      </c>
      <c r="R325" t="s">
        <v>260</v>
      </c>
      <c r="S325" t="s">
        <v>477</v>
      </c>
      <c r="T325" s="50">
        <v>100</v>
      </c>
      <c r="U325" s="50">
        <f t="shared" si="80"/>
        <v>59.016393442622956</v>
      </c>
      <c r="V325" s="50">
        <f t="shared" si="81"/>
        <v>70.760233918128648</v>
      </c>
      <c r="W325" s="50">
        <f t="shared" si="82"/>
        <v>67.948717948717942</v>
      </c>
      <c r="X325" s="50">
        <f t="shared" si="83"/>
        <v>61.291048133153389</v>
      </c>
      <c r="Y325" s="50">
        <f t="shared" si="84"/>
        <v>73.034888608659102</v>
      </c>
      <c r="Z325" s="50">
        <f t="shared" si="85"/>
        <v>70.223372639248396</v>
      </c>
      <c r="AA325" s="50">
        <f t="shared" si="86"/>
        <v>-2.2746546905304328</v>
      </c>
      <c r="AB325" s="50">
        <f t="shared" si="87"/>
        <v>-2.2746546905304541</v>
      </c>
      <c r="AC325" s="50">
        <f t="shared" si="88"/>
        <v>-2.2746546905304541</v>
      </c>
      <c r="AF325">
        <v>1.87</v>
      </c>
      <c r="AG325">
        <v>2.04</v>
      </c>
      <c r="AH325" s="66" t="s">
        <v>482</v>
      </c>
      <c r="AJ325" t="s">
        <v>230</v>
      </c>
    </row>
    <row r="326" spans="1:36" ht="15" x14ac:dyDescent="0.25">
      <c r="A326">
        <v>2.14</v>
      </c>
      <c r="B326">
        <v>3.66</v>
      </c>
      <c r="C326">
        <v>3.55</v>
      </c>
      <c r="D326" s="43">
        <f t="shared" si="79"/>
        <v>2.2203904187085621E-2</v>
      </c>
      <c r="E326" s="44">
        <f>IF(OR($A326="",$B326="",$C326=""),"",A326*'MPTO_working_3-way'!$I325)</f>
        <v>2.1875163549603633</v>
      </c>
      <c r="F326" s="45">
        <f>IF(OR($A326="",$B326="",$C326=""),"",B326*'MPTO_working_3-way'!$I325)</f>
        <v>3.7412662893247335</v>
      </c>
      <c r="G326" s="46">
        <f>IF(OR($A326="",$B326="",$C326=""),"",C326*'MPTO_working_3-way'!$I325)</f>
        <v>3.6288238598641538</v>
      </c>
      <c r="H326" s="44">
        <f>IF(OR($A326="",$B326="",$C326=""),"",'MPTO_working_3-way'!E325)</f>
        <v>2.174440495474383</v>
      </c>
      <c r="I326" s="45">
        <f>IF(OR($A326="",$B326="",$C326=""),"",'MPTO_working_3-way'!F325)</f>
        <v>3.7619053632198982</v>
      </c>
      <c r="J326" s="46">
        <f>IF(OR($A326="",$B326="",$C326=""),"",'MPTO_working_3-way'!G325)</f>
        <v>3.6457917938165592</v>
      </c>
      <c r="K326" s="44">
        <f>IF(OR($A326="",$B326="",$C326=""),"",'OddsRatio_working_3-way'!H325)</f>
        <v>2.179835661859729</v>
      </c>
      <c r="L326" s="45">
        <f>IF(OR($A326="",$B326="",$C326=""),"",'OddsRatio_working_3-way'!I325)</f>
        <v>3.7529498776727008</v>
      </c>
      <c r="M326" s="46">
        <f>IF(OR($A326="",$B326="",$C326=""),"",'OddsRatio_working_3-way'!J325)</f>
        <v>3.639106085738868</v>
      </c>
      <c r="N326" s="47">
        <f t="shared" si="89"/>
        <v>45.713943931546943</v>
      </c>
      <c r="O326" s="48">
        <f t="shared" si="90"/>
        <v>26.728918036478273</v>
      </c>
      <c r="P326" s="48">
        <f t="shared" si="91"/>
        <v>27.55713803197478</v>
      </c>
      <c r="Q326" t="s">
        <v>241</v>
      </c>
      <c r="R326" t="s">
        <v>262</v>
      </c>
      <c r="S326" t="s">
        <v>477</v>
      </c>
      <c r="T326" s="50">
        <v>100</v>
      </c>
      <c r="U326" s="50">
        <f t="shared" si="80"/>
        <v>53.271028037383175</v>
      </c>
      <c r="V326" s="50">
        <f t="shared" si="81"/>
        <v>72.67759562841529</v>
      </c>
      <c r="W326" s="50">
        <f t="shared" si="82"/>
        <v>71.83098591549296</v>
      </c>
      <c r="X326" s="50">
        <f t="shared" si="83"/>
        <v>55.491418456091736</v>
      </c>
      <c r="Y326" s="50">
        <f t="shared" si="84"/>
        <v>74.897986047123865</v>
      </c>
      <c r="Z326" s="50">
        <f t="shared" si="85"/>
        <v>74.051376334201507</v>
      </c>
      <c r="AA326" s="50">
        <f t="shared" si="86"/>
        <v>-2.2203904187085612</v>
      </c>
      <c r="AB326" s="50">
        <f t="shared" si="87"/>
        <v>-2.2203904187085755</v>
      </c>
      <c r="AC326" s="50">
        <f t="shared" si="88"/>
        <v>-2.220390418708547</v>
      </c>
      <c r="AF326">
        <v>2.04</v>
      </c>
      <c r="AG326">
        <v>1.88</v>
      </c>
      <c r="AH326" s="66" t="s">
        <v>484</v>
      </c>
      <c r="AJ326" t="s">
        <v>230</v>
      </c>
    </row>
    <row r="327" spans="1:36" ht="15" x14ac:dyDescent="0.25">
      <c r="A327">
        <v>1.9</v>
      </c>
      <c r="B327">
        <v>3.58</v>
      </c>
      <c r="C327">
        <v>4.6100000000000003</v>
      </c>
      <c r="D327" s="43">
        <f t="shared" ref="D327:D390" si="92">IF(OR($A327="",$B327="",$C327=""),"",(1/A327)+(1/B327)+(1/C327)-1)</f>
        <v>2.2565138108543881E-2</v>
      </c>
      <c r="E327" s="44">
        <f>IF(OR($A327="",$B327="",$C327=""),"",A327*'MPTO_working_3-way'!$I326)</f>
        <v>1.9428737624062333</v>
      </c>
      <c r="F327" s="45">
        <f>IF(OR($A327="",$B327="",$C327=""),"",B327*'MPTO_working_3-way'!$I326)</f>
        <v>3.6607831944285874</v>
      </c>
      <c r="G327" s="46">
        <f>IF(OR($A327="",$B327="",$C327=""),"",C327*'MPTO_working_3-way'!$I326)</f>
        <v>4.7140252866803873</v>
      </c>
      <c r="H327" s="44">
        <f>IF(OR($A327="",$B327="",$C327=""),"",'MPTO_working_3-way'!E326)</f>
        <v>1.927547064963357</v>
      </c>
      <c r="I327" s="45">
        <f>IF(OR($A327="",$B327="",$C327=""),"",'MPTO_working_3-way'!F326)</f>
        <v>3.6790689816194497</v>
      </c>
      <c r="J327" s="46">
        <f>IF(OR($A327="",$B327="",$C327=""),"",'MPTO_working_3-way'!G326)</f>
        <v>4.7755941847112604</v>
      </c>
      <c r="K327" s="44">
        <f>IF(OR($A327="",$B327="",$C327=""),"",'OddsRatio_working_3-way'!H326)</f>
        <v>1.9335078886325634</v>
      </c>
      <c r="L327" s="45">
        <f>IF(OR($A327="",$B327="",$C327=""),"",'OddsRatio_working_3-way'!I326)</f>
        <v>3.676055947413349</v>
      </c>
      <c r="M327" s="46">
        <f>IF(OR($A327="",$B327="",$C327=""),"",'OddsRatio_working_3-way'!J326)</f>
        <v>4.7444038644039503</v>
      </c>
      <c r="N327" s="47">
        <f t="shared" si="89"/>
        <v>51.470147950400445</v>
      </c>
      <c r="O327" s="48">
        <f t="shared" si="90"/>
        <v>27.316558968089623</v>
      </c>
      <c r="P327" s="48">
        <f t="shared" si="91"/>
        <v>21.213293081509946</v>
      </c>
      <c r="Q327" t="s">
        <v>270</v>
      </c>
      <c r="R327" t="s">
        <v>391</v>
      </c>
      <c r="S327" t="s">
        <v>477</v>
      </c>
      <c r="T327" s="50">
        <v>100</v>
      </c>
      <c r="U327" s="50">
        <f t="shared" si="80"/>
        <v>47.368421052631575</v>
      </c>
      <c r="V327" s="50">
        <f t="shared" si="81"/>
        <v>72.067039106145245</v>
      </c>
      <c r="W327" s="50">
        <f t="shared" si="82"/>
        <v>78.308026030368765</v>
      </c>
      <c r="X327" s="50">
        <f t="shared" si="83"/>
        <v>49.624934863485983</v>
      </c>
      <c r="Y327" s="50">
        <f t="shared" si="84"/>
        <v>74.32355291699966</v>
      </c>
      <c r="Z327" s="50">
        <f t="shared" si="85"/>
        <v>80.564539841223166</v>
      </c>
      <c r="AA327" s="50">
        <f t="shared" si="86"/>
        <v>-2.2565138108544076</v>
      </c>
      <c r="AB327" s="50">
        <f t="shared" si="87"/>
        <v>-2.2565138108544147</v>
      </c>
      <c r="AC327" s="50">
        <f t="shared" si="88"/>
        <v>-2.2565138108544005</v>
      </c>
      <c r="AF327">
        <v>1.71</v>
      </c>
      <c r="AG327">
        <v>2.2599999999999998</v>
      </c>
      <c r="AH327" s="66" t="s">
        <v>480</v>
      </c>
      <c r="AJ327" t="s">
        <v>230</v>
      </c>
    </row>
    <row r="328" spans="1:36" ht="15" x14ac:dyDescent="0.25">
      <c r="A328">
        <v>2.74</v>
      </c>
      <c r="B328">
        <v>3.3</v>
      </c>
      <c r="C328">
        <v>2.78</v>
      </c>
      <c r="D328" s="43">
        <f t="shared" si="92"/>
        <v>2.770603689576534E-2</v>
      </c>
      <c r="E328" s="44">
        <f>IF(OR($A328="",$B328="",$C328=""),"",A328*'MPTO_working_3-way'!$I327)</f>
        <v>2.8159145410943971</v>
      </c>
      <c r="F328" s="45">
        <f>IF(OR($A328="",$B328="",$C328=""),"",B328*'MPTO_working_3-way'!$I327)</f>
        <v>3.3914299217560253</v>
      </c>
      <c r="G328" s="46">
        <f>IF(OR($A328="",$B328="",$C328=""),"",C328*'MPTO_working_3-way'!$I327)</f>
        <v>2.8570227825702275</v>
      </c>
      <c r="H328" s="44">
        <f>IF(OR($A328="",$B328="",$C328=""),"",'MPTO_working_3-way'!E327)</f>
        <v>2.8111353500169241</v>
      </c>
      <c r="I328" s="45">
        <f>IF(OR($A328="",$B328="",$C328=""),"",'MPTO_working_3-way'!F327)</f>
        <v>3.4037343896410577</v>
      </c>
      <c r="J328" s="46">
        <f>IF(OR($A328="",$B328="",$C328=""),"",'MPTO_working_3-way'!G327)</f>
        <v>2.8532552187777624</v>
      </c>
      <c r="K328" s="44">
        <f>IF(OR($A328="",$B328="",$C328=""),"",'OddsRatio_working_3-way'!H327)</f>
        <v>2.8135888706505585</v>
      </c>
      <c r="L328" s="45">
        <f>IF(OR($A328="",$B328="",$C328=""),"",'OddsRatio_working_3-way'!I327)</f>
        <v>3.3972726451128072</v>
      </c>
      <c r="M328" s="46">
        <f>IF(OR($A328="",$B328="",$C328=""),"",'OddsRatio_working_3-way'!J327)</f>
        <v>2.8552805688264331</v>
      </c>
      <c r="N328" s="47">
        <f t="shared" si="89"/>
        <v>35.512441354536023</v>
      </c>
      <c r="O328" s="48">
        <f t="shared" si="90"/>
        <v>29.486087670129912</v>
      </c>
      <c r="P328" s="48">
        <f t="shared" si="91"/>
        <v>35.001470975334072</v>
      </c>
      <c r="Q328" t="s">
        <v>229</v>
      </c>
      <c r="R328" t="s">
        <v>244</v>
      </c>
      <c r="S328" t="s">
        <v>477</v>
      </c>
      <c r="T328" s="50">
        <v>100</v>
      </c>
      <c r="U328" s="50">
        <f t="shared" si="80"/>
        <v>63.503649635036496</v>
      </c>
      <c r="V328" s="50">
        <f t="shared" si="81"/>
        <v>69.696969696969703</v>
      </c>
      <c r="W328" s="50">
        <f t="shared" si="82"/>
        <v>64.02877697841727</v>
      </c>
      <c r="X328" s="50">
        <f t="shared" si="83"/>
        <v>66.274253324613042</v>
      </c>
      <c r="Y328" s="50">
        <f t="shared" si="84"/>
        <v>72.467573386546235</v>
      </c>
      <c r="Z328" s="50">
        <f t="shared" si="85"/>
        <v>66.799380667993802</v>
      </c>
      <c r="AA328" s="50">
        <f t="shared" si="86"/>
        <v>-2.7706036895765465</v>
      </c>
      <c r="AB328" s="50">
        <f t="shared" si="87"/>
        <v>-2.7706036895765322</v>
      </c>
      <c r="AC328" s="50">
        <f t="shared" si="88"/>
        <v>-2.7706036895765322</v>
      </c>
      <c r="AF328">
        <v>2.12</v>
      </c>
      <c r="AG328">
        <v>1.78</v>
      </c>
      <c r="AH328" s="66" t="s">
        <v>489</v>
      </c>
      <c r="AJ328" t="s">
        <v>231</v>
      </c>
    </row>
    <row r="329" spans="1:36" ht="15" x14ac:dyDescent="0.25">
      <c r="A329">
        <v>1.99</v>
      </c>
      <c r="B329">
        <v>3.58</v>
      </c>
      <c r="C329">
        <v>4.04</v>
      </c>
      <c r="D329" s="43">
        <f t="shared" si="92"/>
        <v>2.9366924227865354E-2</v>
      </c>
      <c r="E329" s="44">
        <f>IF(OR($A329="",$B329="",$C329=""),"",A329*'MPTO_working_3-way'!$I328)</f>
        <v>2.0484401792134519</v>
      </c>
      <c r="F329" s="45">
        <f>IF(OR($A329="",$B329="",$C329=""),"",B329*'MPTO_working_3-way'!$I328)</f>
        <v>3.6851335887357579</v>
      </c>
      <c r="G329" s="46">
        <f>IF(OR($A329="",$B329="",$C329=""),"",C329*'MPTO_working_3-way'!$I328)</f>
        <v>4.1586423738805758</v>
      </c>
      <c r="H329" s="44">
        <f>IF(OR($A329="",$B329="",$C329=""),"",'MPTO_working_3-way'!E328)</f>
        <v>2.0295354722392398</v>
      </c>
      <c r="I329" s="45">
        <f>IF(OR($A329="",$B329="",$C329=""),"",'MPTO_working_3-way'!F328)</f>
        <v>3.7100157569307806</v>
      </c>
      <c r="J329" s="46">
        <f>IF(OR($A329="",$B329="",$C329=""),"",'MPTO_working_3-way'!G328)</f>
        <v>4.2063504683113786</v>
      </c>
      <c r="K329" s="44">
        <f>IF(OR($A329="",$B329="",$C329=""),"",'OddsRatio_working_3-way'!H328)</f>
        <v>2.0369903936629146</v>
      </c>
      <c r="L329" s="45">
        <f>IF(OR($A329="",$B329="",$C329=""),"",'OddsRatio_working_3-way'!I328)</f>
        <v>3.7024598137882019</v>
      </c>
      <c r="M329" s="46">
        <f>IF(OR($A329="",$B329="",$C329=""),"",'OddsRatio_working_3-way'!J328)</f>
        <v>4.1842937340760207</v>
      </c>
      <c r="N329" s="47">
        <f t="shared" si="89"/>
        <v>48.81763256489014</v>
      </c>
      <c r="O329" s="48">
        <f t="shared" si="90"/>
        <v>27.136058325176361</v>
      </c>
      <c r="P329" s="48">
        <f t="shared" si="91"/>
        <v>24.04630910993351</v>
      </c>
      <c r="Q329" t="s">
        <v>394</v>
      </c>
      <c r="R329" t="s">
        <v>274</v>
      </c>
      <c r="S329" t="s">
        <v>477</v>
      </c>
      <c r="T329" s="50">
        <v>100</v>
      </c>
      <c r="U329" s="50">
        <f t="shared" si="80"/>
        <v>49.748743718592962</v>
      </c>
      <c r="V329" s="50">
        <f t="shared" si="81"/>
        <v>72.067039106145245</v>
      </c>
      <c r="W329" s="50">
        <f t="shared" si="82"/>
        <v>75.247524752475243</v>
      </c>
      <c r="X329" s="50">
        <f t="shared" si="83"/>
        <v>52.685436141379505</v>
      </c>
      <c r="Y329" s="50">
        <f t="shared" si="84"/>
        <v>75.00373152893178</v>
      </c>
      <c r="Z329" s="50">
        <f t="shared" si="85"/>
        <v>78.184217175261779</v>
      </c>
      <c r="AA329" s="50">
        <f t="shared" si="86"/>
        <v>-2.9366924227865425</v>
      </c>
      <c r="AB329" s="50">
        <f t="shared" si="87"/>
        <v>-2.9366924227865354</v>
      </c>
      <c r="AC329" s="50">
        <f t="shared" si="88"/>
        <v>-2.9366924227865354</v>
      </c>
      <c r="AF329">
        <v>1.94</v>
      </c>
      <c r="AG329">
        <v>1.94</v>
      </c>
      <c r="AH329" s="66" t="s">
        <v>485</v>
      </c>
      <c r="AJ329" t="s">
        <v>231</v>
      </c>
    </row>
    <row r="330" spans="1:36" ht="15" x14ac:dyDescent="0.25">
      <c r="A330">
        <v>2.17</v>
      </c>
      <c r="B330">
        <v>3.42</v>
      </c>
      <c r="C330">
        <v>3.62</v>
      </c>
      <c r="D330" s="43">
        <f t="shared" si="92"/>
        <v>2.9470247828923046E-2</v>
      </c>
      <c r="E330" s="44">
        <f>IF(OR($A330="",$B330="",$C330=""),"",A330*'MPTO_working_3-way'!$I329)</f>
        <v>2.2339504377887631</v>
      </c>
      <c r="F330" s="45">
        <f>IF(OR($A330="",$B330="",$C330=""),"",B330*'MPTO_working_3-way'!$I329)</f>
        <v>3.5207882475749166</v>
      </c>
      <c r="G330" s="46">
        <f>IF(OR($A330="",$B330="",$C330=""),"",C330*'MPTO_working_3-way'!$I329)</f>
        <v>3.7266822971407016</v>
      </c>
      <c r="H330" s="44">
        <f>IF(OR($A330="",$B330="",$C330=""),"",'MPTO_working_3-way'!E329)</f>
        <v>2.2172650229709001</v>
      </c>
      <c r="I330" s="45">
        <f>IF(OR($A330="",$B330="",$C330=""),"",'MPTO_working_3-way'!F329)</f>
        <v>3.5388929392335311</v>
      </c>
      <c r="J330" s="46">
        <f>IF(OR($A330="",$B330="",$C330=""),"",'MPTO_working_3-way'!G329)</f>
        <v>3.7534764983699129</v>
      </c>
      <c r="K330" s="44">
        <f>IF(OR($A330="",$B330="",$C330=""),"",'OddsRatio_working_3-way'!H329)</f>
        <v>2.2241976748597492</v>
      </c>
      <c r="L330" s="45">
        <f>IF(OR($A330="",$B330="",$C330=""),"",'OddsRatio_working_3-way'!I329)</f>
        <v>3.5321011736415322</v>
      </c>
      <c r="M330" s="46">
        <f>IF(OR($A330="",$B330="",$C330=""),"",'OddsRatio_working_3-way'!J329)</f>
        <v>3.7413657334466177</v>
      </c>
      <c r="N330" s="47">
        <f t="shared" si="89"/>
        <v>44.763750488118816</v>
      </c>
      <c r="O330" s="48">
        <f t="shared" si="90"/>
        <v>28.402730572870716</v>
      </c>
      <c r="P330" s="48">
        <f t="shared" si="91"/>
        <v>26.833518939010453</v>
      </c>
      <c r="Q330" t="s">
        <v>228</v>
      </c>
      <c r="R330" t="s">
        <v>233</v>
      </c>
      <c r="S330" t="s">
        <v>477</v>
      </c>
      <c r="T330" s="50">
        <v>100</v>
      </c>
      <c r="U330" s="50">
        <f t="shared" si="80"/>
        <v>53.917050691244242</v>
      </c>
      <c r="V330" s="50">
        <f t="shared" si="81"/>
        <v>70.760233918128648</v>
      </c>
      <c r="W330" s="50">
        <f t="shared" si="82"/>
        <v>72.375690607734811</v>
      </c>
      <c r="X330" s="50">
        <f t="shared" si="83"/>
        <v>56.864075474136541</v>
      </c>
      <c r="Y330" s="50">
        <f t="shared" si="84"/>
        <v>73.707258701020947</v>
      </c>
      <c r="Z330" s="50">
        <f t="shared" si="85"/>
        <v>75.32271539062711</v>
      </c>
      <c r="AA330" s="50">
        <f t="shared" si="86"/>
        <v>-2.9470247828922993</v>
      </c>
      <c r="AB330" s="50">
        <f t="shared" si="87"/>
        <v>-2.9470247828922993</v>
      </c>
      <c r="AC330" s="50">
        <f t="shared" si="88"/>
        <v>-2.9470247828922993</v>
      </c>
      <c r="AF330">
        <v>2.02</v>
      </c>
      <c r="AG330">
        <v>1.88</v>
      </c>
      <c r="AH330" s="66" t="s">
        <v>487</v>
      </c>
      <c r="AJ330" t="s">
        <v>231</v>
      </c>
    </row>
    <row r="331" spans="1:36" ht="15" x14ac:dyDescent="0.25">
      <c r="A331">
        <v>3.62</v>
      </c>
      <c r="B331">
        <v>3.24</v>
      </c>
      <c r="C331">
        <v>2.29</v>
      </c>
      <c r="D331" s="43">
        <f t="shared" si="92"/>
        <v>2.1566291938717619E-2</v>
      </c>
      <c r="E331" s="44">
        <f>IF(OR($A331="",$B331="",$C331=""),"",A331*'MPTO_working_3-way'!$I330)</f>
        <v>3.6980699768181577</v>
      </c>
      <c r="F331" s="45">
        <f>IF(OR($A331="",$B331="",$C331=""),"",B331*'MPTO_working_3-way'!$I330)</f>
        <v>3.3098747858814455</v>
      </c>
      <c r="G331" s="46">
        <f>IF(OR($A331="",$B331="",$C331=""),"",C331*'MPTO_working_3-way'!$I330)</f>
        <v>2.3393868085396634</v>
      </c>
      <c r="H331" s="44">
        <f>IF(OR($A331="",$B331="",$C331=""),"",'MPTO_working_3-way'!E330)</f>
        <v>3.7167214525466212</v>
      </c>
      <c r="I331" s="45">
        <f>IF(OR($A331="",$B331="",$C331=""),"",'MPTO_working_3-way'!F330)</f>
        <v>3.3172643794077543</v>
      </c>
      <c r="J331" s="46">
        <f>IF(OR($A331="",$B331="",$C331=""),"",'MPTO_working_3-way'!G330)</f>
        <v>2.3283295892132356</v>
      </c>
      <c r="K331" s="44">
        <f>IF(OR($A331="",$B331="",$C331=""),"",'OddsRatio_working_3-way'!H330)</f>
        <v>3.7075730727413907</v>
      </c>
      <c r="L331" s="45">
        <f>IF(OR($A331="",$B331="",$C331=""),"",'OddsRatio_working_3-way'!I330)</f>
        <v>3.3148716347101974</v>
      </c>
      <c r="M331" s="46">
        <f>IF(OR($A331="",$B331="",$C331=""),"",'OddsRatio_working_3-way'!J330)</f>
        <v>2.3331180396322115</v>
      </c>
      <c r="N331" s="47">
        <f t="shared" si="89"/>
        <v>27.041132435801181</v>
      </c>
      <c r="O331" s="48">
        <f t="shared" si="90"/>
        <v>30.212623277037114</v>
      </c>
      <c r="P331" s="48">
        <f t="shared" si="91"/>
        <v>42.746244287161687</v>
      </c>
      <c r="Q331" t="s">
        <v>34</v>
      </c>
      <c r="R331" t="s">
        <v>41</v>
      </c>
      <c r="S331" t="s">
        <v>477</v>
      </c>
      <c r="T331" s="50">
        <v>100</v>
      </c>
      <c r="U331" s="50">
        <f t="shared" si="80"/>
        <v>72.375690607734811</v>
      </c>
      <c r="V331" s="50">
        <f t="shared" si="81"/>
        <v>69.135802469135797</v>
      </c>
      <c r="W331" s="50">
        <f t="shared" si="82"/>
        <v>56.331877729257641</v>
      </c>
      <c r="X331" s="50">
        <f t="shared" si="83"/>
        <v>74.532319801606548</v>
      </c>
      <c r="Y331" s="50">
        <f t="shared" si="84"/>
        <v>71.292431663007562</v>
      </c>
      <c r="Z331" s="50">
        <f t="shared" si="85"/>
        <v>58.488506923129393</v>
      </c>
      <c r="AA331" s="50">
        <f t="shared" si="86"/>
        <v>-2.156629193871737</v>
      </c>
      <c r="AB331" s="50">
        <f t="shared" si="87"/>
        <v>-2.1566291938717654</v>
      </c>
      <c r="AC331" s="50">
        <f t="shared" si="88"/>
        <v>-2.1566291938717512</v>
      </c>
      <c r="AF331">
        <v>2.42</v>
      </c>
      <c r="AG331">
        <v>1.63</v>
      </c>
      <c r="AH331" s="66" t="s">
        <v>485</v>
      </c>
      <c r="AJ331" t="s">
        <v>443</v>
      </c>
    </row>
    <row r="332" spans="1:36" ht="15" x14ac:dyDescent="0.25">
      <c r="A332">
        <v>2.61</v>
      </c>
      <c r="B332">
        <v>3.38</v>
      </c>
      <c r="C332">
        <v>2.92</v>
      </c>
      <c r="D332" s="43">
        <f t="shared" si="92"/>
        <v>2.1465504042445405E-2</v>
      </c>
      <c r="E332" s="44">
        <f>IF(OR($A332="",$B332="",$C332=""),"",A332*'MPTO_working_3-way'!$I331)</f>
        <v>2.6660249655507822</v>
      </c>
      <c r="F332" s="45">
        <f>IF(OR($A332="",$B332="",$C332=""),"",B332*'MPTO_working_3-way'!$I331)</f>
        <v>3.4525534036634653</v>
      </c>
      <c r="G332" s="46">
        <f>IF(OR($A332="",$B332="",$C332=""),"",C332*'MPTO_working_3-way'!$I331)</f>
        <v>2.9826792718039403</v>
      </c>
      <c r="H332" s="44">
        <f>IF(OR($A332="",$B332="",$C332=""),"",'MPTO_working_3-way'!E331)</f>
        <v>2.6596692935152211</v>
      </c>
      <c r="I332" s="45">
        <f>IF(OR($A332="",$B332="",$C332=""),"",'MPTO_working_3-way'!F331)</f>
        <v>3.4637694203164626</v>
      </c>
      <c r="J332" s="46">
        <f>IF(OR($A332="",$B332="",$C332=""),"",'MPTO_working_3-way'!G331)</f>
        <v>2.9823096660540398</v>
      </c>
      <c r="K332" s="44">
        <f>IF(OR($A332="",$B332="",$C332=""),"",'OddsRatio_working_3-way'!H331)</f>
        <v>2.6627032647251632</v>
      </c>
      <c r="L332" s="45">
        <f>IF(OR($A332="",$B332="",$C332=""),"",'OddsRatio_working_3-way'!I331)</f>
        <v>3.4579091739415446</v>
      </c>
      <c r="M332" s="46">
        <f>IF(OR($A332="",$B332="",$C332=""),"",'OddsRatio_working_3-way'!J331)</f>
        <v>2.982851098305785</v>
      </c>
      <c r="N332" s="47">
        <f t="shared" si="89"/>
        <v>37.509026093962589</v>
      </c>
      <c r="O332" s="48">
        <f t="shared" si="90"/>
        <v>28.964070445337974</v>
      </c>
      <c r="P332" s="48">
        <f t="shared" si="91"/>
        <v>33.526903460699437</v>
      </c>
      <c r="Q332" t="s">
        <v>39</v>
      </c>
      <c r="R332" t="s">
        <v>38</v>
      </c>
      <c r="S332" t="s">
        <v>477</v>
      </c>
      <c r="T332" s="50">
        <v>100</v>
      </c>
      <c r="U332" s="50">
        <f t="shared" si="80"/>
        <v>61.685823754789276</v>
      </c>
      <c r="V332" s="50">
        <f t="shared" si="81"/>
        <v>70.414201183431956</v>
      </c>
      <c r="W332" s="50">
        <f t="shared" si="82"/>
        <v>65.753424657534239</v>
      </c>
      <c r="X332" s="50">
        <f t="shared" si="83"/>
        <v>63.832374159033797</v>
      </c>
      <c r="Y332" s="50">
        <f t="shared" si="84"/>
        <v>72.560751587676478</v>
      </c>
      <c r="Z332" s="50">
        <f t="shared" si="85"/>
        <v>67.89997506177879</v>
      </c>
      <c r="AA332" s="50">
        <f t="shared" si="86"/>
        <v>-2.1465504042445218</v>
      </c>
      <c r="AB332" s="50">
        <f t="shared" si="87"/>
        <v>-2.1465504042445218</v>
      </c>
      <c r="AC332" s="50">
        <f t="shared" si="88"/>
        <v>-2.1465504042445502</v>
      </c>
      <c r="AF332">
        <v>2.0299999999999998</v>
      </c>
      <c r="AG332">
        <v>1.88</v>
      </c>
      <c r="AH332" s="66" t="s">
        <v>490</v>
      </c>
      <c r="AJ332" t="s">
        <v>443</v>
      </c>
    </row>
    <row r="333" spans="1:36" ht="15" x14ac:dyDescent="0.25">
      <c r="A333">
        <v>1.56</v>
      </c>
      <c r="B333">
        <v>4.0999999999999996</v>
      </c>
      <c r="C333">
        <v>7.22</v>
      </c>
      <c r="D333" s="43">
        <f t="shared" si="92"/>
        <v>2.3432235174684957E-2</v>
      </c>
      <c r="E333" s="44">
        <f>IF(OR($A333="",$B333="",$C333=""),"",A333*'MPTO_working_3-way'!$I332)</f>
        <v>1.5965542868725087</v>
      </c>
      <c r="F333" s="45">
        <f>IF(OR($A333="",$B333="",$C333=""),"",B333*'MPTO_working_3-way'!$I332)</f>
        <v>4.1960721642162078</v>
      </c>
      <c r="G333" s="46">
        <f>IF(OR($A333="",$B333="",$C333=""),"",C333*'MPTO_working_3-way'!$I332)</f>
        <v>7.3891807379612251</v>
      </c>
      <c r="H333" s="44">
        <f>IF(OR($A333="",$B333="",$C333=""),"",'MPTO_working_3-way'!E332)</f>
        <v>1.5792426968607878</v>
      </c>
      <c r="I333" s="45">
        <f>IF(OR($A333="",$B333="",$C333=""),"",'MPTO_working_3-way'!F332)</f>
        <v>4.2356424455293453</v>
      </c>
      <c r="J333" s="46">
        <f>IF(OR($A333="",$B333="",$C333=""),"",'MPTO_working_3-way'!G332)</f>
        <v>7.6514952015694302</v>
      </c>
      <c r="K333" s="44">
        <f>IF(OR($A333="",$B333="",$C333=""),"",'OddsRatio_working_3-way'!H332)</f>
        <v>1.5852522593403404</v>
      </c>
      <c r="L333" s="45">
        <f>IF(OR($A333="",$B333="",$C333=""),"",'OddsRatio_working_3-way'!I332)</f>
        <v>4.2397892927768828</v>
      </c>
      <c r="M333" s="46">
        <f>IF(OR($A333="",$B333="",$C333=""),"",'OddsRatio_working_3-way'!J332)</f>
        <v>7.5004804519587802</v>
      </c>
      <c r="N333" s="47">
        <f t="shared" si="89"/>
        <v>62.634888661312026</v>
      </c>
      <c r="O333" s="48">
        <f t="shared" si="90"/>
        <v>23.831811295523604</v>
      </c>
      <c r="P333" s="48">
        <f t="shared" si="91"/>
        <v>13.533300043164372</v>
      </c>
      <c r="Q333" t="s">
        <v>133</v>
      </c>
      <c r="R333" t="s">
        <v>73</v>
      </c>
      <c r="S333" t="s">
        <v>477</v>
      </c>
      <c r="T333" s="50">
        <v>100</v>
      </c>
      <c r="U333" s="50">
        <f t="shared" si="80"/>
        <v>35.897435897435898</v>
      </c>
      <c r="V333" s="50">
        <f t="shared" si="81"/>
        <v>75.609756097560975</v>
      </c>
      <c r="W333" s="50">
        <f t="shared" si="82"/>
        <v>86.149584487534639</v>
      </c>
      <c r="X333" s="50">
        <f t="shared" si="83"/>
        <v>38.2406594149044</v>
      </c>
      <c r="Y333" s="50">
        <f t="shared" si="84"/>
        <v>77.952979615029477</v>
      </c>
      <c r="Z333" s="50">
        <f t="shared" si="85"/>
        <v>88.492808005003127</v>
      </c>
      <c r="AA333" s="50">
        <f t="shared" si="86"/>
        <v>-2.3432235174685019</v>
      </c>
      <c r="AB333" s="50">
        <f t="shared" si="87"/>
        <v>-2.3432235174685019</v>
      </c>
      <c r="AC333" s="50">
        <f t="shared" si="88"/>
        <v>-2.3432235174684877</v>
      </c>
      <c r="AF333">
        <v>1.93</v>
      </c>
      <c r="AG333">
        <v>1.98</v>
      </c>
      <c r="AH333" s="66" t="s">
        <v>497</v>
      </c>
      <c r="AJ333" t="s">
        <v>443</v>
      </c>
    </row>
    <row r="334" spans="1:36" ht="15" x14ac:dyDescent="0.25">
      <c r="A334">
        <v>2.2999999999999998</v>
      </c>
      <c r="B334">
        <v>3.34</v>
      </c>
      <c r="C334">
        <v>3.47</v>
      </c>
      <c r="D334" s="43">
        <f t="shared" si="92"/>
        <v>2.2368244340788435E-2</v>
      </c>
      <c r="E334" s="44">
        <f>IF(OR($A334="",$B334="",$C334=""),"",A334*'MPTO_working_3-way'!$I333)</f>
        <v>2.3514469619838132</v>
      </c>
      <c r="F334" s="45">
        <f>IF(OR($A334="",$B334="",$C334=""),"",B334*'MPTO_working_3-way'!$I333)</f>
        <v>3.4147099360982334</v>
      </c>
      <c r="G334" s="46">
        <f>IF(OR($A334="",$B334="",$C334=""),"",C334*'MPTO_working_3-way'!$I333)</f>
        <v>3.5476178078625362</v>
      </c>
      <c r="H334" s="44">
        <f>IF(OR($A334="",$B334="",$C334=""),"",'MPTO_working_3-way'!E333)</f>
        <v>2.3401308747162242</v>
      </c>
      <c r="I334" s="45">
        <f>IF(OR($A334="",$B334="",$C334=""),"",'MPTO_working_3-way'!F333)</f>
        <v>3.4253013482824586</v>
      </c>
      <c r="J334" s="46">
        <f>IF(OR($A334="",$B334="",$C334=""),"",'MPTO_working_3-way'!G333)</f>
        <v>3.5621624125713707</v>
      </c>
      <c r="K334" s="44">
        <f>IF(OR($A334="",$B334="",$C334=""),"",'OddsRatio_working_3-way'!H333)</f>
        <v>2.3450119692195801</v>
      </c>
      <c r="L334" s="45">
        <f>IF(OR($A334="",$B334="",$C334=""),"",'OddsRatio_working_3-way'!I333)</f>
        <v>3.4210215445952437</v>
      </c>
      <c r="M334" s="46">
        <f>IF(OR($A334="",$B334="",$C334=""),"",'OddsRatio_working_3-way'!J333)</f>
        <v>3.5555227415172022</v>
      </c>
      <c r="N334" s="47">
        <f t="shared" si="89"/>
        <v>42.527006399342454</v>
      </c>
      <c r="O334" s="48">
        <f t="shared" si="90"/>
        <v>29.285064286972347</v>
      </c>
      <c r="P334" s="48">
        <f t="shared" si="91"/>
        <v>28.187929313685196</v>
      </c>
      <c r="Q334" t="s">
        <v>35</v>
      </c>
      <c r="R334" t="s">
        <v>137</v>
      </c>
      <c r="S334" t="s">
        <v>477</v>
      </c>
      <c r="T334" s="50">
        <v>100</v>
      </c>
      <c r="U334" s="50">
        <f t="shared" si="80"/>
        <v>56.521739130434774</v>
      </c>
      <c r="V334" s="50">
        <f t="shared" si="81"/>
        <v>70.059880239520965</v>
      </c>
      <c r="W334" s="50">
        <f t="shared" si="82"/>
        <v>71.181556195965413</v>
      </c>
      <c r="X334" s="50">
        <f t="shared" si="83"/>
        <v>58.758563564513636</v>
      </c>
      <c r="Y334" s="50">
        <f t="shared" si="84"/>
        <v>72.296704673599805</v>
      </c>
      <c r="Z334" s="50">
        <f t="shared" si="85"/>
        <v>73.418380630044268</v>
      </c>
      <c r="AA334" s="50">
        <f t="shared" si="86"/>
        <v>-2.2368244340788621</v>
      </c>
      <c r="AB334" s="50">
        <f t="shared" si="87"/>
        <v>-2.2368244340788408</v>
      </c>
      <c r="AC334" s="50">
        <f t="shared" si="88"/>
        <v>-2.236824434078855</v>
      </c>
      <c r="AF334">
        <v>2.0099999999999998</v>
      </c>
      <c r="AG334">
        <v>1.9</v>
      </c>
      <c r="AH334" s="66" t="s">
        <v>485</v>
      </c>
      <c r="AJ334" t="s">
        <v>443</v>
      </c>
    </row>
    <row r="335" spans="1:36" ht="15" x14ac:dyDescent="0.25">
      <c r="A335">
        <v>7.95</v>
      </c>
      <c r="B335">
        <v>5.19</v>
      </c>
      <c r="C335">
        <v>1.41</v>
      </c>
      <c r="D335" s="43">
        <f t="shared" si="92"/>
        <v>2.7684249038349318E-2</v>
      </c>
      <c r="E335" s="44">
        <f>IF(OR($A335="",$B335="",$C335=""),"",A335*'MPTO_working_3-way'!$I334)</f>
        <v>8.1700897798548766</v>
      </c>
      <c r="F335" s="45">
        <f>IF(OR($A335="",$B335="",$C335=""),"",B335*'MPTO_working_3-way'!$I334)</f>
        <v>5.3336812525090336</v>
      </c>
      <c r="G335" s="46">
        <f>IF(OR($A335="",$B335="",$C335=""),"",C335*'MPTO_working_3-way'!$I334)</f>
        <v>1.4490347911440724</v>
      </c>
      <c r="H335" s="44">
        <f>IF(OR($A335="",$B335="",$C335=""),"",'MPTO_working_3-way'!E334)</f>
        <v>8.579413762058449</v>
      </c>
      <c r="I335" s="45">
        <f>IF(OR($A335="",$B335="",$C335=""),"",'MPTO_working_3-way'!F334)</f>
        <v>5.451072298453008</v>
      </c>
      <c r="J335" s="46">
        <f>IF(OR($A335="",$B335="",$C335=""),"",'MPTO_working_3-way'!G334)</f>
        <v>1.4285882141906043</v>
      </c>
      <c r="K335" s="44">
        <f>IF(OR($A335="",$B335="",$C335=""),"",'OddsRatio_working_3-way'!H334)</f>
        <v>8.3725592827265594</v>
      </c>
      <c r="L335" s="45">
        <f>IF(OR($A335="",$B335="",$C335=""),"",'OddsRatio_working_3-way'!I334)</f>
        <v>5.4447515675718403</v>
      </c>
      <c r="M335" s="46">
        <f>IF(OR($A335="",$B335="",$C335=""),"",'OddsRatio_working_3-way'!J334)</f>
        <v>1.4349279576860268</v>
      </c>
      <c r="N335" s="47">
        <f t="shared" si="89"/>
        <v>12.239767578389607</v>
      </c>
      <c r="O335" s="48">
        <f t="shared" si="90"/>
        <v>18.748776926434942</v>
      </c>
      <c r="P335" s="48">
        <f t="shared" si="91"/>
        <v>69.01145549517544</v>
      </c>
      <c r="Q335" t="s">
        <v>70</v>
      </c>
      <c r="R335" t="s">
        <v>75</v>
      </c>
      <c r="S335" t="s">
        <v>477</v>
      </c>
      <c r="T335" s="50">
        <v>100</v>
      </c>
      <c r="U335" s="50">
        <f t="shared" si="80"/>
        <v>87.421383647798748</v>
      </c>
      <c r="V335" s="50">
        <f t="shared" si="81"/>
        <v>80.732177263969163</v>
      </c>
      <c r="W335" s="50">
        <f t="shared" si="82"/>
        <v>29.078014184397166</v>
      </c>
      <c r="X335" s="50">
        <f t="shared" si="83"/>
        <v>90.189808551633661</v>
      </c>
      <c r="Y335" s="50">
        <f t="shared" si="84"/>
        <v>83.50060216780409</v>
      </c>
      <c r="Z335" s="50">
        <f t="shared" si="85"/>
        <v>31.846439088232081</v>
      </c>
      <c r="AA335" s="50">
        <f t="shared" si="86"/>
        <v>-2.7684249038349122</v>
      </c>
      <c r="AB335" s="50">
        <f t="shared" si="87"/>
        <v>-2.7684249038349265</v>
      </c>
      <c r="AC335" s="50">
        <f t="shared" si="88"/>
        <v>-2.7684249038349158</v>
      </c>
      <c r="AF335">
        <v>1.68</v>
      </c>
      <c r="AG335">
        <v>2.29</v>
      </c>
      <c r="AH335" s="66" t="s">
        <v>493</v>
      </c>
      <c r="AJ335" t="s">
        <v>443</v>
      </c>
    </row>
    <row r="336" spans="1:36" ht="15" x14ac:dyDescent="0.25">
      <c r="A336">
        <v>8.23</v>
      </c>
      <c r="B336">
        <v>4.58</v>
      </c>
      <c r="C336">
        <v>1.44</v>
      </c>
      <c r="D336" s="43">
        <f t="shared" si="92"/>
        <v>3.4291738665714E-2</v>
      </c>
      <c r="E336" s="44">
        <f>IF(OR($A336="",$B336="",$C336=""),"",A336*'MPTO_working_3-way'!$I335)</f>
        <v>8.5122210092188269</v>
      </c>
      <c r="F336" s="45">
        <f>IF(OR($A336="",$B336="",$C336=""),"",B336*'MPTO_working_3-way'!$I335)</f>
        <v>4.7370561630889698</v>
      </c>
      <c r="G336" s="46">
        <f>IF(OR($A336="",$B336="",$C336=""),"",C336*'MPTO_working_3-way'!$I335)</f>
        <v>1.4893801036786281</v>
      </c>
      <c r="H336" s="44">
        <f>IF(OR($A336="",$B336="",$C336=""),"",'MPTO_working_3-way'!E335)</f>
        <v>9.0846239093574468</v>
      </c>
      <c r="I336" s="45">
        <f>IF(OR($A336="",$B336="",$C336=""),"",'MPTO_working_3-way'!F335)</f>
        <v>4.8330184443351687</v>
      </c>
      <c r="J336" s="46">
        <f>IF(OR($A336="",$B336="",$C336=""),"",'MPTO_working_3-way'!G335)</f>
        <v>1.4640991221491715</v>
      </c>
      <c r="K336" s="44">
        <f>IF(OR($A336="",$B336="",$C336=""),"",'OddsRatio_working_3-way'!H335)</f>
        <v>8.7582862859701063</v>
      </c>
      <c r="L336" s="45">
        <f>IF(OR($A336="",$B336="",$C336=""),"",'OddsRatio_working_3-way'!I335)</f>
        <v>4.8415857404941889</v>
      </c>
      <c r="M336" s="46">
        <f>IF(OR($A336="",$B336="",$C336=""),"",'OddsRatio_working_3-way'!J335)</f>
        <v>1.4721502027423028</v>
      </c>
      <c r="N336" s="47">
        <f t="shared" si="89"/>
        <v>11.747815275437388</v>
      </c>
      <c r="O336" s="48">
        <f t="shared" si="90"/>
        <v>21.11015714341697</v>
      </c>
      <c r="P336" s="48">
        <f t="shared" si="91"/>
        <v>67.142027581145641</v>
      </c>
      <c r="Q336" t="s">
        <v>277</v>
      </c>
      <c r="R336" t="s">
        <v>37</v>
      </c>
      <c r="S336" t="s">
        <v>477</v>
      </c>
      <c r="T336" s="50">
        <v>100</v>
      </c>
      <c r="U336" s="50">
        <f t="shared" si="80"/>
        <v>87.849331713244226</v>
      </c>
      <c r="V336" s="50">
        <f t="shared" si="81"/>
        <v>78.165938864628828</v>
      </c>
      <c r="W336" s="50">
        <f t="shared" si="82"/>
        <v>30.555555555555554</v>
      </c>
      <c r="X336" s="50">
        <f t="shared" si="83"/>
        <v>91.278505579815629</v>
      </c>
      <c r="Y336" s="50">
        <f t="shared" si="84"/>
        <v>81.595112731200217</v>
      </c>
      <c r="Z336" s="50">
        <f t="shared" si="85"/>
        <v>33.984729422126954</v>
      </c>
      <c r="AA336" s="50">
        <f t="shared" si="86"/>
        <v>-3.4291738665714036</v>
      </c>
      <c r="AB336" s="50">
        <f t="shared" si="87"/>
        <v>-3.4291738665713893</v>
      </c>
      <c r="AC336" s="50">
        <f t="shared" si="88"/>
        <v>-3.4291738665714</v>
      </c>
      <c r="AF336">
        <v>1.77</v>
      </c>
      <c r="AG336">
        <v>2.14</v>
      </c>
      <c r="AH336" s="66" t="s">
        <v>493</v>
      </c>
      <c r="AJ336" t="s">
        <v>433</v>
      </c>
    </row>
    <row r="337" spans="1:36" ht="15" x14ac:dyDescent="0.25">
      <c r="A337">
        <v>1.46</v>
      </c>
      <c r="B337">
        <v>5.0999999999999996</v>
      </c>
      <c r="C337">
        <v>6.83</v>
      </c>
      <c r="D337" s="43">
        <f t="shared" si="92"/>
        <v>2.74228225556854E-2</v>
      </c>
      <c r="E337" s="44">
        <f>IF(OR($A337="",$B337="",$C337=""),"",A337*'MPTO_working_3-way'!$I336)</f>
        <v>1.5000373209313007</v>
      </c>
      <c r="F337" s="45">
        <f>IF(OR($A337="",$B337="",$C337=""),"",B337*'MPTO_working_3-way'!$I336)</f>
        <v>5.2398563950339954</v>
      </c>
      <c r="G337" s="46">
        <f>IF(OR($A337="",$B337="",$C337=""),"",C337*'MPTO_working_3-way'!$I336)</f>
        <v>7.0172978780553317</v>
      </c>
      <c r="H337" s="44">
        <f>IF(OR($A337="",$B337="",$C337=""),"",'MPTO_working_3-way'!E336)</f>
        <v>1.4797483870229371</v>
      </c>
      <c r="I337" s="45">
        <f>IF(OR($A337="",$B337="",$C337=""),"",'MPTO_working_3-way'!F336)</f>
        <v>5.3493817490264988</v>
      </c>
      <c r="J337" s="46">
        <f>IF(OR($A337="",$B337="",$C337=""),"",'MPTO_working_3-way'!G336)</f>
        <v>7.2848098062490383</v>
      </c>
      <c r="K337" s="44">
        <f>IF(OR($A337="",$B337="",$C337=""),"",'OddsRatio_working_3-way'!H336)</f>
        <v>1.4861753528363939</v>
      </c>
      <c r="L337" s="45">
        <f>IF(OR($A337="",$B337="",$C337=""),"",'OddsRatio_working_3-way'!I336)</f>
        <v>5.3333020578895978</v>
      </c>
      <c r="M337" s="46">
        <f>IF(OR($A337="",$B337="",$C337=""),"",'OddsRatio_working_3-way'!J336)</f>
        <v>7.16174414573082</v>
      </c>
      <c r="N337" s="47">
        <f t="shared" si="89"/>
        <v>66.665007999877517</v>
      </c>
      <c r="O337" s="48">
        <f t="shared" si="90"/>
        <v>19.084492486239448</v>
      </c>
      <c r="P337" s="48">
        <f t="shared" si="91"/>
        <v>14.250499513883042</v>
      </c>
      <c r="Q337" t="s">
        <v>408</v>
      </c>
      <c r="R337" t="s">
        <v>399</v>
      </c>
      <c r="S337" t="s">
        <v>477</v>
      </c>
      <c r="T337" s="50">
        <v>100</v>
      </c>
      <c r="U337" s="50">
        <f t="shared" si="80"/>
        <v>31.506849315068493</v>
      </c>
      <c r="V337" s="50">
        <f t="shared" si="81"/>
        <v>80.392156862745097</v>
      </c>
      <c r="W337" s="50">
        <f t="shared" si="82"/>
        <v>85.35871156661787</v>
      </c>
      <c r="X337" s="50">
        <f t="shared" si="83"/>
        <v>34.24913157063704</v>
      </c>
      <c r="Y337" s="50">
        <f t="shared" si="84"/>
        <v>83.134439118313637</v>
      </c>
      <c r="Z337" s="50">
        <f t="shared" si="85"/>
        <v>88.10099382218641</v>
      </c>
      <c r="AA337" s="50">
        <f t="shared" si="86"/>
        <v>-2.7422822555685471</v>
      </c>
      <c r="AB337" s="50">
        <f t="shared" si="87"/>
        <v>-2.74228225556854</v>
      </c>
      <c r="AC337" s="50">
        <f t="shared" si="88"/>
        <v>-2.74228225556854</v>
      </c>
      <c r="AF337">
        <v>1.53</v>
      </c>
      <c r="AG337">
        <v>2.67</v>
      </c>
      <c r="AH337" s="66" t="s">
        <v>478</v>
      </c>
      <c r="AJ337" t="s">
        <v>440</v>
      </c>
    </row>
    <row r="338" spans="1:36" ht="15" x14ac:dyDescent="0.25">
      <c r="A338">
        <v>2.99</v>
      </c>
      <c r="B338">
        <v>3.07</v>
      </c>
      <c r="C338">
        <v>2.76</v>
      </c>
      <c r="D338" s="43">
        <f t="shared" si="92"/>
        <v>2.2499900137628703E-2</v>
      </c>
      <c r="E338" s="44">
        <f>IF(OR($A338="",$B338="",$C338=""),"",A338*'MPTO_working_3-way'!$I337)</f>
        <v>3.0572747014115103</v>
      </c>
      <c r="F338" s="45">
        <f>IF(OR($A338="",$B338="",$C338=""),"",B338*'MPTO_working_3-way'!$I337)</f>
        <v>3.1390746934225198</v>
      </c>
      <c r="G338" s="46">
        <f>IF(OR($A338="",$B338="",$C338=""),"",C338*'MPTO_working_3-way'!$I337)</f>
        <v>2.8220997243798549</v>
      </c>
      <c r="H338" s="44">
        <f>IF(OR($A338="",$B338="",$C338=""),"",'MPTO_working_3-way'!E337)</f>
        <v>3.0585885436720681</v>
      </c>
      <c r="I338" s="45">
        <f>IF(OR($A338="",$B338="",$C338=""),"",'MPTO_working_3-way'!F337)</f>
        <v>3.1423523415391172</v>
      </c>
      <c r="J338" s="46">
        <f>IF(OR($A338="",$B338="",$C338=""),"",'MPTO_working_3-way'!G337)</f>
        <v>2.8183393659446865</v>
      </c>
      <c r="K338" s="44">
        <f>IF(OR($A338="",$B338="",$C338=""),"",'OddsRatio_working_3-way'!H337)</f>
        <v>3.0580009225016789</v>
      </c>
      <c r="L338" s="45">
        <f>IF(OR($A338="",$B338="",$C338=""),"",'OddsRatio_working_3-way'!I337)</f>
        <v>3.140734627928881</v>
      </c>
      <c r="M338" s="46">
        <f>IF(OR($A338="",$B338="",$C338=""),"",'OddsRatio_working_3-way'!J337)</f>
        <v>2.8201415193984696</v>
      </c>
      <c r="N338" s="47">
        <f t="shared" si="89"/>
        <v>32.708869750510509</v>
      </c>
      <c r="O338" s="48">
        <f t="shared" si="90"/>
        <v>31.85652135310308</v>
      </c>
      <c r="P338" s="48">
        <f t="shared" si="91"/>
        <v>35.434608896386393</v>
      </c>
      <c r="Q338" t="s">
        <v>397</v>
      </c>
      <c r="R338" t="s">
        <v>320</v>
      </c>
      <c r="S338" t="s">
        <v>477</v>
      </c>
      <c r="T338" s="50">
        <v>100</v>
      </c>
      <c r="U338" s="50">
        <f t="shared" si="80"/>
        <v>66.555183946488299</v>
      </c>
      <c r="V338" s="50">
        <f t="shared" si="81"/>
        <v>67.426710097719877</v>
      </c>
      <c r="W338" s="50">
        <f t="shared" si="82"/>
        <v>63.768115942028999</v>
      </c>
      <c r="X338" s="50">
        <f t="shared" si="83"/>
        <v>68.805173960251153</v>
      </c>
      <c r="Y338" s="50">
        <f t="shared" si="84"/>
        <v>69.676700111482731</v>
      </c>
      <c r="Z338" s="50">
        <f t="shared" si="85"/>
        <v>66.018105955791839</v>
      </c>
      <c r="AA338" s="50">
        <f t="shared" si="86"/>
        <v>-2.2499900137628543</v>
      </c>
      <c r="AB338" s="50">
        <f t="shared" si="87"/>
        <v>-2.2499900137628543</v>
      </c>
      <c r="AC338" s="50">
        <f t="shared" si="88"/>
        <v>-2.2499900137628401</v>
      </c>
      <c r="AF338">
        <v>2.41</v>
      </c>
      <c r="AG338">
        <v>1.63</v>
      </c>
      <c r="AH338" s="66" t="s">
        <v>481</v>
      </c>
      <c r="AJ338" t="s">
        <v>440</v>
      </c>
    </row>
    <row r="339" spans="1:36" ht="15" x14ac:dyDescent="0.25">
      <c r="A339">
        <v>3.24</v>
      </c>
      <c r="B339">
        <v>3.28</v>
      </c>
      <c r="C339">
        <v>2.4500000000000002</v>
      </c>
      <c r="D339" s="43">
        <f t="shared" si="92"/>
        <v>2.1683289395252103E-2</v>
      </c>
      <c r="E339" s="44">
        <f>IF(OR($A339="",$B339="",$C339=""),"",A339*'MPTO_working_3-way'!$I338)</f>
        <v>3.3102538576406171</v>
      </c>
      <c r="F339" s="45">
        <f>IF(OR($A339="",$B339="",$C339=""),"",B339*'MPTO_working_3-way'!$I338)</f>
        <v>3.3511211892164265</v>
      </c>
      <c r="G339" s="46">
        <f>IF(OR($A339="",$B339="",$C339=""),"",C339*'MPTO_working_3-way'!$I338)</f>
        <v>2.5031240590183677</v>
      </c>
      <c r="H339" s="44">
        <f>IF(OR($A339="",$B339="",$C339=""),"",'MPTO_working_3-way'!E338)</f>
        <v>3.3176935910809973</v>
      </c>
      <c r="I339" s="45">
        <f>IF(OR($A339="",$B339="",$C339=""),"",'MPTO_working_3-way'!F338)</f>
        <v>3.3596473721517586</v>
      </c>
      <c r="J339" s="46">
        <f>IF(OR($A339="",$B339="",$C339=""),"",'MPTO_working_3-way'!G338)</f>
        <v>2.4941667539460943</v>
      </c>
      <c r="K339" s="44">
        <f>IF(OR($A339="",$B339="",$C339=""),"",'OddsRatio_working_3-way'!H338)</f>
        <v>3.3144214501994318</v>
      </c>
      <c r="L339" s="45">
        <f>IF(OR($A339="",$B339="",$C339=""),"",'OddsRatio_working_3-way'!I338)</f>
        <v>3.3557504046672784</v>
      </c>
      <c r="M339" s="46">
        <f>IF(OR($A339="",$B339="",$C339=""),"",'OddsRatio_working_3-way'!J338)</f>
        <v>2.4981745994594537</v>
      </c>
      <c r="N339" s="47">
        <f t="shared" si="89"/>
        <v>30.209163496383624</v>
      </c>
      <c r="O339" s="48">
        <f t="shared" si="90"/>
        <v>29.840759063500897</v>
      </c>
      <c r="P339" s="48">
        <f t="shared" si="91"/>
        <v>39.950077440115486</v>
      </c>
      <c r="Q339" t="s">
        <v>401</v>
      </c>
      <c r="R339" t="s">
        <v>396</v>
      </c>
      <c r="S339" t="s">
        <v>477</v>
      </c>
      <c r="T339" s="50">
        <v>100</v>
      </c>
      <c r="U339" s="50">
        <f t="shared" si="80"/>
        <v>69.135802469135797</v>
      </c>
      <c r="V339" s="50">
        <f t="shared" si="81"/>
        <v>69.512195121951223</v>
      </c>
      <c r="W339" s="50">
        <f t="shared" si="82"/>
        <v>59.183673469387763</v>
      </c>
      <c r="X339" s="50">
        <f t="shared" si="83"/>
        <v>71.304131408661021</v>
      </c>
      <c r="Y339" s="50">
        <f t="shared" si="84"/>
        <v>71.680524061476433</v>
      </c>
      <c r="Z339" s="50">
        <f t="shared" si="85"/>
        <v>61.352002408912973</v>
      </c>
      <c r="AA339" s="50">
        <f t="shared" si="86"/>
        <v>-2.1683289395252245</v>
      </c>
      <c r="AB339" s="50">
        <f t="shared" si="87"/>
        <v>-2.1683289395252103</v>
      </c>
      <c r="AC339" s="50">
        <f t="shared" si="88"/>
        <v>-2.1683289395252103</v>
      </c>
      <c r="AF339">
        <v>2.09</v>
      </c>
      <c r="AG339">
        <v>1.83</v>
      </c>
      <c r="AH339" s="66" t="s">
        <v>483</v>
      </c>
      <c r="AJ339" t="s">
        <v>440</v>
      </c>
    </row>
    <row r="340" spans="1:36" ht="15" x14ac:dyDescent="0.25">
      <c r="A340">
        <v>3.24</v>
      </c>
      <c r="B340">
        <v>3.47</v>
      </c>
      <c r="C340">
        <v>2.35</v>
      </c>
      <c r="D340" s="43">
        <f t="shared" si="92"/>
        <v>2.2358328242604752E-2</v>
      </c>
      <c r="E340" s="44">
        <f>IF(OR($A340="",$B340="",$C340=""),"",A340*'MPTO_working_3-way'!$I339)</f>
        <v>3.3124409835060398</v>
      </c>
      <c r="F340" s="45">
        <f>IF(OR($A340="",$B340="",$C340=""),"",B340*'MPTO_working_3-way'!$I339)</f>
        <v>3.5475833990018386</v>
      </c>
      <c r="G340" s="46">
        <f>IF(OR($A340="",$B340="",$C340=""),"",C340*'MPTO_working_3-way'!$I339)</f>
        <v>2.4025420713701213</v>
      </c>
      <c r="H340" s="44">
        <f>IF(OR($A340="",$B340="",$C340=""),"",'MPTO_working_3-way'!E339)</f>
        <v>3.3201721793607617</v>
      </c>
      <c r="I340" s="45">
        <f>IF(OR($A340="",$B340="",$C340=""),"",'MPTO_working_3-way'!F339)</f>
        <v>3.5621204712717649</v>
      </c>
      <c r="J340" s="46">
        <f>IF(OR($A340="",$B340="",$C340=""),"",'MPTO_working_3-way'!G339)</f>
        <v>2.3918916472124785</v>
      </c>
      <c r="K340" s="44">
        <f>IF(OR($A340="",$B340="",$C340=""),"",'OddsRatio_working_3-way'!H339)</f>
        <v>3.3172477346634324</v>
      </c>
      <c r="L340" s="45">
        <f>IF(OR($A340="",$B340="",$C340=""),"",'OddsRatio_working_3-way'!I339)</f>
        <v>3.555179421704767</v>
      </c>
      <c r="M340" s="46">
        <f>IF(OR($A340="",$B340="",$C340=""),"",'OddsRatio_working_3-way'!J339)</f>
        <v>2.3965555543730503</v>
      </c>
      <c r="N340" s="47">
        <f t="shared" si="89"/>
        <v>30.189217105433652</v>
      </c>
      <c r="O340" s="48">
        <f t="shared" si="90"/>
        <v>28.188202715159953</v>
      </c>
      <c r="P340" s="48">
        <f t="shared" si="91"/>
        <v>41.622580179406398</v>
      </c>
      <c r="Q340" t="s">
        <v>398</v>
      </c>
      <c r="R340" t="s">
        <v>407</v>
      </c>
      <c r="S340" t="s">
        <v>477</v>
      </c>
      <c r="T340" s="50">
        <v>100</v>
      </c>
      <c r="U340" s="50">
        <f t="shared" si="80"/>
        <v>69.135802469135797</v>
      </c>
      <c r="V340" s="50">
        <f t="shared" si="81"/>
        <v>71.181556195965413</v>
      </c>
      <c r="W340" s="50">
        <f t="shared" si="82"/>
        <v>57.446808510638299</v>
      </c>
      <c r="X340" s="50">
        <f t="shared" si="83"/>
        <v>71.371635293396281</v>
      </c>
      <c r="Y340" s="50">
        <f t="shared" si="84"/>
        <v>73.417389020225897</v>
      </c>
      <c r="Z340" s="50">
        <f t="shared" si="85"/>
        <v>59.682641334898776</v>
      </c>
      <c r="AA340" s="50">
        <f t="shared" si="86"/>
        <v>-2.2358328242604841</v>
      </c>
      <c r="AB340" s="50">
        <f t="shared" si="87"/>
        <v>-2.2358328242604841</v>
      </c>
      <c r="AC340" s="50">
        <f t="shared" si="88"/>
        <v>-2.235832824260477</v>
      </c>
      <c r="AF340">
        <v>2.16</v>
      </c>
      <c r="AG340">
        <v>1.77</v>
      </c>
      <c r="AH340" s="66" t="s">
        <v>482</v>
      </c>
      <c r="AJ340" t="s">
        <v>440</v>
      </c>
    </row>
    <row r="341" spans="1:36" ht="15" x14ac:dyDescent="0.25">
      <c r="A341">
        <v>2.94</v>
      </c>
      <c r="B341">
        <v>3.13</v>
      </c>
      <c r="C341">
        <v>2.76</v>
      </c>
      <c r="D341" s="43">
        <f t="shared" si="92"/>
        <v>2.1943712892852574E-2</v>
      </c>
      <c r="E341" s="44">
        <f>IF(OR($A341="",$B341="",$C341=""),"",A341*'MPTO_working_3-way'!$I340)</f>
        <v>3.0045145159049866</v>
      </c>
      <c r="F341" s="45">
        <f>IF(OR($A341="",$B341="",$C341=""),"",B341*'MPTO_working_3-way'!$I340)</f>
        <v>3.1986838213546283</v>
      </c>
      <c r="G341" s="46">
        <f>IF(OR($A341="",$B341="",$C341=""),"",C341*'MPTO_working_3-way'!$I340)</f>
        <v>2.8205646475842729</v>
      </c>
      <c r="H341" s="44">
        <f>IF(OR($A341="",$B341="",$C341=""),"",'MPTO_working_3-way'!E340)</f>
        <v>3.0046137334993963</v>
      </c>
      <c r="I341" s="45">
        <f>IF(OR($A341="",$B341="",$C341=""),"",'MPTO_working_3-way'!F340)</f>
        <v>3.2033391922734635</v>
      </c>
      <c r="J341" s="46">
        <f>IF(OR($A341="",$B341="",$C341=""),"",'MPTO_working_3-way'!G340)</f>
        <v>2.8168675297434986</v>
      </c>
      <c r="K341" s="44">
        <f>IF(OR($A341="",$B341="",$C341=""),"",'OddsRatio_working_3-way'!H340)</f>
        <v>3.0046536199747367</v>
      </c>
      <c r="L341" s="45">
        <f>IF(OR($A341="",$B341="",$C341=""),"",'OddsRatio_working_3-way'!I340)</f>
        <v>3.2009856755392727</v>
      </c>
      <c r="M341" s="46">
        <f>IF(OR($A341="",$B341="",$C341=""),"",'OddsRatio_working_3-way'!J340)</f>
        <v>2.8186548304925441</v>
      </c>
      <c r="N341" s="47">
        <f t="shared" si="89"/>
        <v>33.283247416722531</v>
      </c>
      <c r="O341" s="48">
        <f t="shared" si="90"/>
        <v>31.262858595899125</v>
      </c>
      <c r="P341" s="48">
        <f t="shared" si="91"/>
        <v>35.453893987378358</v>
      </c>
      <c r="Q341" t="s">
        <v>404</v>
      </c>
      <c r="R341" t="s">
        <v>319</v>
      </c>
      <c r="S341" t="s">
        <v>477</v>
      </c>
      <c r="T341" s="50">
        <v>100</v>
      </c>
      <c r="U341" s="50">
        <f t="shared" si="80"/>
        <v>65.986394557823132</v>
      </c>
      <c r="V341" s="50">
        <f t="shared" si="81"/>
        <v>68.051118210862612</v>
      </c>
      <c r="W341" s="50">
        <f t="shared" si="82"/>
        <v>63.768115942028999</v>
      </c>
      <c r="X341" s="50">
        <f t="shared" si="83"/>
        <v>68.18076584710839</v>
      </c>
      <c r="Y341" s="50">
        <f t="shared" si="84"/>
        <v>70.245489500147883</v>
      </c>
      <c r="Z341" s="50">
        <f t="shared" si="85"/>
        <v>65.962487231314242</v>
      </c>
      <c r="AA341" s="50">
        <f t="shared" si="86"/>
        <v>-2.1943712892852574</v>
      </c>
      <c r="AB341" s="50">
        <f t="shared" si="87"/>
        <v>-2.1943712892852716</v>
      </c>
      <c r="AC341" s="50">
        <f t="shared" si="88"/>
        <v>-2.1943712892852432</v>
      </c>
      <c r="AF341">
        <v>2.15</v>
      </c>
      <c r="AG341">
        <v>1.78</v>
      </c>
      <c r="AH341" s="66" t="s">
        <v>485</v>
      </c>
      <c r="AJ341" t="s">
        <v>440</v>
      </c>
    </row>
    <row r="342" spans="1:36" ht="15" x14ac:dyDescent="0.25">
      <c r="A342">
        <v>1.77</v>
      </c>
      <c r="B342">
        <v>3.77</v>
      </c>
      <c r="C342">
        <v>5.17</v>
      </c>
      <c r="D342" s="43">
        <f t="shared" si="92"/>
        <v>2.3647338481266766E-2</v>
      </c>
      <c r="E342" s="44">
        <f>IF(OR($A342="",$B342="",$C342=""),"",A342*'MPTO_working_3-way'!$I341)</f>
        <v>1.8118557891118421</v>
      </c>
      <c r="F342" s="45">
        <f>IF(OR($A342="",$B342="",$C342=""),"",B342*'MPTO_working_3-way'!$I341)</f>
        <v>3.8591504660743756</v>
      </c>
      <c r="G342" s="46">
        <f>IF(OR($A342="",$B342="",$C342=""),"",C342*'MPTO_working_3-way'!$I341)</f>
        <v>5.292256739948149</v>
      </c>
      <c r="H342" s="44">
        <f>IF(OR($A342="",$B342="",$C342=""),"",'MPTO_working_3-way'!E341)</f>
        <v>1.7950443323402809</v>
      </c>
      <c r="I342" s="45">
        <f>IF(OR($A342="",$B342="",$C342=""),"",'MPTO_working_3-way'!F341)</f>
        <v>3.885463631212545</v>
      </c>
      <c r="J342" s="46">
        <f>IF(OR($A342="",$B342="",$C342=""),"",'MPTO_working_3-way'!G341)</f>
        <v>5.3896399360242242</v>
      </c>
      <c r="K342" s="44">
        <f>IF(OR($A342="",$B342="",$C342=""),"",'OddsRatio_working_3-way'!H341)</f>
        <v>1.8012962599152769</v>
      </c>
      <c r="L342" s="45">
        <f>IF(OR($A342="",$B342="",$C342=""),"",'OddsRatio_working_3-way'!I341)</f>
        <v>3.882585246708202</v>
      </c>
      <c r="M342" s="46">
        <f>IF(OR($A342="",$B342="",$C342=""),"",'OddsRatio_working_3-way'!J341)</f>
        <v>5.3394875374632509</v>
      </c>
      <c r="N342" s="47">
        <f t="shared" si="89"/>
        <v>55.192030514205129</v>
      </c>
      <c r="O342" s="48">
        <f t="shared" si="90"/>
        <v>25.912438729480918</v>
      </c>
      <c r="P342" s="48">
        <f t="shared" si="91"/>
        <v>18.895530756313942</v>
      </c>
      <c r="Q342" t="s">
        <v>405</v>
      </c>
      <c r="R342" t="s">
        <v>403</v>
      </c>
      <c r="S342" t="s">
        <v>477</v>
      </c>
      <c r="T342" s="50">
        <v>100</v>
      </c>
      <c r="U342" s="50">
        <f t="shared" si="80"/>
        <v>43.502824858757066</v>
      </c>
      <c r="V342" s="50">
        <f t="shared" si="81"/>
        <v>73.474801061007966</v>
      </c>
      <c r="W342" s="50">
        <f t="shared" si="82"/>
        <v>80.657640232108321</v>
      </c>
      <c r="X342" s="50">
        <f t="shared" si="83"/>
        <v>45.867558706883727</v>
      </c>
      <c r="Y342" s="50">
        <f t="shared" si="84"/>
        <v>75.839534909134613</v>
      </c>
      <c r="Z342" s="50">
        <f t="shared" si="85"/>
        <v>83.022374080234982</v>
      </c>
      <c r="AA342" s="50">
        <f t="shared" si="86"/>
        <v>-2.3647338481266615</v>
      </c>
      <c r="AB342" s="50">
        <f t="shared" si="87"/>
        <v>-2.3647338481266473</v>
      </c>
      <c r="AC342" s="50">
        <f t="shared" si="88"/>
        <v>-2.3647338481266615</v>
      </c>
      <c r="AF342">
        <v>2.2599999999999998</v>
      </c>
      <c r="AG342">
        <v>1.71</v>
      </c>
      <c r="AH342" s="66" t="s">
        <v>482</v>
      </c>
      <c r="AJ342" t="s">
        <v>440</v>
      </c>
    </row>
    <row r="343" spans="1:36" ht="15" x14ac:dyDescent="0.25">
      <c r="A343">
        <v>4.87</v>
      </c>
      <c r="B343">
        <v>4.2699999999999996</v>
      </c>
      <c r="C343">
        <v>1.71</v>
      </c>
      <c r="D343" s="43">
        <f t="shared" si="92"/>
        <v>2.4326168143060434E-2</v>
      </c>
      <c r="E343" s="44">
        <f>IF(OR($A343="",$B343="",$C343=""),"",A343*'MPTO_working_3-way'!$I342)</f>
        <v>4.988468438856704</v>
      </c>
      <c r="F343" s="45">
        <f>IF(OR($A343="",$B343="",$C343=""),"",B343*'MPTO_working_3-way'!$I342)</f>
        <v>4.373872737970868</v>
      </c>
      <c r="G343" s="46">
        <f>IF(OR($A343="",$B343="",$C343=""),"",C343*'MPTO_working_3-way'!$I342)</f>
        <v>1.7515977475246334</v>
      </c>
      <c r="H343" s="44">
        <f>IF(OR($A343="",$B343="",$C343=""),"",'MPTO_working_3-way'!E342)</f>
        <v>5.0702203637163139</v>
      </c>
      <c r="I343" s="45">
        <f>IF(OR($A343="",$B343="",$C343=""),"",'MPTO_working_3-way'!F342)</f>
        <v>4.4231481702999638</v>
      </c>
      <c r="J343" s="46">
        <f>IF(OR($A343="",$B343="",$C343=""),"",'MPTO_working_3-way'!G342)</f>
        <v>1.7340441096904942</v>
      </c>
      <c r="K343" s="44">
        <f>IF(OR($A343="",$B343="",$C343=""),"",'OddsRatio_working_3-way'!H342)</f>
        <v>5.0351396928271317</v>
      </c>
      <c r="L343" s="45">
        <f>IF(OR($A343="",$B343="",$C343=""),"",'OddsRatio_working_3-way'!I342)</f>
        <v>4.4095366396756388</v>
      </c>
      <c r="M343" s="46">
        <f>IF(OR($A343="",$B343="",$C343=""),"",'OddsRatio_working_3-way'!J342)</f>
        <v>1.7402969462292674</v>
      </c>
      <c r="N343" s="47">
        <f t="shared" si="89"/>
        <v>20.04623287201127</v>
      </c>
      <c r="O343" s="48">
        <f t="shared" si="90"/>
        <v>22.863033743956645</v>
      </c>
      <c r="P343" s="48">
        <f t="shared" si="91"/>
        <v>57.090733384032092</v>
      </c>
      <c r="Q343" t="s">
        <v>321</v>
      </c>
      <c r="R343" t="s">
        <v>247</v>
      </c>
      <c r="S343" t="s">
        <v>477</v>
      </c>
      <c r="T343" s="50">
        <v>100</v>
      </c>
      <c r="U343" s="50">
        <f t="shared" si="80"/>
        <v>79.466119096509232</v>
      </c>
      <c r="V343" s="50">
        <f t="shared" si="81"/>
        <v>76.580796252927385</v>
      </c>
      <c r="W343" s="50">
        <f t="shared" si="82"/>
        <v>41.520467836257311</v>
      </c>
      <c r="X343" s="50">
        <f t="shared" si="83"/>
        <v>81.89873591081529</v>
      </c>
      <c r="Y343" s="50">
        <f t="shared" si="84"/>
        <v>79.013413067233444</v>
      </c>
      <c r="Z343" s="50">
        <f t="shared" si="85"/>
        <v>43.953084650563355</v>
      </c>
      <c r="AA343" s="50">
        <f t="shared" si="86"/>
        <v>-2.4326168143060585</v>
      </c>
      <c r="AB343" s="50">
        <f t="shared" si="87"/>
        <v>-2.4326168143060585</v>
      </c>
      <c r="AC343" s="50">
        <f t="shared" si="88"/>
        <v>-2.4326168143060443</v>
      </c>
      <c r="AF343">
        <v>1.72</v>
      </c>
      <c r="AG343">
        <v>2.23</v>
      </c>
      <c r="AH343" s="66" t="s">
        <v>482</v>
      </c>
      <c r="AJ343" t="s">
        <v>440</v>
      </c>
    </row>
    <row r="344" spans="1:36" ht="15" x14ac:dyDescent="0.25">
      <c r="A344">
        <v>1.57</v>
      </c>
      <c r="B344">
        <v>3.49</v>
      </c>
      <c r="C344">
        <v>7.41</v>
      </c>
      <c r="D344" s="43">
        <f t="shared" si="92"/>
        <v>5.8428392980347743E-2</v>
      </c>
      <c r="E344" s="44">
        <f>IF(OR($A344="",$B344="",$C344=""),"",A344*'MPTO_working_3-way'!$I343)</f>
        <v>1.661732576979146</v>
      </c>
      <c r="F344" s="45">
        <f>IF(OR($A344="",$B344="",$C344=""),"",B344*'MPTO_working_3-way'!$I343)</f>
        <v>3.6939150915014141</v>
      </c>
      <c r="G344" s="46">
        <f>IF(OR($A344="",$B344="",$C344=""),"",C344*'MPTO_working_3-way'!$I343)</f>
        <v>7.8429543919843772</v>
      </c>
      <c r="H344" s="44">
        <f>IF(OR($A344="",$B344="",$C344=""),"",'MPTO_working_3-way'!E343)</f>
        <v>1.6195209431970543</v>
      </c>
      <c r="I344" s="45">
        <f>IF(OR($A344="",$B344="",$C344=""),"",'MPTO_working_3-way'!F343)</f>
        <v>3.7445214800798294</v>
      </c>
      <c r="J344" s="46">
        <f>IF(OR($A344="",$B344="",$C344=""),"",'MPTO_working_3-way'!G343)</f>
        <v>8.6597604384536933</v>
      </c>
      <c r="K344" s="44">
        <f>IF(OR($A344="",$B344="",$C344=""),"",'OddsRatio_working_3-way'!H343)</f>
        <v>1.6343312806204928</v>
      </c>
      <c r="L344" s="45">
        <f>IF(OR($A344="",$B344="",$C344=""),"",'OddsRatio_working_3-way'!I343)</f>
        <v>3.7710261206053106</v>
      </c>
      <c r="M344" s="46">
        <f>IF(OR($A344="",$B344="",$C344=""),"",'OddsRatio_working_3-way'!J343)</f>
        <v>8.1334447522409796</v>
      </c>
      <c r="N344" s="47">
        <f t="shared" si="89"/>
        <v>60.178154647355719</v>
      </c>
      <c r="O344" s="48">
        <f t="shared" si="90"/>
        <v>27.071548079182943</v>
      </c>
      <c r="P344" s="48">
        <f t="shared" si="91"/>
        <v>12.750297273461333</v>
      </c>
      <c r="Q344" t="s">
        <v>88</v>
      </c>
      <c r="R344" t="s">
        <v>410</v>
      </c>
      <c r="S344" t="s">
        <v>477</v>
      </c>
      <c r="T344" s="50">
        <v>100</v>
      </c>
      <c r="U344" s="50">
        <f t="shared" si="80"/>
        <v>36.30573248407643</v>
      </c>
      <c r="V344" s="50">
        <f t="shared" si="81"/>
        <v>71.346704871060169</v>
      </c>
      <c r="W344" s="50">
        <f t="shared" si="82"/>
        <v>86.504723346828612</v>
      </c>
      <c r="X344" s="50">
        <f t="shared" si="83"/>
        <v>42.148571782111219</v>
      </c>
      <c r="Y344" s="50">
        <f t="shared" si="84"/>
        <v>77.189544169094958</v>
      </c>
      <c r="Z344" s="50">
        <f t="shared" si="85"/>
        <v>92.347562644863388</v>
      </c>
      <c r="AA344" s="50">
        <f t="shared" si="86"/>
        <v>-5.8428392980347894</v>
      </c>
      <c r="AB344" s="50">
        <f t="shared" si="87"/>
        <v>-5.8428392980347894</v>
      </c>
      <c r="AC344" s="50">
        <f t="shared" si="88"/>
        <v>-5.8428392980347752</v>
      </c>
      <c r="AF344">
        <v>2.31</v>
      </c>
      <c r="AG344">
        <v>1.61</v>
      </c>
      <c r="AH344" s="66" t="s">
        <v>487</v>
      </c>
      <c r="AJ344" t="s">
        <v>447</v>
      </c>
    </row>
    <row r="345" spans="1:36" ht="15" x14ac:dyDescent="0.25">
      <c r="A345">
        <v>2.41</v>
      </c>
      <c r="B345">
        <v>3.22</v>
      </c>
      <c r="C345">
        <v>3.08</v>
      </c>
      <c r="D345" s="43">
        <f t="shared" si="92"/>
        <v>5.0172090222604382E-2</v>
      </c>
      <c r="E345" s="44">
        <f>IF(OR($A345="",$B345="",$C345=""),"",A345*'MPTO_working_3-way'!$I344)</f>
        <v>2.5309147374364769</v>
      </c>
      <c r="F345" s="45">
        <f>IF(OR($A345="",$B345="",$C345=""),"",B345*'MPTO_working_3-way'!$I344)</f>
        <v>3.3815541305167862</v>
      </c>
      <c r="G345" s="46">
        <f>IF(OR($A345="",$B345="",$C345=""),"",C345*'MPTO_working_3-way'!$I344)</f>
        <v>3.2345300378856217</v>
      </c>
      <c r="H345" s="44">
        <f>IF(OR($A345="",$B345="",$C345=""),"",'MPTO_working_3-way'!E344)</f>
        <v>2.5112142714253776</v>
      </c>
      <c r="I345" s="45">
        <f>IF(OR($A345="",$B345="",$C345=""),"",'MPTO_working_3-way'!F344)</f>
        <v>3.4032708193793257</v>
      </c>
      <c r="J345" s="46">
        <f>IF(OR($A345="",$B345="",$C345=""),"",'MPTO_working_3-way'!G344)</f>
        <v>3.2472667513713795</v>
      </c>
      <c r="K345" s="44">
        <f>IF(OR($A345="",$B345="",$C345=""),"",'OddsRatio_working_3-way'!H344)</f>
        <v>2.5199059543895017</v>
      </c>
      <c r="L345" s="45">
        <f>IF(OR($A345="",$B345="",$C345=""),"",'OddsRatio_working_3-way'!I344)</f>
        <v>3.3930434175494275</v>
      </c>
      <c r="M345" s="46">
        <f>IF(OR($A345="",$B345="",$C345=""),"",'OddsRatio_working_3-way'!J344)</f>
        <v>3.2421307695958603</v>
      </c>
      <c r="N345" s="47">
        <f t="shared" si="89"/>
        <v>39.511406101846163</v>
      </c>
      <c r="O345" s="48">
        <f t="shared" si="90"/>
        <v>29.572201461319647</v>
      </c>
      <c r="P345" s="48">
        <f t="shared" si="91"/>
        <v>30.91639243683418</v>
      </c>
      <c r="Q345" t="s">
        <v>346</v>
      </c>
      <c r="R345" t="s">
        <v>409</v>
      </c>
      <c r="S345" t="s">
        <v>477</v>
      </c>
      <c r="T345" s="50">
        <v>100</v>
      </c>
      <c r="U345" s="50">
        <f t="shared" si="80"/>
        <v>58.50622406639004</v>
      </c>
      <c r="V345" s="50">
        <f t="shared" si="81"/>
        <v>68.944099378881987</v>
      </c>
      <c r="W345" s="50">
        <f t="shared" si="82"/>
        <v>67.532467532467535</v>
      </c>
      <c r="X345" s="50">
        <f t="shared" si="83"/>
        <v>63.523433088650471</v>
      </c>
      <c r="Y345" s="50">
        <f t="shared" si="84"/>
        <v>73.961308401142418</v>
      </c>
      <c r="Z345" s="50">
        <f t="shared" si="85"/>
        <v>72.549676554727967</v>
      </c>
      <c r="AA345" s="50">
        <f t="shared" si="86"/>
        <v>-5.0172090222604311</v>
      </c>
      <c r="AB345" s="50">
        <f t="shared" si="87"/>
        <v>-5.0172090222604311</v>
      </c>
      <c r="AC345" s="50">
        <f t="shared" si="88"/>
        <v>-5.0172090222604311</v>
      </c>
      <c r="AF345">
        <v>2.78</v>
      </c>
      <c r="AG345">
        <v>1.44</v>
      </c>
      <c r="AH345" s="66" t="s">
        <v>485</v>
      </c>
      <c r="AJ345" t="s">
        <v>447</v>
      </c>
    </row>
    <row r="346" spans="1:36" ht="15" x14ac:dyDescent="0.25">
      <c r="A346">
        <v>2.41</v>
      </c>
      <c r="B346">
        <v>3.28</v>
      </c>
      <c r="C346">
        <v>3.04</v>
      </c>
      <c r="D346" s="43">
        <f t="shared" si="92"/>
        <v>4.8763176537639952E-2</v>
      </c>
      <c r="E346" s="44">
        <f>IF(OR($A346="",$B346="",$C346=""),"",A346*'MPTO_working_3-way'!$I345)</f>
        <v>2.5275192554557124</v>
      </c>
      <c r="F346" s="45">
        <f>IF(OR($A346="",$B346="",$C346=""),"",B346*'MPTO_working_3-way'!$I345)</f>
        <v>3.4399432190434589</v>
      </c>
      <c r="G346" s="46">
        <f>IF(OR($A346="",$B346="",$C346=""),"",C346*'MPTO_working_3-way'!$I345)</f>
        <v>3.1882400566744256</v>
      </c>
      <c r="H346" s="44">
        <f>IF(OR($A346="",$B346="",$C346=""),"",'MPTO_working_3-way'!E345)</f>
        <v>2.5082561310025486</v>
      </c>
      <c r="I346" s="45">
        <f>IF(OR($A346="",$B346="",$C346=""),"",'MPTO_working_3-way'!F345)</f>
        <v>3.4647194612376215</v>
      </c>
      <c r="J346" s="46">
        <f>IF(OR($A346="",$B346="",$C346=""),"",'MPTO_working_3-way'!G345)</f>
        <v>3.1980251428052284</v>
      </c>
      <c r="K346" s="44">
        <f>IF(OR($A346="",$B346="",$C346=""),"",'OddsRatio_working_3-way'!H345)</f>
        <v>2.5167877913903887</v>
      </c>
      <c r="L346" s="45">
        <f>IF(OR($A346="",$B346="",$C346=""),"",'OddsRatio_working_3-way'!I345)</f>
        <v>3.4526781307589274</v>
      </c>
      <c r="M346" s="46">
        <f>IF(OR($A346="",$B346="",$C346=""),"",'OddsRatio_working_3-way'!J345)</f>
        <v>3.1945014854158815</v>
      </c>
      <c r="N346" s="47">
        <f t="shared" si="89"/>
        <v>39.564485921975681</v>
      </c>
      <c r="O346" s="48">
        <f t="shared" si="90"/>
        <v>29.070247278037016</v>
      </c>
      <c r="P346" s="48">
        <f t="shared" si="91"/>
        <v>31.365266799987303</v>
      </c>
      <c r="Q346" t="s">
        <v>343</v>
      </c>
      <c r="R346" t="s">
        <v>411</v>
      </c>
      <c r="S346" t="s">
        <v>477</v>
      </c>
      <c r="T346" s="50">
        <v>100</v>
      </c>
      <c r="U346" s="50">
        <f t="shared" si="80"/>
        <v>58.50622406639004</v>
      </c>
      <c r="V346" s="50">
        <f t="shared" si="81"/>
        <v>69.512195121951223</v>
      </c>
      <c r="W346" s="50">
        <f t="shared" si="82"/>
        <v>67.10526315789474</v>
      </c>
      <c r="X346" s="50">
        <f t="shared" si="83"/>
        <v>63.382541720154052</v>
      </c>
      <c r="Y346" s="50">
        <f t="shared" si="84"/>
        <v>74.388512775715228</v>
      </c>
      <c r="Z346" s="50">
        <f t="shared" si="85"/>
        <v>71.981580811658731</v>
      </c>
      <c r="AA346" s="50">
        <f t="shared" si="86"/>
        <v>-4.8763176537640121</v>
      </c>
      <c r="AB346" s="50">
        <f t="shared" si="87"/>
        <v>-4.8763176537640049</v>
      </c>
      <c r="AC346" s="50">
        <f t="shared" si="88"/>
        <v>-4.8763176537639907</v>
      </c>
      <c r="AF346">
        <v>2.61</v>
      </c>
      <c r="AG346">
        <v>1.49</v>
      </c>
      <c r="AH346" s="66" t="s">
        <v>479</v>
      </c>
      <c r="AJ346" t="s">
        <v>447</v>
      </c>
    </row>
    <row r="347" spans="1:36" ht="15" x14ac:dyDescent="0.25">
      <c r="A347">
        <v>2.7</v>
      </c>
      <c r="B347">
        <v>3.29</v>
      </c>
      <c r="C347">
        <v>2.67</v>
      </c>
      <c r="D347" s="43">
        <f t="shared" si="92"/>
        <v>4.8853573357517943E-2</v>
      </c>
      <c r="E347" s="44">
        <f>IF(OR($A347="",$B347="",$C347=""),"",A347*'MPTO_working_3-way'!$I346)</f>
        <v>2.8319046480652985</v>
      </c>
      <c r="F347" s="45">
        <f>IF(OR($A347="",$B347="",$C347=""),"",B347*'MPTO_working_3-way'!$I346)</f>
        <v>3.4507282563462343</v>
      </c>
      <c r="G347" s="46">
        <f>IF(OR($A347="",$B347="",$C347=""),"",C347*'MPTO_working_3-way'!$I346)</f>
        <v>2.800439040864573</v>
      </c>
      <c r="H347" s="44">
        <f>IF(OR($A347="",$B347="",$C347=""),"",'MPTO_working_3-way'!E346)</f>
        <v>2.8241738875717877</v>
      </c>
      <c r="I347" s="45">
        <f>IF(OR($A347="",$B347="",$C347=""),"",'MPTO_working_3-way'!F346)</f>
        <v>3.4762435198607027</v>
      </c>
      <c r="J347" s="46">
        <f>IF(OR($A347="",$B347="",$C347=""),"",'MPTO_working_3-way'!G346)</f>
        <v>2.7913677785793896</v>
      </c>
      <c r="K347" s="44">
        <f>IF(OR($A347="",$B347="",$C347=""),"",'OddsRatio_working_3-way'!H346)</f>
        <v>2.8282995063789573</v>
      </c>
      <c r="L347" s="45">
        <f>IF(OR($A347="",$B347="",$C347=""),"",'OddsRatio_working_3-way'!I346)</f>
        <v>3.4628269821222415</v>
      </c>
      <c r="M347" s="46">
        <f>IF(OR($A347="",$B347="",$C347=""),"",'OddsRatio_working_3-way'!J346)</f>
        <v>2.7960353974428571</v>
      </c>
      <c r="N347" s="47">
        <f t="shared" si="89"/>
        <v>35.311923396968197</v>
      </c>
      <c r="O347" s="48">
        <f t="shared" si="90"/>
        <v>28.979390021827999</v>
      </c>
      <c r="P347" s="48">
        <f t="shared" si="91"/>
        <v>35.7086865812038</v>
      </c>
      <c r="Q347" t="s">
        <v>91</v>
      </c>
      <c r="R347" t="s">
        <v>92</v>
      </c>
      <c r="S347" t="s">
        <v>477</v>
      </c>
      <c r="T347" s="50">
        <v>100</v>
      </c>
      <c r="U347" s="50">
        <f t="shared" si="80"/>
        <v>62.962962962962962</v>
      </c>
      <c r="V347" s="50">
        <f t="shared" si="81"/>
        <v>69.6048632218845</v>
      </c>
      <c r="W347" s="50">
        <f t="shared" si="82"/>
        <v>62.546816479400754</v>
      </c>
      <c r="X347" s="50">
        <f t="shared" si="83"/>
        <v>67.848320298714754</v>
      </c>
      <c r="Y347" s="50">
        <f t="shared" si="84"/>
        <v>74.490220557636292</v>
      </c>
      <c r="Z347" s="50">
        <f t="shared" si="85"/>
        <v>67.432173815152538</v>
      </c>
      <c r="AA347" s="50">
        <f t="shared" si="86"/>
        <v>-4.8853573357517917</v>
      </c>
      <c r="AB347" s="50">
        <f t="shared" si="87"/>
        <v>-4.8853573357517917</v>
      </c>
      <c r="AC347" s="50">
        <f t="shared" si="88"/>
        <v>-4.8853573357517845</v>
      </c>
      <c r="AF347">
        <v>2.46</v>
      </c>
      <c r="AG347">
        <v>1.55</v>
      </c>
      <c r="AH347" s="66" t="s">
        <v>482</v>
      </c>
      <c r="AJ347" t="s">
        <v>447</v>
      </c>
    </row>
    <row r="348" spans="1:36" ht="15" x14ac:dyDescent="0.25">
      <c r="A348">
        <v>5.31</v>
      </c>
      <c r="B348">
        <v>4.08</v>
      </c>
      <c r="C348">
        <v>1.69</v>
      </c>
      <c r="D348" s="43">
        <f t="shared" si="92"/>
        <v>2.51379326845238E-2</v>
      </c>
      <c r="E348" s="44">
        <f>IF(OR($A348="",$B348="",$C348=""),"",A348*'MPTO_working_3-way'!$I347)</f>
        <v>5.4434824225548208</v>
      </c>
      <c r="F348" s="45">
        <f>IF(OR($A348="",$B348="",$C348=""),"",B348*'MPTO_working_3-way'!$I347)</f>
        <v>4.1825627653528574</v>
      </c>
      <c r="G348" s="46">
        <f>IF(OR($A348="",$B348="",$C348=""),"",C348*'MPTO_working_3-way'!$I347)</f>
        <v>1.7324831062368451</v>
      </c>
      <c r="H348" s="44">
        <f>IF(OR($A348="",$B348="",$C348=""),"",'MPTO_working_3-way'!E347)</f>
        <v>5.5572657657302145</v>
      </c>
      <c r="I348" s="45">
        <f>IF(OR($A348="",$B348="",$C348=""),"",'MPTO_working_3-way'!F347)</f>
        <v>4.2244228291249311</v>
      </c>
      <c r="J348" s="46">
        <f>IF(OR($A348="",$B348="",$C348=""),"",'MPTO_working_3-way'!G347)</f>
        <v>1.7142759220384081</v>
      </c>
      <c r="K348" s="44">
        <f>IF(OR($A348="",$B348="",$C348=""),"",'OddsRatio_working_3-way'!H347)</f>
        <v>5.5021723821863322</v>
      </c>
      <c r="L348" s="45">
        <f>IF(OR($A348="",$B348="",$C348=""),"",'OddsRatio_working_3-way'!I347)</f>
        <v>4.21732968378977</v>
      </c>
      <c r="M348" s="46">
        <f>IF(OR($A348="",$B348="",$C348=""),"",'OddsRatio_working_3-way'!J347)</f>
        <v>1.7207654161736823</v>
      </c>
      <c r="N348" s="47">
        <f t="shared" si="89"/>
        <v>18.370592983942515</v>
      </c>
      <c r="O348" s="48">
        <f t="shared" si="90"/>
        <v>23.908786457042829</v>
      </c>
      <c r="P348" s="48">
        <f t="shared" si="91"/>
        <v>57.720620559014648</v>
      </c>
      <c r="Q348" t="s">
        <v>99</v>
      </c>
      <c r="R348" t="s">
        <v>98</v>
      </c>
      <c r="S348" t="s">
        <v>477</v>
      </c>
      <c r="T348" s="50">
        <v>100</v>
      </c>
      <c r="U348" s="50">
        <f t="shared" si="80"/>
        <v>81.16760828625236</v>
      </c>
      <c r="V348" s="50">
        <f t="shared" si="81"/>
        <v>75.490196078431367</v>
      </c>
      <c r="W348" s="50">
        <f t="shared" si="82"/>
        <v>40.828402366863905</v>
      </c>
      <c r="X348" s="50">
        <f t="shared" si="83"/>
        <v>83.681401554704721</v>
      </c>
      <c r="Y348" s="50">
        <f t="shared" si="84"/>
        <v>78.003989346883756</v>
      </c>
      <c r="Z348" s="50">
        <f t="shared" si="85"/>
        <v>43.342195635316273</v>
      </c>
      <c r="AA348" s="50">
        <f t="shared" si="86"/>
        <v>-2.5137932684523605</v>
      </c>
      <c r="AB348" s="50">
        <f t="shared" si="87"/>
        <v>-2.5137932684523889</v>
      </c>
      <c r="AC348" s="50">
        <f t="shared" si="88"/>
        <v>-2.5137932684523676</v>
      </c>
      <c r="AF348">
        <v>1.59</v>
      </c>
      <c r="AG348">
        <v>2.5</v>
      </c>
      <c r="AH348" s="66" t="s">
        <v>493</v>
      </c>
      <c r="AJ348" t="s">
        <v>441</v>
      </c>
    </row>
    <row r="349" spans="1:36" ht="15" x14ac:dyDescent="0.25">
      <c r="A349">
        <v>3.31</v>
      </c>
      <c r="B349">
        <v>3.74</v>
      </c>
      <c r="C349">
        <v>2.21</v>
      </c>
      <c r="D349" s="43">
        <f t="shared" si="92"/>
        <v>2.1983170552567932E-2</v>
      </c>
      <c r="E349" s="44">
        <f>IF(OR($A349="",$B349="",$C349=""),"",A349*'MPTO_working_3-way'!$I348)</f>
        <v>3.3827642945289997</v>
      </c>
      <c r="F349" s="45">
        <f>IF(OR($A349="",$B349="",$C349=""),"",B349*'MPTO_working_3-way'!$I348)</f>
        <v>3.8222170578666042</v>
      </c>
      <c r="G349" s="46">
        <f>IF(OR($A349="",$B349="",$C349=""),"",C349*'MPTO_working_3-way'!$I348)</f>
        <v>2.2585828069211753</v>
      </c>
      <c r="H349" s="44">
        <f>IF(OR($A349="",$B349="",$C349=""),"",'MPTO_working_3-way'!E348)</f>
        <v>3.3922789276725616</v>
      </c>
      <c r="I349" s="45">
        <f>IF(OR($A349="",$B349="",$C349=""),"",'MPTO_working_3-way'!F348)</f>
        <v>3.8453854253449951</v>
      </c>
      <c r="J349" s="46">
        <f>IF(OR($A349="",$B349="",$C349=""),"",'MPTO_working_3-way'!G348)</f>
        <v>2.2463784569486074</v>
      </c>
      <c r="K349" s="44">
        <f>IF(OR($A349="",$B349="",$C349=""),"",'OddsRatio_working_3-way'!H348)</f>
        <v>3.3893259274977754</v>
      </c>
      <c r="L349" s="45">
        <f>IF(OR($A349="",$B349="",$C349=""),"",'OddsRatio_working_3-way'!I348)</f>
        <v>3.8340922256900032</v>
      </c>
      <c r="M349" s="46">
        <f>IF(OR($A349="",$B349="",$C349=""),"",'OddsRatio_working_3-way'!J348)</f>
        <v>2.2515516763083583</v>
      </c>
      <c r="N349" s="47">
        <f t="shared" si="89"/>
        <v>29.561622180336844</v>
      </c>
      <c r="O349" s="48">
        <f t="shared" si="90"/>
        <v>26.162826047303462</v>
      </c>
      <c r="P349" s="48">
        <f t="shared" si="91"/>
        <v>44.275551772359705</v>
      </c>
      <c r="Q349" t="s">
        <v>414</v>
      </c>
      <c r="R349" t="s">
        <v>95</v>
      </c>
      <c r="S349" t="s">
        <v>477</v>
      </c>
      <c r="T349" s="50">
        <v>100</v>
      </c>
      <c r="U349" s="50">
        <f t="shared" si="80"/>
        <v>69.78851963746223</v>
      </c>
      <c r="V349" s="50">
        <f t="shared" si="81"/>
        <v>73.262032085561486</v>
      </c>
      <c r="W349" s="50">
        <f t="shared" si="82"/>
        <v>54.751131221719454</v>
      </c>
      <c r="X349" s="50">
        <f t="shared" si="83"/>
        <v>71.986836692719038</v>
      </c>
      <c r="Y349" s="50">
        <f t="shared" si="84"/>
        <v>75.460349140818309</v>
      </c>
      <c r="Z349" s="50">
        <f t="shared" si="85"/>
        <v>56.949448276976256</v>
      </c>
      <c r="AA349" s="50">
        <f t="shared" si="86"/>
        <v>-2.1983170552568083</v>
      </c>
      <c r="AB349" s="50">
        <f t="shared" si="87"/>
        <v>-2.1983170552568225</v>
      </c>
      <c r="AC349" s="50">
        <f t="shared" si="88"/>
        <v>-2.1983170552568012</v>
      </c>
      <c r="AF349">
        <v>1.93</v>
      </c>
      <c r="AG349">
        <v>1.98</v>
      </c>
      <c r="AH349" s="66" t="s">
        <v>493</v>
      </c>
      <c r="AJ349" t="s">
        <v>441</v>
      </c>
    </row>
    <row r="350" spans="1:36" ht="15" x14ac:dyDescent="0.25">
      <c r="A350">
        <v>1.2</v>
      </c>
      <c r="B350">
        <v>7.07</v>
      </c>
      <c r="C350">
        <v>18.149999999999999</v>
      </c>
      <c r="D350" s="43">
        <f t="shared" si="92"/>
        <v>2.9872467766257182E-2</v>
      </c>
      <c r="E350" s="44">
        <f>IF(OR($A350="",$B350="",$C350=""),"",A350*'MPTO_working_3-way'!$I349)</f>
        <v>1.2358469613195087</v>
      </c>
      <c r="F350" s="45">
        <f>IF(OR($A350="",$B350="",$C350=""),"",B350*'MPTO_working_3-way'!$I349)</f>
        <v>7.2811983471074386</v>
      </c>
      <c r="G350" s="46">
        <f>IF(OR($A350="",$B350="",$C350=""),"",C350*'MPTO_working_3-way'!$I349)</f>
        <v>18.692185289957568</v>
      </c>
      <c r="H350" s="44">
        <f>IF(OR($A350="",$B350="",$C350=""),"",'MPTO_working_3-way'!E349)</f>
        <v>1.2145121905050351</v>
      </c>
      <c r="I350" s="45">
        <f>IF(OR($A350="",$B350="",$C350=""),"",'MPTO_working_3-way'!F349)</f>
        <v>7.6054171790958538</v>
      </c>
      <c r="J350" s="46">
        <f>IF(OR($A350="",$B350="",$C350=""),"",'MPTO_working_3-way'!G349)</f>
        <v>22.153826233329024</v>
      </c>
      <c r="K350" s="44">
        <f>IF(OR($A350="",$B350="",$C350=""),"",'OddsRatio_working_3-way'!H349)</f>
        <v>1.2201931967154185</v>
      </c>
      <c r="L350" s="45">
        <f>IF(OR($A350="",$B350="",$C350=""),"",'OddsRatio_working_3-way'!I349)</f>
        <v>7.6828635203129529</v>
      </c>
      <c r="M350" s="46">
        <f>IF(OR($A350="",$B350="",$C350=""),"",'OddsRatio_working_3-way'!J349)</f>
        <v>19.881566618347136</v>
      </c>
      <c r="N350" s="47">
        <f t="shared" si="89"/>
        <v>80.916167721309449</v>
      </c>
      <c r="O350" s="48">
        <f t="shared" si="90"/>
        <v>13.734003007860164</v>
      </c>
      <c r="P350" s="48">
        <f t="shared" si="91"/>
        <v>5.3498292708303774</v>
      </c>
      <c r="Q350" t="s">
        <v>143</v>
      </c>
      <c r="R350" t="s">
        <v>96</v>
      </c>
      <c r="S350" t="s">
        <v>477</v>
      </c>
      <c r="T350" s="50">
        <v>100</v>
      </c>
      <c r="U350" s="50">
        <f t="shared" si="80"/>
        <v>16.666666666666668</v>
      </c>
      <c r="V350" s="50">
        <f t="shared" si="81"/>
        <v>85.855728429985859</v>
      </c>
      <c r="W350" s="50">
        <f t="shared" si="82"/>
        <v>94.490358126721759</v>
      </c>
      <c r="X350" s="50">
        <f t="shared" si="83"/>
        <v>19.653913443292382</v>
      </c>
      <c r="Y350" s="50">
        <f t="shared" si="84"/>
        <v>88.84297520661157</v>
      </c>
      <c r="Z350" s="50">
        <f t="shared" si="85"/>
        <v>97.477604903347483</v>
      </c>
      <c r="AA350" s="50">
        <f t="shared" si="86"/>
        <v>-2.9872467766257138</v>
      </c>
      <c r="AB350" s="50">
        <f t="shared" si="87"/>
        <v>-2.9872467766257103</v>
      </c>
      <c r="AC350" s="50">
        <f t="shared" si="88"/>
        <v>-2.9872467766257245</v>
      </c>
      <c r="AF350">
        <v>1.5</v>
      </c>
      <c r="AG350">
        <v>2.68</v>
      </c>
      <c r="AH350" s="66" t="s">
        <v>487</v>
      </c>
      <c r="AJ350" t="s">
        <v>441</v>
      </c>
    </row>
    <row r="351" spans="1:36" s="50" customFormat="1" ht="15" x14ac:dyDescent="0.25">
      <c r="A351">
        <v>2.4500000000000002</v>
      </c>
      <c r="B351">
        <v>3.23</v>
      </c>
      <c r="C351">
        <v>3.29</v>
      </c>
      <c r="D351" s="43">
        <f t="shared" si="92"/>
        <v>2.1712156307091668E-2</v>
      </c>
      <c r="E351" s="44">
        <f>IF(OR($A351="",$B351="",$C351=""),"",A351*'MPTO_working_3-way'!$I350)</f>
        <v>2.5031947829523746</v>
      </c>
      <c r="F351" s="45">
        <f>IF(OR($A351="",$B351="",$C351=""),"",B351*'MPTO_working_3-way'!$I350)</f>
        <v>3.300130264871906</v>
      </c>
      <c r="G351" s="46">
        <f>IF(OR($A351="",$B351="",$C351=""),"",C351*'MPTO_working_3-way'!$I350)</f>
        <v>3.3614329942503316</v>
      </c>
      <c r="H351" s="44">
        <f>IF(OR($A351="",$B351="",$C351=""),"",'MPTO_working_3-way'!E350)</f>
        <v>2.4942266144634737</v>
      </c>
      <c r="I351" s="45">
        <f>IF(OR($A351="",$B351="",$C351=""),"",'MPTO_working_3-way'!F350)</f>
        <v>3.3073142753824012</v>
      </c>
      <c r="J351" s="46">
        <f>IF(OR($A351="",$B351="",$C351=""),"",'MPTO_working_3-way'!G350)</f>
        <v>3.3702489922962959</v>
      </c>
      <c r="K351" s="44">
        <f>IF(OR($A351="",$B351="",$C351=""),"",'OddsRatio_working_3-way'!H350)</f>
        <v>2.4982399417293366</v>
      </c>
      <c r="L351" s="45">
        <f>IF(OR($A351="",$B351="",$C351=""),"",'OddsRatio_working_3-way'!I350)</f>
        <v>3.3041897034871859</v>
      </c>
      <c r="M351" s="46">
        <f>IF(OR($A351="",$B351="",$C351=""),"",'OddsRatio_working_3-way'!J350)</f>
        <v>3.3661858390070205</v>
      </c>
      <c r="N351" s="47">
        <f t="shared" si="89"/>
        <v>39.948948711876007</v>
      </c>
      <c r="O351" s="48">
        <f t="shared" si="90"/>
        <v>30.301834162258888</v>
      </c>
      <c r="P351" s="48">
        <f t="shared" si="91"/>
        <v>29.749217125865108</v>
      </c>
      <c r="Q351" t="s">
        <v>141</v>
      </c>
      <c r="R351" t="s">
        <v>94</v>
      </c>
      <c r="S351" t="s">
        <v>477</v>
      </c>
      <c r="T351" s="50">
        <v>100</v>
      </c>
      <c r="U351" s="50">
        <f t="shared" si="80"/>
        <v>59.183673469387763</v>
      </c>
      <c r="V351" s="50">
        <f t="shared" si="81"/>
        <v>69.040247678018574</v>
      </c>
      <c r="W351" s="50">
        <f t="shared" si="82"/>
        <v>69.6048632218845</v>
      </c>
      <c r="X351" s="50">
        <f t="shared" si="83"/>
        <v>61.354889100096919</v>
      </c>
      <c r="Y351" s="50">
        <f t="shared" si="84"/>
        <v>71.211463308727744</v>
      </c>
      <c r="Z351" s="50">
        <f t="shared" si="85"/>
        <v>71.77607885259367</v>
      </c>
      <c r="AA351" s="50">
        <f t="shared" si="86"/>
        <v>-2.1712156307091561</v>
      </c>
      <c r="AB351" s="50">
        <f t="shared" si="87"/>
        <v>-2.1712156307091703</v>
      </c>
      <c r="AC351" s="50">
        <f t="shared" si="88"/>
        <v>-2.1712156307091703</v>
      </c>
      <c r="AD351" s="51"/>
      <c r="AF351">
        <v>2.2599999999999998</v>
      </c>
      <c r="AG351">
        <v>1.7</v>
      </c>
      <c r="AH351" s="66" t="s">
        <v>479</v>
      </c>
      <c r="AI351" s="51"/>
      <c r="AJ351" t="s">
        <v>441</v>
      </c>
    </row>
    <row r="352" spans="1:36" ht="15" x14ac:dyDescent="0.25">
      <c r="A352">
        <v>1.42</v>
      </c>
      <c r="B352">
        <v>4.9400000000000004</v>
      </c>
      <c r="C352">
        <v>8.24</v>
      </c>
      <c r="D352" s="43">
        <f t="shared" si="92"/>
        <v>2.801372521121781E-2</v>
      </c>
      <c r="E352" s="44">
        <f>IF(OR($A352="",$B352="",$C352=""),"",A352*'MPTO_working_3-way'!$I351)</f>
        <v>1.4597794897999292</v>
      </c>
      <c r="F352" s="45">
        <f>IF(OR($A352="",$B352="",$C352=""),"",B352*'MPTO_working_3-way'!$I351)</f>
        <v>5.0783878025434168</v>
      </c>
      <c r="G352" s="46">
        <f>IF(OR($A352="",$B352="",$C352=""),"",C352*'MPTO_working_3-way'!$I351)</f>
        <v>8.470833095740435</v>
      </c>
      <c r="H352" s="44">
        <f>IF(OR($A352="",$B352="",$C352=""),"",'MPTO_working_3-way'!E351)</f>
        <v>1.4390819823459982</v>
      </c>
      <c r="I352" s="45">
        <f>IF(OR($A352="",$B352="",$C352=""),"",'MPTO_working_3-way'!F351)</f>
        <v>5.17889880857095</v>
      </c>
      <c r="J352" s="46">
        <f>IF(OR($A352="",$B352="",$C352=""),"",'MPTO_working_3-way'!G351)</f>
        <v>8.9268725413319814</v>
      </c>
      <c r="K352" s="44">
        <f>IF(OR($A352="",$B352="",$C352=""),"",'OddsRatio_working_3-way'!H351)</f>
        <v>1.4455895800561527</v>
      </c>
      <c r="L352" s="45">
        <f>IF(OR($A352="",$B352="",$C352=""),"",'OddsRatio_working_3-way'!I351)</f>
        <v>5.1800546319553389</v>
      </c>
      <c r="M352" s="46">
        <f>IF(OR($A352="",$B352="",$C352=""),"",'OddsRatio_working_3-way'!J351)</f>
        <v>8.6811156181108284</v>
      </c>
      <c r="N352" s="47">
        <f t="shared" si="89"/>
        <v>68.503497068386366</v>
      </c>
      <c r="O352" s="48">
        <f t="shared" si="90"/>
        <v>19.691288630993647</v>
      </c>
      <c r="P352" s="48">
        <f t="shared" si="91"/>
        <v>11.80521430061998</v>
      </c>
      <c r="Q352" t="s">
        <v>97</v>
      </c>
      <c r="R352" t="s">
        <v>347</v>
      </c>
      <c r="S352" t="s">
        <v>477</v>
      </c>
      <c r="T352" s="50">
        <v>100</v>
      </c>
      <c r="U352" s="50">
        <f t="shared" si="80"/>
        <v>29.577464788732396</v>
      </c>
      <c r="V352" s="50">
        <f t="shared" si="81"/>
        <v>79.757085020242926</v>
      </c>
      <c r="W352" s="50">
        <f t="shared" si="82"/>
        <v>87.864077669902912</v>
      </c>
      <c r="X352" s="50">
        <f t="shared" si="83"/>
        <v>32.37883730985417</v>
      </c>
      <c r="Y352" s="50">
        <f t="shared" si="84"/>
        <v>82.558457541364703</v>
      </c>
      <c r="Z352" s="50">
        <f t="shared" si="85"/>
        <v>90.665450191024703</v>
      </c>
      <c r="AA352" s="50">
        <f t="shared" si="86"/>
        <v>-2.8013725211217739</v>
      </c>
      <c r="AB352" s="50">
        <f t="shared" si="87"/>
        <v>-2.8013725211217775</v>
      </c>
      <c r="AC352" s="50">
        <f t="shared" si="88"/>
        <v>-2.8013725211217917</v>
      </c>
      <c r="AF352">
        <v>1.61</v>
      </c>
      <c r="AG352">
        <v>2.44</v>
      </c>
      <c r="AH352" s="66" t="s">
        <v>478</v>
      </c>
      <c r="AJ352" t="s">
        <v>441</v>
      </c>
    </row>
    <row r="353" spans="1:36" ht="15" x14ac:dyDescent="0.25">
      <c r="A353">
        <v>2.41</v>
      </c>
      <c r="B353">
        <v>3.52</v>
      </c>
      <c r="C353">
        <v>3.1</v>
      </c>
      <c r="D353" s="43">
        <f t="shared" si="92"/>
        <v>2.1609313588298873E-2</v>
      </c>
      <c r="E353" s="44">
        <f>IF(OR($A353="",$B353="",$C353=""),"",A353*'MPTO_working_3-way'!$I352)</f>
        <v>2.4620784457478004</v>
      </c>
      <c r="F353" s="45">
        <f>IF(OR($A353="",$B353="",$C353=""),"",B353*'MPTO_working_3-way'!$I352)</f>
        <v>3.596064783830812</v>
      </c>
      <c r="G353" s="46">
        <f>IF(OR($A353="",$B353="",$C353=""),"",C353*'MPTO_working_3-way'!$I352)</f>
        <v>3.1669888721237265</v>
      </c>
      <c r="H353" s="44">
        <f>IF(OR($A353="",$B353="",$C353=""),"",'MPTO_working_3-way'!E352)</f>
        <v>2.4525754389804435</v>
      </c>
      <c r="I353" s="45">
        <f>IF(OR($A353="",$B353="",$C353=""),"",'MPTO_working_3-way'!F352)</f>
        <v>3.6115711256541623</v>
      </c>
      <c r="J353" s="46">
        <f>IF(OR($A353="",$B353="",$C353=""),"",'MPTO_working_3-way'!G352)</f>
        <v>3.1708028352193529</v>
      </c>
      <c r="K353" s="44">
        <f>IF(OR($A353="",$B353="",$C353=""),"",'OddsRatio_working_3-way'!H352)</f>
        <v>2.4568389751373587</v>
      </c>
      <c r="L353" s="45">
        <f>IF(OR($A353="",$B353="",$C353=""),"",'OddsRatio_working_3-way'!I352)</f>
        <v>3.6037122108837898</v>
      </c>
      <c r="M353" s="46">
        <f>IF(OR($A353="",$B353="",$C353=""),"",'OddsRatio_working_3-way'!J352)</f>
        <v>3.1697601757364913</v>
      </c>
      <c r="N353" s="47">
        <f t="shared" si="89"/>
        <v>40.616090105783478</v>
      </c>
      <c r="O353" s="48">
        <f t="shared" si="90"/>
        <v>27.808175328107438</v>
      </c>
      <c r="P353" s="48">
        <f t="shared" si="91"/>
        <v>31.575734566109091</v>
      </c>
      <c r="Q353" t="s">
        <v>102</v>
      </c>
      <c r="R353" t="s">
        <v>52</v>
      </c>
      <c r="S353" t="s">
        <v>477</v>
      </c>
      <c r="T353" s="50">
        <v>100</v>
      </c>
      <c r="U353" s="50">
        <f t="shared" si="80"/>
        <v>58.50622406639004</v>
      </c>
      <c r="V353" s="50">
        <f t="shared" si="81"/>
        <v>71.590909090909093</v>
      </c>
      <c r="W353" s="50">
        <f t="shared" si="82"/>
        <v>67.741935483870961</v>
      </c>
      <c r="X353" s="50">
        <f t="shared" si="83"/>
        <v>60.667155425219946</v>
      </c>
      <c r="Y353" s="50">
        <f t="shared" si="84"/>
        <v>73.751840449738992</v>
      </c>
      <c r="Z353" s="50">
        <f t="shared" si="85"/>
        <v>69.90286684270086</v>
      </c>
      <c r="AA353" s="50">
        <f t="shared" si="86"/>
        <v>-2.1609313588299059</v>
      </c>
      <c r="AB353" s="50">
        <f t="shared" si="87"/>
        <v>-2.1609313588298988</v>
      </c>
      <c r="AC353" s="50">
        <f t="shared" si="88"/>
        <v>-2.1609313588298988</v>
      </c>
      <c r="AF353">
        <v>1.63</v>
      </c>
      <c r="AG353">
        <v>2.4</v>
      </c>
      <c r="AH353" s="66" t="s">
        <v>480</v>
      </c>
      <c r="AJ353" t="s">
        <v>441</v>
      </c>
    </row>
    <row r="354" spans="1:36" s="50" customFormat="1" ht="15" x14ac:dyDescent="0.25">
      <c r="A354">
        <v>1.75</v>
      </c>
      <c r="B354">
        <v>3.97</v>
      </c>
      <c r="C354">
        <v>4.68</v>
      </c>
      <c r="D354" s="43">
        <f t="shared" si="92"/>
        <v>3.6992953869528167E-2</v>
      </c>
      <c r="E354" s="44">
        <f>IF(OR($A354="",$B354="",$C354=""),"",A354*'MPTO_working_3-way'!$I353)</f>
        <v>1.8147376692716743</v>
      </c>
      <c r="F354" s="45">
        <f>IF(OR($A354="",$B354="",$C354=""),"",B354*'MPTO_working_3-way'!$I353)</f>
        <v>4.1168620268620266</v>
      </c>
      <c r="G354" s="46">
        <f>IF(OR($A354="",$B354="",$C354=""),"",C354*'MPTO_working_3-way'!$I353)</f>
        <v>4.8531270241093916</v>
      </c>
      <c r="H354" s="44">
        <f>IF(OR($A354="",$B354="",$C354=""),"",'MPTO_working_3-way'!E353)</f>
        <v>1.7885965233973888</v>
      </c>
      <c r="I354" s="45">
        <f>IF(OR($A354="",$B354="",$C354=""),"",'MPTO_working_3-way'!F353)</f>
        <v>4.1743512273614298</v>
      </c>
      <c r="J354" s="46">
        <f>IF(OR($A354="",$B354="",$C354=""),"",'MPTO_working_3-way'!G353)</f>
        <v>4.9666186347041954</v>
      </c>
      <c r="K354" s="44">
        <f>IF(OR($A354="",$B354="",$C354=""),"",'OddsRatio_working_3-way'!H353)</f>
        <v>1.79798758145635</v>
      </c>
      <c r="L354" s="45">
        <f>IF(OR($A354="",$B354="",$C354=""),"",'OddsRatio_working_3-way'!I353)</f>
        <v>4.1600308225671458</v>
      </c>
      <c r="M354" s="46">
        <f>IF(OR($A354="",$B354="",$C354=""),"",'OddsRatio_working_3-way'!J353)</f>
        <v>4.9154590663458251</v>
      </c>
      <c r="N354" s="47">
        <f t="shared" si="89"/>
        <v>55.104383235806168</v>
      </c>
      <c r="O354" s="48">
        <f t="shared" si="90"/>
        <v>24.290345255078286</v>
      </c>
      <c r="P354" s="48">
        <f t="shared" si="91"/>
        <v>20.605271509115557</v>
      </c>
      <c r="Q354" t="s">
        <v>429</v>
      </c>
      <c r="R354" t="s">
        <v>424</v>
      </c>
      <c r="S354" t="s">
        <v>477</v>
      </c>
      <c r="T354" s="50">
        <v>100</v>
      </c>
      <c r="U354" s="50">
        <f t="shared" si="80"/>
        <v>42.857142857142854</v>
      </c>
      <c r="V354" s="50">
        <f t="shared" si="81"/>
        <v>74.811083123425689</v>
      </c>
      <c r="W354" s="50">
        <f t="shared" si="82"/>
        <v>78.632478632478637</v>
      </c>
      <c r="X354" s="50">
        <f t="shared" si="83"/>
        <v>46.556438244095673</v>
      </c>
      <c r="Y354" s="50">
        <f t="shared" si="84"/>
        <v>78.510378510378516</v>
      </c>
      <c r="Z354" s="50">
        <f t="shared" si="85"/>
        <v>82.33177401943145</v>
      </c>
      <c r="AA354" s="50">
        <f t="shared" si="86"/>
        <v>-3.6992953869528193</v>
      </c>
      <c r="AB354" s="50">
        <f t="shared" si="87"/>
        <v>-3.6992953869528264</v>
      </c>
      <c r="AC354" s="50">
        <f t="shared" si="88"/>
        <v>-3.6992953869528122</v>
      </c>
      <c r="AD354" s="51"/>
      <c r="AF354">
        <v>1.69</v>
      </c>
      <c r="AG354">
        <v>2.23</v>
      </c>
      <c r="AH354" s="66" t="s">
        <v>493</v>
      </c>
      <c r="AI354" s="51"/>
      <c r="AJ354" t="s">
        <v>448</v>
      </c>
    </row>
    <row r="355" spans="1:36" ht="15" x14ac:dyDescent="0.25">
      <c r="A355">
        <v>1.92</v>
      </c>
      <c r="B355">
        <v>3.71</v>
      </c>
      <c r="C355">
        <v>4.1900000000000004</v>
      </c>
      <c r="D355" s="43">
        <f t="shared" si="92"/>
        <v>2.9038596795948113E-2</v>
      </c>
      <c r="E355" s="44">
        <f>IF(OR($A355="",$B355="",$C355=""),"",A355*'MPTO_working_3-way'!$I354)</f>
        <v>1.9757541058482202</v>
      </c>
      <c r="F355" s="45">
        <f>IF(OR($A355="",$B355="",$C355=""),"",B355*'MPTO_working_3-way'!$I354)</f>
        <v>3.8177331941129675</v>
      </c>
      <c r="G355" s="46">
        <f>IF(OR($A355="",$B355="",$C355=""),"",C355*'MPTO_working_3-way'!$I354)</f>
        <v>4.3116717205750232</v>
      </c>
      <c r="H355" s="44">
        <f>IF(OR($A355="",$B355="",$C355=""),"",'MPTO_working_3-way'!E354)</f>
        <v>1.9563583365917956</v>
      </c>
      <c r="I355" s="45">
        <f>IF(OR($A355="",$B355="",$C355=""),"",'MPTO_working_3-way'!F354)</f>
        <v>3.848192696934309</v>
      </c>
      <c r="J355" s="46">
        <f>IF(OR($A355="",$B355="",$C355=""),"",'MPTO_working_3-way'!G354)</f>
        <v>4.3671182643944944</v>
      </c>
      <c r="K355" s="44">
        <f>IF(OR($A355="",$B355="",$C355=""),"",'OddsRatio_working_3-way'!H354)</f>
        <v>1.9638239705211809</v>
      </c>
      <c r="L355" s="45">
        <f>IF(OR($A355="",$B355="",$C355=""),"",'OddsRatio_working_3-way'!I354)</f>
        <v>3.839090174035217</v>
      </c>
      <c r="M355" s="46">
        <f>IF(OR($A355="",$B355="",$C355=""),"",'OddsRatio_working_3-way'!J354)</f>
        <v>4.3419548543071373</v>
      </c>
      <c r="N355" s="47">
        <f t="shared" si="89"/>
        <v>50.613585822244076</v>
      </c>
      <c r="O355" s="48">
        <f t="shared" si="90"/>
        <v>26.193553848708522</v>
      </c>
      <c r="P355" s="48">
        <f t="shared" si="91"/>
        <v>23.192860329047399</v>
      </c>
      <c r="Q355" t="s">
        <v>357</v>
      </c>
      <c r="R355" t="s">
        <v>360</v>
      </c>
      <c r="S355" t="s">
        <v>477</v>
      </c>
      <c r="T355" s="50">
        <v>100</v>
      </c>
      <c r="U355" s="50">
        <f t="shared" si="80"/>
        <v>47.916666666666671</v>
      </c>
      <c r="V355" s="50">
        <f t="shared" si="81"/>
        <v>73.045822102425873</v>
      </c>
      <c r="W355" s="50">
        <f t="shared" si="82"/>
        <v>76.133651551312653</v>
      </c>
      <c r="X355" s="50">
        <f t="shared" si="83"/>
        <v>50.820526346261474</v>
      </c>
      <c r="Y355" s="50">
        <f t="shared" si="84"/>
        <v>75.94968178202069</v>
      </c>
      <c r="Z355" s="50">
        <f t="shared" si="85"/>
        <v>79.037511230907455</v>
      </c>
      <c r="AA355" s="50">
        <f t="shared" si="86"/>
        <v>-2.9038596795948024</v>
      </c>
      <c r="AB355" s="50">
        <f t="shared" si="87"/>
        <v>-2.9038596795948166</v>
      </c>
      <c r="AC355" s="50">
        <f t="shared" si="88"/>
        <v>-2.9038596795948024</v>
      </c>
      <c r="AF355">
        <v>1.89</v>
      </c>
      <c r="AG355">
        <v>2</v>
      </c>
      <c r="AH355" s="66" t="s">
        <v>479</v>
      </c>
      <c r="AJ355" t="s">
        <v>448</v>
      </c>
    </row>
    <row r="356" spans="1:36" ht="15" x14ac:dyDescent="0.25">
      <c r="A356">
        <v>3.46</v>
      </c>
      <c r="B356">
        <v>4.2300000000000004</v>
      </c>
      <c r="C356">
        <v>1.99</v>
      </c>
      <c r="D356" s="43">
        <f t="shared" si="92"/>
        <v>2.7936523239875388E-2</v>
      </c>
      <c r="E356" s="44">
        <f>IF(OR($A356="",$B356="",$C356=""),"",A356*'MPTO_working_3-way'!$I355)</f>
        <v>3.5566603704099689</v>
      </c>
      <c r="F356" s="45">
        <f>IF(OR($A356="",$B356="",$C356=""),"",B356*'MPTO_working_3-way'!$I355)</f>
        <v>4.3481714933046733</v>
      </c>
      <c r="G356" s="46">
        <f>IF(OR($A356="",$B356="",$C356=""),"",C356*'MPTO_working_3-way'!$I355)</f>
        <v>2.0455936812473521</v>
      </c>
      <c r="H356" s="44">
        <f>IF(OR($A356="",$B356="",$C356=""),"",'MPTO_working_3-way'!E355)</f>
        <v>3.5751931652122</v>
      </c>
      <c r="I356" s="45">
        <f>IF(OR($A356="",$B356="",$C356=""),"",'MPTO_working_3-way'!F355)</f>
        <v>4.4034542550042222</v>
      </c>
      <c r="J356" s="46">
        <f>IF(OR($A356="",$B356="",$C356=""),"",'MPTO_working_3-way'!G355)</f>
        <v>2.0275734235379228</v>
      </c>
      <c r="K356" s="44">
        <f>IF(OR($A356="",$B356="",$C356=""),"",'OddsRatio_working_3-way'!H355)</f>
        <v>3.5711891472774195</v>
      </c>
      <c r="L356" s="45">
        <f>IF(OR($A356="",$B356="",$C356=""),"",'OddsRatio_working_3-way'!I355)</f>
        <v>4.3759922543520595</v>
      </c>
      <c r="M356" s="46">
        <f>IF(OR($A356="",$B356="",$C356=""),"",'OddsRatio_working_3-way'!J355)</f>
        <v>2.0347468519531082</v>
      </c>
      <c r="N356" s="47">
        <f t="shared" si="89"/>
        <v>28.116263456573225</v>
      </c>
      <c r="O356" s="48">
        <f t="shared" si="90"/>
        <v>22.998172945565802</v>
      </c>
      <c r="P356" s="48">
        <f t="shared" si="91"/>
        <v>48.88556359786098</v>
      </c>
      <c r="Q356" t="s">
        <v>423</v>
      </c>
      <c r="R356" t="s">
        <v>427</v>
      </c>
      <c r="S356" t="s">
        <v>477</v>
      </c>
      <c r="T356" s="50">
        <v>100</v>
      </c>
      <c r="U356" s="50">
        <f t="shared" si="80"/>
        <v>71.098265895953759</v>
      </c>
      <c r="V356" s="50">
        <f t="shared" si="81"/>
        <v>76.359338061465735</v>
      </c>
      <c r="W356" s="50">
        <f t="shared" si="82"/>
        <v>49.748743718592962</v>
      </c>
      <c r="X356" s="50">
        <f t="shared" si="83"/>
        <v>73.891918219941317</v>
      </c>
      <c r="Y356" s="50">
        <f t="shared" si="84"/>
        <v>79.152990385453265</v>
      </c>
      <c r="Z356" s="50">
        <f t="shared" si="85"/>
        <v>52.542396042580521</v>
      </c>
      <c r="AA356" s="50">
        <f t="shared" si="86"/>
        <v>-2.7936523239875584</v>
      </c>
      <c r="AB356" s="50">
        <f t="shared" si="87"/>
        <v>-2.7936523239875299</v>
      </c>
      <c r="AC356" s="50">
        <f t="shared" si="88"/>
        <v>-2.7936523239875584</v>
      </c>
      <c r="AF356">
        <v>1.53</v>
      </c>
      <c r="AG356">
        <v>2.64</v>
      </c>
      <c r="AH356" s="66" t="s">
        <v>482</v>
      </c>
      <c r="AJ356" t="s">
        <v>448</v>
      </c>
    </row>
    <row r="357" spans="1:36" ht="15" x14ac:dyDescent="0.25">
      <c r="A357">
        <v>2.11</v>
      </c>
      <c r="B357">
        <v>3.93</v>
      </c>
      <c r="C357">
        <v>3.33</v>
      </c>
      <c r="D357" s="43">
        <f t="shared" si="92"/>
        <v>2.8686875798051403E-2</v>
      </c>
      <c r="E357" s="44">
        <f>IF(OR($A357="",$B357="",$C357=""),"",A357*'MPTO_working_3-way'!$I356)</f>
        <v>2.1705293079338883</v>
      </c>
      <c r="F357" s="45">
        <f>IF(OR($A357="",$B357="",$C357=""),"",B357*'MPTO_working_3-way'!$I356)</f>
        <v>4.0427394218863419</v>
      </c>
      <c r="G357" s="46">
        <f>IF(OR($A357="",$B357="",$C357=""),"",C357*'MPTO_working_3-way'!$I356)</f>
        <v>3.4255272964075112</v>
      </c>
      <c r="H357" s="44">
        <f>IF(OR($A357="",$B357="",$C357=""),"",'MPTO_working_3-way'!E356)</f>
        <v>2.1534489243540422</v>
      </c>
      <c r="I357" s="45">
        <f>IF(OR($A357="",$B357="",$C357=""),"",'MPTO_working_3-way'!F356)</f>
        <v>4.0834554696489489</v>
      </c>
      <c r="J357" s="46">
        <f>IF(OR($A357="",$B357="",$C357=""),"",'MPTO_working_3-way'!G356)</f>
        <v>3.439522770396001</v>
      </c>
      <c r="K357" s="44">
        <f>IF(OR($A357="",$B357="",$C357=""),"",'OddsRatio_working_3-way'!H356)</f>
        <v>2.1604942029525449</v>
      </c>
      <c r="L357" s="45">
        <f>IF(OR($A357="",$B357="",$C357=""),"",'OddsRatio_working_3-way'!I356)</f>
        <v>4.0632864996855469</v>
      </c>
      <c r="M357" s="46">
        <f>IF(OR($A357="",$B357="",$C357=""),"",'OddsRatio_working_3-way'!J356)</f>
        <v>3.435992335927414</v>
      </c>
      <c r="N357" s="47">
        <f t="shared" si="89"/>
        <v>46.071711464329084</v>
      </c>
      <c r="O357" s="48">
        <f t="shared" si="90"/>
        <v>24.735702592807726</v>
      </c>
      <c r="P357" s="48">
        <f t="shared" si="91"/>
        <v>29.192585942863175</v>
      </c>
      <c r="Q357" t="s">
        <v>426</v>
      </c>
      <c r="R357" t="s">
        <v>422</v>
      </c>
      <c r="S357" t="s">
        <v>477</v>
      </c>
      <c r="T357" s="50">
        <v>100</v>
      </c>
      <c r="U357" s="50">
        <f t="shared" si="80"/>
        <v>52.606635071090047</v>
      </c>
      <c r="V357" s="50">
        <f t="shared" si="81"/>
        <v>74.554707379134854</v>
      </c>
      <c r="W357" s="50">
        <f t="shared" si="82"/>
        <v>69.969969969969966</v>
      </c>
      <c r="X357" s="50">
        <f t="shared" si="83"/>
        <v>55.475322650895166</v>
      </c>
      <c r="Y357" s="50">
        <f t="shared" si="84"/>
        <v>77.42339495893998</v>
      </c>
      <c r="Z357" s="50">
        <f t="shared" si="85"/>
        <v>72.838657549775093</v>
      </c>
      <c r="AA357" s="50">
        <f t="shared" si="86"/>
        <v>-2.868687579805119</v>
      </c>
      <c r="AB357" s="50">
        <f t="shared" si="87"/>
        <v>-2.8686875798051261</v>
      </c>
      <c r="AC357" s="50">
        <f t="shared" si="88"/>
        <v>-2.8686875798051261</v>
      </c>
      <c r="AF357">
        <v>1.58</v>
      </c>
      <c r="AG357">
        <v>2.48</v>
      </c>
      <c r="AH357" s="66" t="s">
        <v>499</v>
      </c>
      <c r="AJ357" t="s">
        <v>448</v>
      </c>
    </row>
    <row r="358" spans="1:36" ht="15" x14ac:dyDescent="0.25">
      <c r="A358">
        <v>2.04</v>
      </c>
      <c r="B358">
        <v>3.12</v>
      </c>
      <c r="C358">
        <v>4.58</v>
      </c>
      <c r="D358" s="43">
        <f t="shared" si="92"/>
        <v>2.9049510297904924E-2</v>
      </c>
      <c r="E358" s="44">
        <f>IF(OR($A358="",$B358="",$C358=""),"",A358*'MPTO_working_3-way'!$I357)</f>
        <v>2.0992610010077262</v>
      </c>
      <c r="F358" s="45">
        <f>IF(OR($A358="",$B358="",$C358=""),"",B358*'MPTO_working_3-way'!$I357)</f>
        <v>3.2106344721294633</v>
      </c>
      <c r="G358" s="46">
        <f>IF(OR($A358="",$B358="",$C358=""),"",C358*'MPTO_working_3-way'!$I357)</f>
        <v>4.7130467571644044</v>
      </c>
      <c r="H358" s="44">
        <f>IF(OR($A358="",$B358="",$C358=""),"",'MPTO_working_3-way'!E357)</f>
        <v>2.0811095449467594</v>
      </c>
      <c r="I358" s="45">
        <f>IF(OR($A358="",$B358="",$C358=""),"",'MPTO_working_3-way'!F357)</f>
        <v>3.2171962960085323</v>
      </c>
      <c r="J358" s="46">
        <f>IF(OR($A358="",$B358="",$C358=""),"",'MPTO_working_3-way'!G357)</f>
        <v>4.7925441526944068</v>
      </c>
      <c r="K358" s="44">
        <f>IF(OR($A358="",$B358="",$C358=""),"",'OddsRatio_working_3-way'!H357)</f>
        <v>2.0887462788826161</v>
      </c>
      <c r="L358" s="45">
        <f>IF(OR($A358="",$B358="",$C358=""),"",'OddsRatio_working_3-way'!I357)</f>
        <v>3.2193674146453328</v>
      </c>
      <c r="M358" s="46">
        <f>IF(OR($A358="",$B358="",$C358=""),"",'OddsRatio_working_3-way'!J357)</f>
        <v>4.7477996907690052</v>
      </c>
      <c r="N358" s="47">
        <f t="shared" si="89"/>
        <v>47.635810864869185</v>
      </c>
      <c r="O358" s="48">
        <f t="shared" si="90"/>
        <v>31.146491719337543</v>
      </c>
      <c r="P358" s="48">
        <f t="shared" si="91"/>
        <v>21.217697415793264</v>
      </c>
      <c r="Q358" t="s">
        <v>145</v>
      </c>
      <c r="R358" t="s">
        <v>107</v>
      </c>
      <c r="S358" t="s">
        <v>477</v>
      </c>
      <c r="T358" s="50">
        <v>100</v>
      </c>
      <c r="U358" s="50">
        <f t="shared" si="80"/>
        <v>50.980392156862742</v>
      </c>
      <c r="V358" s="50">
        <f t="shared" si="81"/>
        <v>67.948717948717942</v>
      </c>
      <c r="W358" s="50">
        <f t="shared" si="82"/>
        <v>78.165938864628828</v>
      </c>
      <c r="X358" s="50">
        <f t="shared" si="83"/>
        <v>53.88534318665323</v>
      </c>
      <c r="Y358" s="50">
        <f t="shared" si="84"/>
        <v>70.853668978508438</v>
      </c>
      <c r="Z358" s="50">
        <f t="shared" si="85"/>
        <v>81.070889894419309</v>
      </c>
      <c r="AA358" s="50">
        <f t="shared" si="86"/>
        <v>-2.9049510297904888</v>
      </c>
      <c r="AB358" s="50">
        <f t="shared" si="87"/>
        <v>-2.9049510297904959</v>
      </c>
      <c r="AC358" s="50">
        <f t="shared" si="88"/>
        <v>-2.9049510297904817</v>
      </c>
      <c r="AF358">
        <v>2.48</v>
      </c>
      <c r="AG358">
        <v>1.58</v>
      </c>
      <c r="AH358" s="66" t="s">
        <v>485</v>
      </c>
      <c r="AJ358" t="s">
        <v>435</v>
      </c>
    </row>
    <row r="359" spans="1:36" s="50" customFormat="1" ht="15" x14ac:dyDescent="0.25">
      <c r="A359">
        <v>2.9</v>
      </c>
      <c r="B359">
        <v>2.97</v>
      </c>
      <c r="C359">
        <v>2.89</v>
      </c>
      <c r="D359" s="43">
        <f t="shared" si="92"/>
        <v>2.754868415290801E-2</v>
      </c>
      <c r="E359" s="44">
        <f>IF(OR($A359="",$B359="",$C359=""),"",A359*'MPTO_working_3-way'!$I358)</f>
        <v>2.9798911840434332</v>
      </c>
      <c r="F359" s="45">
        <f>IF(OR($A359="",$B359="",$C359=""),"",B359*'MPTO_working_3-way'!$I358)</f>
        <v>3.0518195919341369</v>
      </c>
      <c r="G359" s="46">
        <f>IF(OR($A359="",$B359="",$C359=""),"",C359*'MPTO_working_3-way'!$I358)</f>
        <v>2.9696156972019043</v>
      </c>
      <c r="H359" s="44">
        <f>IF(OR($A359="",$B359="",$C359=""),"",'MPTO_working_3-way'!E358)</f>
        <v>2.9793410274507393</v>
      </c>
      <c r="I359" s="45">
        <f>IF(OR($A359="",$B359="",$C359=""),"",'MPTO_working_3-way'!F358)</f>
        <v>3.0532725034314949</v>
      </c>
      <c r="J359" s="46">
        <f>IF(OR($A359="",$B359="",$C359=""),"",'MPTO_working_3-way'!G358)</f>
        <v>2.9687873584627367</v>
      </c>
      <c r="K359" s="44">
        <f>IF(OR($A359="",$B359="",$C359=""),"",'OddsRatio_working_3-way'!H358)</f>
        <v>2.9796164767718651</v>
      </c>
      <c r="L359" s="45">
        <f>IF(OR($A359="",$B359="",$C359=""),"",'OddsRatio_working_3-way'!I358)</f>
        <v>3.0525497153897772</v>
      </c>
      <c r="M359" s="46">
        <f>IF(OR($A359="",$B359="",$C359=""),"",'OddsRatio_working_3-way'!J358)</f>
        <v>2.9691974426835932</v>
      </c>
      <c r="N359" s="47">
        <f t="shared" si="89"/>
        <v>33.558272374331928</v>
      </c>
      <c r="O359" s="48">
        <f t="shared" si="90"/>
        <v>32.767336661805587</v>
      </c>
      <c r="P359" s="48">
        <f t="shared" si="91"/>
        <v>33.674390963862486</v>
      </c>
      <c r="Q359" t="s">
        <v>146</v>
      </c>
      <c r="R359" t="s">
        <v>171</v>
      </c>
      <c r="S359" t="s">
        <v>477</v>
      </c>
      <c r="T359" s="50">
        <v>100</v>
      </c>
      <c r="U359" s="50">
        <f t="shared" si="80"/>
        <v>65.517241379310349</v>
      </c>
      <c r="V359" s="50">
        <f t="shared" si="81"/>
        <v>66.329966329966325</v>
      </c>
      <c r="W359" s="50">
        <f t="shared" si="82"/>
        <v>65.397923875432525</v>
      </c>
      <c r="X359" s="50">
        <f t="shared" si="83"/>
        <v>68.27210979460115</v>
      </c>
      <c r="Y359" s="50">
        <f t="shared" si="84"/>
        <v>69.084834745257126</v>
      </c>
      <c r="Z359" s="50">
        <f t="shared" si="85"/>
        <v>68.152792290723326</v>
      </c>
      <c r="AA359" s="50">
        <f t="shared" si="86"/>
        <v>-2.754868415290801</v>
      </c>
      <c r="AB359" s="50">
        <f t="shared" si="87"/>
        <v>-2.754868415290801</v>
      </c>
      <c r="AC359" s="50">
        <f t="shared" si="88"/>
        <v>-2.754868415290801</v>
      </c>
      <c r="AD359" s="51"/>
      <c r="AF359">
        <v>2.52</v>
      </c>
      <c r="AG359">
        <v>1.57</v>
      </c>
      <c r="AH359" s="66" t="s">
        <v>479</v>
      </c>
      <c r="AI359" s="51"/>
      <c r="AJ359" t="s">
        <v>435</v>
      </c>
    </row>
    <row r="360" spans="1:36" ht="15" x14ac:dyDescent="0.25">
      <c r="A360">
        <v>6.11</v>
      </c>
      <c r="B360">
        <v>3.9</v>
      </c>
      <c r="C360">
        <v>1.64</v>
      </c>
      <c r="D360" s="43">
        <f t="shared" si="92"/>
        <v>2.9832475084161647E-2</v>
      </c>
      <c r="E360" s="44">
        <f>IF(OR($A360="",$B360="",$C360=""),"",A360*'MPTO_working_3-way'!$I359)</f>
        <v>6.2922764227642283</v>
      </c>
      <c r="F360" s="45">
        <f>IF(OR($A360="",$B360="",$C360=""),"",B360*'MPTO_working_3-way'!$I359)</f>
        <v>4.0163466528282301</v>
      </c>
      <c r="G360" s="46">
        <f>IF(OR($A360="",$B360="",$C360=""),"",C360*'MPTO_working_3-way'!$I359)</f>
        <v>1.688925259138025</v>
      </c>
      <c r="H360" s="44">
        <f>IF(OR($A360="",$B360="",$C360=""),"",'MPTO_working_3-way'!E359)</f>
        <v>6.5052513128282072</v>
      </c>
      <c r="I360" s="45">
        <f>IF(OR($A360="",$B360="",$C360=""),"",'MPTO_working_3-way'!F359)</f>
        <v>4.0573531528937519</v>
      </c>
      <c r="J360" s="46">
        <f>IF(OR($A360="",$B360="",$C360=""),"",'MPTO_working_3-way'!G359)</f>
        <v>1.667189221565742</v>
      </c>
      <c r="K360" s="44">
        <f>IF(OR($A360="",$B360="",$C360=""),"",'OddsRatio_working_3-way'!H359)</f>
        <v>6.3886191607346925</v>
      </c>
      <c r="L360" s="45">
        <f>IF(OR($A360="",$B360="",$C360=""),"",'OddsRatio_working_3-way'!I359)</f>
        <v>4.0581204630392573</v>
      </c>
      <c r="M360" s="46">
        <f>IF(OR($A360="",$B360="",$C360=""),"",'OddsRatio_working_3-way'!J359)</f>
        <v>1.6748955504638365</v>
      </c>
      <c r="N360" s="47">
        <f t="shared" si="89"/>
        <v>15.892499515472574</v>
      </c>
      <c r="O360" s="48">
        <f t="shared" si="90"/>
        <v>24.898249240907035</v>
      </c>
      <c r="P360" s="48">
        <f t="shared" si="91"/>
        <v>59.209251243620386</v>
      </c>
      <c r="Q360" t="s">
        <v>364</v>
      </c>
      <c r="R360" t="s">
        <v>175</v>
      </c>
      <c r="S360" t="s">
        <v>477</v>
      </c>
      <c r="T360" s="50">
        <v>100</v>
      </c>
      <c r="U360" s="50">
        <f t="shared" si="80"/>
        <v>83.633387888707034</v>
      </c>
      <c r="V360" s="50">
        <f t="shared" si="81"/>
        <v>74.358974358974365</v>
      </c>
      <c r="W360" s="50">
        <f t="shared" si="82"/>
        <v>39.024390243902438</v>
      </c>
      <c r="X360" s="50">
        <f t="shared" si="83"/>
        <v>86.616635397123204</v>
      </c>
      <c r="Y360" s="50">
        <f t="shared" si="84"/>
        <v>77.342221867390521</v>
      </c>
      <c r="Z360" s="50">
        <f t="shared" si="85"/>
        <v>42.007637752318608</v>
      </c>
      <c r="AA360" s="50">
        <f t="shared" si="86"/>
        <v>-2.98324750841617</v>
      </c>
      <c r="AB360" s="50">
        <f t="shared" si="87"/>
        <v>-2.9832475084161558</v>
      </c>
      <c r="AC360" s="50">
        <f t="shared" si="88"/>
        <v>-2.98324750841617</v>
      </c>
      <c r="AF360">
        <v>1.93</v>
      </c>
      <c r="AG360">
        <v>1.95</v>
      </c>
      <c r="AH360" s="66" t="s">
        <v>480</v>
      </c>
      <c r="AJ360" t="s">
        <v>435</v>
      </c>
    </row>
    <row r="361" spans="1:36" ht="15" x14ac:dyDescent="0.25">
      <c r="A361">
        <v>1.76</v>
      </c>
      <c r="B361">
        <v>4.01</v>
      </c>
      <c r="C361">
        <v>4.82</v>
      </c>
      <c r="D361" s="43">
        <f t="shared" si="92"/>
        <v>2.5027256453359348E-2</v>
      </c>
      <c r="E361" s="44">
        <f>IF(OR($A361="",$B361="",$C361=""),"",A361*'MPTO_working_3-way'!$I360)</f>
        <v>1.8040479713579125</v>
      </c>
      <c r="F361" s="45">
        <f>IF(OR($A361="",$B361="",$C361=""),"",B361*'MPTO_working_3-way'!$I360)</f>
        <v>4.1103592983779711</v>
      </c>
      <c r="G361" s="46">
        <f>IF(OR($A361="",$B361="",$C361=""),"",C361*'MPTO_working_3-way'!$I360)</f>
        <v>4.9406313761051921</v>
      </c>
      <c r="H361" s="44">
        <f>IF(OR($A361="",$B361="",$C361=""),"",'MPTO_working_3-way'!E360)</f>
        <v>1.786226552000419</v>
      </c>
      <c r="I361" s="45">
        <f>IF(OR($A361="",$B361="",$C361=""),"",'MPTO_working_3-way'!F360)</f>
        <v>4.1487898805084855</v>
      </c>
      <c r="J361" s="46">
        <f>IF(OR($A361="",$B361="",$C361=""),"",'MPTO_working_3-way'!G360)</f>
        <v>5.0219342810093321</v>
      </c>
      <c r="K361" s="44">
        <f>IF(OR($A361="",$B361="",$C361=""),"",'OddsRatio_working_3-way'!H360)</f>
        <v>1.7927267133096674</v>
      </c>
      <c r="L361" s="45">
        <f>IF(OR($A361="",$B361="",$C361=""),"",'OddsRatio_working_3-way'!I360)</f>
        <v>4.1396150092922355</v>
      </c>
      <c r="M361" s="46">
        <f>IF(OR($A361="",$B361="",$C361=""),"",'OddsRatio_working_3-way'!J360)</f>
        <v>4.9844947958459596</v>
      </c>
      <c r="N361" s="47">
        <f t="shared" si="89"/>
        <v>55.430898505836126</v>
      </c>
      <c r="O361" s="48">
        <f t="shared" si="90"/>
        <v>24.328773409045283</v>
      </c>
      <c r="P361" s="48">
        <f t="shared" si="91"/>
        <v>20.240328085118584</v>
      </c>
      <c r="Q361" t="s">
        <v>56</v>
      </c>
      <c r="R361" t="s">
        <v>55</v>
      </c>
      <c r="S361" t="s">
        <v>477</v>
      </c>
      <c r="T361" s="50">
        <v>100</v>
      </c>
      <c r="U361" s="50">
        <f t="shared" si="80"/>
        <v>43.181818181818187</v>
      </c>
      <c r="V361" s="50">
        <f t="shared" si="81"/>
        <v>75.062344139650875</v>
      </c>
      <c r="W361" s="50">
        <f t="shared" si="82"/>
        <v>79.253112033195009</v>
      </c>
      <c r="X361" s="50">
        <f t="shared" si="83"/>
        <v>45.684543827154108</v>
      </c>
      <c r="Y361" s="50">
        <f t="shared" si="84"/>
        <v>77.565069784986804</v>
      </c>
      <c r="Z361" s="50">
        <f t="shared" si="85"/>
        <v>81.755837678530952</v>
      </c>
      <c r="AA361" s="50">
        <f t="shared" si="86"/>
        <v>-2.5027256453359215</v>
      </c>
      <c r="AB361" s="50">
        <f t="shared" si="87"/>
        <v>-2.5027256453359286</v>
      </c>
      <c r="AC361" s="50">
        <f t="shared" si="88"/>
        <v>-2.5027256453359428</v>
      </c>
      <c r="AF361">
        <v>2.1</v>
      </c>
      <c r="AG361">
        <v>1.81</v>
      </c>
      <c r="AH361" s="66" t="s">
        <v>482</v>
      </c>
      <c r="AJ361" t="s">
        <v>436</v>
      </c>
    </row>
    <row r="362" spans="1:36" ht="15" x14ac:dyDescent="0.25">
      <c r="A362">
        <v>4.08</v>
      </c>
      <c r="B362">
        <v>3.38</v>
      </c>
      <c r="C362">
        <v>2.08</v>
      </c>
      <c r="D362" s="43">
        <f t="shared" si="92"/>
        <v>2.1725258150597337E-2</v>
      </c>
      <c r="E362" s="44">
        <f>IF(OR($A362="",$B362="",$C362=""),"",A362*'MPTO_working_3-way'!$I361)</f>
        <v>4.1686390532544371</v>
      </c>
      <c r="F362" s="45">
        <f>IF(OR($A362="",$B362="",$C362=""),"",B362*'MPTO_working_3-way'!$I361)</f>
        <v>3.4534313725490189</v>
      </c>
      <c r="G362" s="46">
        <f>IF(OR($A362="",$B362="",$C362=""),"",C362*'MPTO_working_3-way'!$I361)</f>
        <v>2.1251885369532424</v>
      </c>
      <c r="H362" s="44">
        <f>IF(OR($A362="",$B362="",$C362=""),"",'MPTO_working_3-way'!E361)</f>
        <v>4.2042193406772075</v>
      </c>
      <c r="I362" s="45">
        <f>IF(OR($A362="",$B362="",$C362=""),"",'MPTO_working_3-way'!F361)</f>
        <v>3.4648085491273317</v>
      </c>
      <c r="J362" s="46">
        <f>IF(OR($A362="",$B362="",$C362=""),"",'MPTO_working_3-way'!G361)</f>
        <v>2.1118098660568441</v>
      </c>
      <c r="K362" s="44">
        <f>IF(OR($A362="",$B362="",$C362=""),"",'OddsRatio_working_3-way'!H361)</f>
        <v>4.1863924377596797</v>
      </c>
      <c r="L362" s="45">
        <f>IF(OR($A362="",$B362="",$C362=""),"",'OddsRatio_working_3-way'!I361)</f>
        <v>3.4622123382688432</v>
      </c>
      <c r="M362" s="46">
        <f>IF(OR($A362="",$B362="",$C362=""),"",'OddsRatio_working_3-way'!J361)</f>
        <v>2.1173064392144334</v>
      </c>
      <c r="N362" s="47">
        <f t="shared" si="89"/>
        <v>23.988644428672824</v>
      </c>
      <c r="O362" s="48">
        <f t="shared" si="90"/>
        <v>28.956706884315125</v>
      </c>
      <c r="P362" s="48">
        <f t="shared" si="91"/>
        <v>47.054648687012076</v>
      </c>
      <c r="Q362" t="s">
        <v>63</v>
      </c>
      <c r="R362" t="s">
        <v>110</v>
      </c>
      <c r="S362" t="s">
        <v>477</v>
      </c>
      <c r="T362" s="50">
        <v>100</v>
      </c>
      <c r="U362" s="50">
        <f t="shared" si="80"/>
        <v>75.490196078431367</v>
      </c>
      <c r="V362" s="50">
        <f t="shared" si="81"/>
        <v>70.414201183431956</v>
      </c>
      <c r="W362" s="50">
        <f t="shared" si="82"/>
        <v>51.92307692307692</v>
      </c>
      <c r="X362" s="50">
        <f t="shared" si="83"/>
        <v>77.662721893491124</v>
      </c>
      <c r="Y362" s="50">
        <f t="shared" si="84"/>
        <v>72.586726998491699</v>
      </c>
      <c r="Z362" s="50">
        <f t="shared" si="85"/>
        <v>54.09560273813667</v>
      </c>
      <c r="AA362" s="50">
        <f t="shared" si="86"/>
        <v>-2.1725258150597568</v>
      </c>
      <c r="AB362" s="50">
        <f t="shared" si="87"/>
        <v>-2.1725258150597426</v>
      </c>
      <c r="AC362" s="50">
        <f t="shared" si="88"/>
        <v>-2.1725258150597497</v>
      </c>
      <c r="AF362">
        <v>2.2200000000000002</v>
      </c>
      <c r="AG362">
        <v>1.73</v>
      </c>
      <c r="AH362" s="66" t="s">
        <v>484</v>
      </c>
      <c r="AJ362" t="s">
        <v>436</v>
      </c>
    </row>
    <row r="363" spans="1:36" ht="15" x14ac:dyDescent="0.25">
      <c r="A363">
        <v>2.14</v>
      </c>
      <c r="B363">
        <v>3.13</v>
      </c>
      <c r="C363">
        <v>4.24</v>
      </c>
      <c r="D363" s="43">
        <f t="shared" si="92"/>
        <v>2.2627594121315653E-2</v>
      </c>
      <c r="E363" s="44">
        <f>IF(OR($A363="",$B363="",$C363=""),"",A363*'MPTO_working_3-way'!$I362)</f>
        <v>2.1884230514196155</v>
      </c>
      <c r="F363" s="45">
        <f>IF(OR($A363="",$B363="",$C363=""),"",B363*'MPTO_working_3-way'!$I362)</f>
        <v>3.2008243695997178</v>
      </c>
      <c r="G363" s="46">
        <f>IF(OR($A363="",$B363="",$C363=""),"",C363*'MPTO_working_3-way'!$I362)</f>
        <v>4.3359409990743787</v>
      </c>
      <c r="H363" s="44">
        <f>IF(OR($A363="",$B363="",$C363=""),"",'MPTO_working_3-way'!E362)</f>
        <v>2.1751084629820738</v>
      </c>
      <c r="I363" s="45">
        <f>IF(OR($A363="",$B363="",$C363=""),"",'MPTO_working_3-way'!F362)</f>
        <v>3.2056800905163971</v>
      </c>
      <c r="J363" s="46">
        <f>IF(OR($A363="",$B363="",$C363=""),"",'MPTO_working_3-way'!G362)</f>
        <v>4.3800762987066406</v>
      </c>
      <c r="K363" s="44">
        <f>IF(OR($A363="",$B363="",$C363=""),"",'OddsRatio_working_3-way'!H362)</f>
        <v>2.1808195323650117</v>
      </c>
      <c r="L363" s="45">
        <f>IF(OR($A363="",$B363="",$C363=""),"",'OddsRatio_working_3-way'!I362)</f>
        <v>3.2062680736293636</v>
      </c>
      <c r="M363" s="46">
        <f>IF(OR($A363="",$B363="",$C363=""),"",'OddsRatio_working_3-way'!J362)</f>
        <v>4.3560134077742436</v>
      </c>
      <c r="N363" s="47">
        <f t="shared" si="89"/>
        <v>45.695003959646044</v>
      </c>
      <c r="O363" s="48">
        <f t="shared" si="90"/>
        <v>31.24195158902317</v>
      </c>
      <c r="P363" s="48">
        <f t="shared" si="91"/>
        <v>23.063044451330782</v>
      </c>
      <c r="Q363" t="s">
        <v>177</v>
      </c>
      <c r="R363" t="s">
        <v>59</v>
      </c>
      <c r="S363" t="s">
        <v>477</v>
      </c>
      <c r="T363" s="50">
        <v>100</v>
      </c>
      <c r="U363" s="50">
        <f t="shared" si="80"/>
        <v>53.271028037383175</v>
      </c>
      <c r="V363" s="50">
        <f t="shared" si="81"/>
        <v>68.051118210862612</v>
      </c>
      <c r="W363" s="50">
        <f t="shared" si="82"/>
        <v>76.415094339622627</v>
      </c>
      <c r="X363" s="50">
        <f t="shared" si="83"/>
        <v>55.53378744951474</v>
      </c>
      <c r="Y363" s="50">
        <f t="shared" si="84"/>
        <v>70.313877622994184</v>
      </c>
      <c r="Z363" s="50">
        <f t="shared" si="85"/>
        <v>78.677853751754199</v>
      </c>
      <c r="AA363" s="50">
        <f t="shared" si="86"/>
        <v>-2.2627594121315653</v>
      </c>
      <c r="AB363" s="50">
        <f t="shared" si="87"/>
        <v>-2.2627594121315724</v>
      </c>
      <c r="AC363" s="50">
        <f t="shared" si="88"/>
        <v>-2.2627594121315724</v>
      </c>
      <c r="AF363">
        <v>2.38</v>
      </c>
      <c r="AG363">
        <v>1.64</v>
      </c>
      <c r="AH363" s="66" t="s">
        <v>483</v>
      </c>
      <c r="AJ363" t="s">
        <v>436</v>
      </c>
    </row>
    <row r="364" spans="1:36" ht="15" x14ac:dyDescent="0.25">
      <c r="A364">
        <v>3.31</v>
      </c>
      <c r="B364">
        <v>3.03</v>
      </c>
      <c r="C364">
        <v>2.57</v>
      </c>
      <c r="D364" s="43">
        <f t="shared" si="92"/>
        <v>2.1252865291466305E-2</v>
      </c>
      <c r="E364" s="44">
        <f>IF(OR($A364="",$B364="",$C364=""),"",A364*'MPTO_working_3-way'!$I363)</f>
        <v>3.3803469841147535</v>
      </c>
      <c r="F364" s="45">
        <f>IF(OR($A364="",$B364="",$C364=""),"",B364*'MPTO_working_3-way'!$I363)</f>
        <v>3.0943961818331429</v>
      </c>
      <c r="G364" s="46">
        <f>IF(OR($A364="",$B364="",$C364=""),"",C364*'MPTO_working_3-way'!$I363)</f>
        <v>2.6246198637990683</v>
      </c>
      <c r="H364" s="44">
        <f>IF(OR($A364="",$B364="",$C364=""),"",'MPTO_working_3-way'!E363)</f>
        <v>3.3894798961369403</v>
      </c>
      <c r="I364" s="45">
        <f>IF(OR($A364="",$B364="",$C364=""),"",'MPTO_working_3-way'!F363)</f>
        <v>3.0964668814459668</v>
      </c>
      <c r="J364" s="46">
        <f>IF(OR($A364="",$B364="",$C364=""),"",'MPTO_working_3-way'!G363)</f>
        <v>2.6176587209366677</v>
      </c>
      <c r="K364" s="44">
        <f>IF(OR($A364="",$B364="",$C364=""),"",'OddsRatio_working_3-way'!H363)</f>
        <v>3.3848755784293845</v>
      </c>
      <c r="L364" s="45">
        <f>IF(OR($A364="",$B364="",$C364=""),"",'OddsRatio_working_3-way'!I363)</f>
        <v>3.0957997507409742</v>
      </c>
      <c r="M364" s="46">
        <f>IF(OR($A364="",$B364="",$C364=""),"",'OddsRatio_working_3-way'!J363)</f>
        <v>2.6208894623957288</v>
      </c>
      <c r="N364" s="47">
        <f t="shared" si="89"/>
        <v>29.582761908741755</v>
      </c>
      <c r="O364" s="48">
        <f t="shared" si="90"/>
        <v>32.316482481166737</v>
      </c>
      <c r="P364" s="48">
        <f t="shared" si="91"/>
        <v>38.100755610091525</v>
      </c>
      <c r="Q364" t="s">
        <v>113</v>
      </c>
      <c r="R364" t="s">
        <v>57</v>
      </c>
      <c r="S364" t="s">
        <v>477</v>
      </c>
      <c r="T364" s="50">
        <v>100</v>
      </c>
      <c r="U364" s="50">
        <f t="shared" si="80"/>
        <v>69.78851963746223</v>
      </c>
      <c r="V364" s="50">
        <f t="shared" si="81"/>
        <v>66.996699669967001</v>
      </c>
      <c r="W364" s="50">
        <f t="shared" si="82"/>
        <v>61.089494163424128</v>
      </c>
      <c r="X364" s="50">
        <f t="shared" si="83"/>
        <v>71.913806166608879</v>
      </c>
      <c r="Y364" s="50">
        <f t="shared" si="84"/>
        <v>69.121986199113636</v>
      </c>
      <c r="Z364" s="50">
        <f t="shared" si="85"/>
        <v>63.214780692570763</v>
      </c>
      <c r="AA364" s="50">
        <f t="shared" si="86"/>
        <v>-2.1252865291466492</v>
      </c>
      <c r="AB364" s="50">
        <f t="shared" si="87"/>
        <v>-2.125286529146635</v>
      </c>
      <c r="AC364" s="50">
        <f t="shared" si="88"/>
        <v>-2.125286529146635</v>
      </c>
      <c r="AF364">
        <v>2.5299999999999998</v>
      </c>
      <c r="AG364">
        <v>1.58</v>
      </c>
      <c r="AH364" s="66" t="s">
        <v>493</v>
      </c>
      <c r="AJ364" t="s">
        <v>436</v>
      </c>
    </row>
    <row r="365" spans="1:36" s="50" customFormat="1" ht="15" x14ac:dyDescent="0.25">
      <c r="A365">
        <v>2.65</v>
      </c>
      <c r="B365">
        <v>3</v>
      </c>
      <c r="C365">
        <v>3.1</v>
      </c>
      <c r="D365" s="43">
        <f t="shared" si="92"/>
        <v>3.3272469060661392E-2</v>
      </c>
      <c r="E365" s="44">
        <f>IF(OR($A365="",$B365="",$C365=""),"",A365*'MPTO_working_3-way'!$I364)</f>
        <v>2.7381720430107528</v>
      </c>
      <c r="F365" s="45">
        <f>IF(OR($A365="",$B365="",$C365=""),"",B365*'MPTO_working_3-way'!$I364)</f>
        <v>3.099817407181984</v>
      </c>
      <c r="G365" s="46">
        <f>IF(OR($A365="",$B365="",$C365=""),"",C365*'MPTO_working_3-way'!$I364)</f>
        <v>3.2031446540880504</v>
      </c>
      <c r="H365" s="44">
        <f>IF(OR($A365="",$B365="",$C365=""),"",'MPTO_working_3-way'!E364)</f>
        <v>2.7302437223042837</v>
      </c>
      <c r="I365" s="45">
        <f>IF(OR($A365="",$B365="",$C365=""),"",'MPTO_working_3-way'!F364)</f>
        <v>3.103252885624344</v>
      </c>
      <c r="J365" s="46">
        <f>IF(OR($A365="",$B365="",$C365=""),"",'MPTO_working_3-way'!G364)</f>
        <v>3.2103777681285282</v>
      </c>
      <c r="K365" s="44">
        <f>IF(OR($A365="",$B365="",$C365=""),"",'OddsRatio_working_3-way'!H364)</f>
        <v>2.7339550088784477</v>
      </c>
      <c r="L365" s="45">
        <f>IF(OR($A365="",$B365="",$C365=""),"",'OddsRatio_working_3-way'!I364)</f>
        <v>3.1017636471253907</v>
      </c>
      <c r="M365" s="46">
        <f>IF(OR($A365="",$B365="",$C365=""),"",'OddsRatio_working_3-way'!J364)</f>
        <v>3.206851829481661</v>
      </c>
      <c r="N365" s="47">
        <f t="shared" si="89"/>
        <v>36.520714706459842</v>
      </c>
      <c r="O365" s="48">
        <f t="shared" si="90"/>
        <v>32.259964657372869</v>
      </c>
      <c r="P365" s="48">
        <f t="shared" si="91"/>
        <v>31.219320636167286</v>
      </c>
      <c r="Q365" t="s">
        <v>60</v>
      </c>
      <c r="R365" t="s">
        <v>160</v>
      </c>
      <c r="S365" t="s">
        <v>477</v>
      </c>
      <c r="T365" s="50">
        <v>100</v>
      </c>
      <c r="U365" s="50">
        <f t="shared" si="80"/>
        <v>62.264150943396231</v>
      </c>
      <c r="V365" s="50">
        <f t="shared" si="81"/>
        <v>66.666666666666657</v>
      </c>
      <c r="W365" s="50">
        <f t="shared" si="82"/>
        <v>67.741935483870961</v>
      </c>
      <c r="X365" s="50">
        <f t="shared" si="83"/>
        <v>65.591397849462368</v>
      </c>
      <c r="Y365" s="50">
        <f t="shared" si="84"/>
        <v>69.993913572732808</v>
      </c>
      <c r="Z365" s="50">
        <f t="shared" si="85"/>
        <v>71.069182389937112</v>
      </c>
      <c r="AA365" s="50">
        <f t="shared" si="86"/>
        <v>-3.3272469060661365</v>
      </c>
      <c r="AB365" s="50">
        <f t="shared" si="87"/>
        <v>-3.3272469060661507</v>
      </c>
      <c r="AC365" s="50">
        <f t="shared" si="88"/>
        <v>-3.3272469060661507</v>
      </c>
      <c r="AD365" s="51"/>
      <c r="AF365">
        <v>2.76</v>
      </c>
      <c r="AG365">
        <v>1.48</v>
      </c>
      <c r="AH365" s="66" t="s">
        <v>482</v>
      </c>
      <c r="AI365" s="51"/>
      <c r="AJ365" t="s">
        <v>437</v>
      </c>
    </row>
    <row r="366" spans="1:36" ht="15" x14ac:dyDescent="0.25">
      <c r="A366">
        <v>3.63</v>
      </c>
      <c r="B366">
        <v>3.05</v>
      </c>
      <c r="C366">
        <v>2.33</v>
      </c>
      <c r="D366" s="43">
        <f t="shared" si="92"/>
        <v>3.2535495479151466E-2</v>
      </c>
      <c r="E366" s="44">
        <f>IF(OR($A366="",$B366="",$C366=""),"",A366*'MPTO_working_3-way'!$I365)</f>
        <v>3.7481038485893197</v>
      </c>
      <c r="F366" s="45">
        <f>IF(OR($A366="",$B366="",$C366=""),"",B366*'MPTO_working_3-way'!$I365)</f>
        <v>3.1492332612114118</v>
      </c>
      <c r="G366" s="46">
        <f>IF(OR($A366="",$B366="",$C366=""),"",C366*'MPTO_working_3-way'!$I365)</f>
        <v>2.4058077044664228</v>
      </c>
      <c r="H366" s="44">
        <f>IF(OR($A366="",$B366="",$C366=""),"",'MPTO_working_3-way'!E365)</f>
        <v>3.7787621162786782</v>
      </c>
      <c r="I366" s="45">
        <f>IF(OR($A366="",$B366="",$C366=""),"",'MPTO_working_3-way'!F365)</f>
        <v>3.1543384297839827</v>
      </c>
      <c r="J366" s="46">
        <f>IF(OR($A366="",$B366="",$C366=""),"",'MPTO_working_3-way'!G365)</f>
        <v>2.3904036716998927</v>
      </c>
      <c r="K366" s="44">
        <f>IF(OR($A366="",$B366="",$C366=""),"",'OddsRatio_working_3-way'!H365)</f>
        <v>3.7629136430461427</v>
      </c>
      <c r="L366" s="45">
        <f>IF(OR($A366="",$B366="",$C366=""),"",'OddsRatio_working_3-way'!I365)</f>
        <v>3.1536018890663837</v>
      </c>
      <c r="M366" s="46">
        <f>IF(OR($A366="",$B366="",$C366=""),"",'OddsRatio_working_3-way'!J365)</f>
        <v>2.3972148841259964</v>
      </c>
      <c r="N366" s="47">
        <f t="shared" si="89"/>
        <v>26.680157231405733</v>
      </c>
      <c r="O366" s="48">
        <f t="shared" si="90"/>
        <v>31.753760901640266</v>
      </c>
      <c r="P366" s="48">
        <f t="shared" si="91"/>
        <v>41.566081866953994</v>
      </c>
      <c r="Q366" t="s">
        <v>157</v>
      </c>
      <c r="R366" t="s">
        <v>115</v>
      </c>
      <c r="S366" t="s">
        <v>477</v>
      </c>
      <c r="T366" s="50">
        <v>100</v>
      </c>
      <c r="U366" s="50">
        <f t="shared" si="80"/>
        <v>72.451790633608823</v>
      </c>
      <c r="V366" s="50">
        <f t="shared" si="81"/>
        <v>67.21311475409837</v>
      </c>
      <c r="W366" s="50">
        <f t="shared" si="82"/>
        <v>57.081545064377686</v>
      </c>
      <c r="X366" s="50">
        <f t="shared" si="83"/>
        <v>75.705340181523965</v>
      </c>
      <c r="Y366" s="50">
        <f t="shared" si="84"/>
        <v>70.466664302013498</v>
      </c>
      <c r="Z366" s="50">
        <f t="shared" si="85"/>
        <v>60.335094612292828</v>
      </c>
      <c r="AA366" s="50">
        <f t="shared" si="86"/>
        <v>-3.2535495479151422</v>
      </c>
      <c r="AB366" s="50">
        <f t="shared" si="87"/>
        <v>-3.253549547915128</v>
      </c>
      <c r="AC366" s="50">
        <f t="shared" si="88"/>
        <v>-3.2535495479151422</v>
      </c>
      <c r="AF366">
        <v>2.65</v>
      </c>
      <c r="AG366">
        <v>1.51</v>
      </c>
      <c r="AH366" s="66" t="s">
        <v>482</v>
      </c>
      <c r="AJ366" t="s">
        <v>437</v>
      </c>
    </row>
    <row r="367" spans="1:36" ht="15" x14ac:dyDescent="0.25">
      <c r="A367">
        <v>2.11</v>
      </c>
      <c r="B367">
        <v>2.97</v>
      </c>
      <c r="C367">
        <v>4.4800000000000004</v>
      </c>
      <c r="D367" s="43">
        <f t="shared" si="92"/>
        <v>3.3848271703722066E-2</v>
      </c>
      <c r="E367" s="44">
        <f>IF(OR($A367="",$B367="",$C367=""),"",A367*'MPTO_working_3-way'!$I366)</f>
        <v>2.1814198532948534</v>
      </c>
      <c r="F367" s="45">
        <f>IF(OR($A367="",$B367="",$C367=""),"",B367*'MPTO_working_3-way'!$I366)</f>
        <v>3.0705293669600549</v>
      </c>
      <c r="G367" s="46">
        <f>IF(OR($A367="",$B367="",$C367=""),"",C367*'MPTO_working_3-way'!$I366)</f>
        <v>4.6316402572326751</v>
      </c>
      <c r="H367" s="44">
        <f>IF(OR($A367="",$B367="",$C367=""),"",'MPTO_working_3-way'!E366)</f>
        <v>2.161456980141617</v>
      </c>
      <c r="I367" s="45">
        <f>IF(OR($A367="",$B367="",$C367=""),"",'MPTO_working_3-way'!F366)</f>
        <v>3.0729747349288807</v>
      </c>
      <c r="J367" s="46">
        <f>IF(OR($A367="",$B367="",$C367=""),"",'MPTO_working_3-way'!G366)</f>
        <v>4.718505109520458</v>
      </c>
      <c r="K367" s="44">
        <f>IF(OR($A367="",$B367="",$C367=""),"",'OddsRatio_working_3-way'!H366)</f>
        <v>2.1701750253362055</v>
      </c>
      <c r="L367" s="45">
        <f>IF(OR($A367="",$B367="",$C367=""),"",'OddsRatio_working_3-way'!I366)</f>
        <v>3.0767971170381307</v>
      </c>
      <c r="M367" s="46">
        <f>IF(OR($A367="",$B367="",$C367=""),"",'OddsRatio_working_3-way'!J366)</f>
        <v>4.6686568361891849</v>
      </c>
      <c r="N367" s="47">
        <f t="shared" si="89"/>
        <v>45.841702526434013</v>
      </c>
      <c r="O367" s="48">
        <f t="shared" si="90"/>
        <v>32.567674185446386</v>
      </c>
      <c r="P367" s="48">
        <f t="shared" si="91"/>
        <v>21.590623288119591</v>
      </c>
      <c r="Q367" t="s">
        <v>162</v>
      </c>
      <c r="R367" t="s">
        <v>121</v>
      </c>
      <c r="S367" t="s">
        <v>477</v>
      </c>
      <c r="T367" s="50">
        <v>100</v>
      </c>
      <c r="U367" s="50">
        <f t="shared" si="80"/>
        <v>52.606635071090047</v>
      </c>
      <c r="V367" s="50">
        <f t="shared" si="81"/>
        <v>66.329966329966325</v>
      </c>
      <c r="W367" s="50">
        <f t="shared" si="82"/>
        <v>77.678571428571431</v>
      </c>
      <c r="X367" s="50">
        <f t="shared" si="83"/>
        <v>55.99146224146223</v>
      </c>
      <c r="Y367" s="50">
        <f t="shared" si="84"/>
        <v>69.71479350033853</v>
      </c>
      <c r="Z367" s="50">
        <f t="shared" si="85"/>
        <v>81.063398598943621</v>
      </c>
      <c r="AA367" s="50">
        <f t="shared" si="86"/>
        <v>-3.3848271703721835</v>
      </c>
      <c r="AB367" s="50">
        <f t="shared" si="87"/>
        <v>-3.3848271703722048</v>
      </c>
      <c r="AC367" s="50">
        <f t="shared" si="88"/>
        <v>-3.3848271703721906</v>
      </c>
      <c r="AF367">
        <v>2.96</v>
      </c>
      <c r="AG367">
        <v>1.42</v>
      </c>
      <c r="AH367" s="66" t="s">
        <v>494</v>
      </c>
      <c r="AJ367" t="s">
        <v>437</v>
      </c>
    </row>
    <row r="368" spans="1:36" ht="15" x14ac:dyDescent="0.25">
      <c r="A368">
        <v>2.41</v>
      </c>
      <c r="B368">
        <v>2.77</v>
      </c>
      <c r="C368">
        <v>3.88</v>
      </c>
      <c r="D368" s="43">
        <f t="shared" si="92"/>
        <v>3.3680548423896006E-2</v>
      </c>
      <c r="E368" s="44">
        <f>IF(OR($A368="",$B368="",$C368=""),"",A368*'MPTO_working_3-way'!$I367)</f>
        <v>2.4911701217015896</v>
      </c>
      <c r="F368" s="45">
        <f>IF(OR($A368="",$B368="",$C368=""),"",B368*'MPTO_working_3-way'!$I367)</f>
        <v>2.8632951191341918</v>
      </c>
      <c r="G368" s="46">
        <f>IF(OR($A368="",$B368="",$C368=""),"",C368*'MPTO_working_3-way'!$I367)</f>
        <v>4.0106805278847162</v>
      </c>
      <c r="H368" s="44">
        <f>IF(OR($A368="",$B368="",$C368=""),"",'MPTO_working_3-way'!E367)</f>
        <v>2.4770200050901465</v>
      </c>
      <c r="I368" s="45">
        <f>IF(OR($A368="",$B368="",$C368=""),"",'MPTO_working_3-way'!F367)</f>
        <v>2.858907367824949</v>
      </c>
      <c r="J368" s="46">
        <f>IF(OR($A368="",$B368="",$C368=""),"",'MPTO_working_3-way'!G367)</f>
        <v>4.0567110470340575</v>
      </c>
      <c r="K368" s="44">
        <f>IF(OR($A368="",$B368="",$C368=""),"",'OddsRatio_working_3-way'!H367)</f>
        <v>2.4838677192440026</v>
      </c>
      <c r="L368" s="45">
        <f>IF(OR($A368="",$B368="",$C368=""),"",'OddsRatio_working_3-way'!I367)</f>
        <v>2.862727562455238</v>
      </c>
      <c r="M368" s="46">
        <f>IF(OR($A368="",$B368="",$C368=""),"",'OddsRatio_working_3-way'!J367)</f>
        <v>4.0308787456898774</v>
      </c>
      <c r="N368" s="47">
        <f t="shared" si="89"/>
        <v>40.141778808624743</v>
      </c>
      <c r="O368" s="48">
        <f t="shared" si="90"/>
        <v>34.924796725193374</v>
      </c>
      <c r="P368" s="48">
        <f t="shared" si="91"/>
        <v>24.933424466181869</v>
      </c>
      <c r="Q368" t="s">
        <v>118</v>
      </c>
      <c r="R368" t="s">
        <v>163</v>
      </c>
      <c r="S368" t="s">
        <v>477</v>
      </c>
      <c r="T368" s="50">
        <v>100</v>
      </c>
      <c r="U368" s="50">
        <f t="shared" si="80"/>
        <v>58.50622406639004</v>
      </c>
      <c r="V368" s="50">
        <f t="shared" si="81"/>
        <v>63.898916967509031</v>
      </c>
      <c r="W368" s="50">
        <f t="shared" si="82"/>
        <v>74.226804123711347</v>
      </c>
      <c r="X368" s="50">
        <f t="shared" si="83"/>
        <v>61.874278908779637</v>
      </c>
      <c r="Y368" s="50">
        <f t="shared" si="84"/>
        <v>67.266971809898621</v>
      </c>
      <c r="Z368" s="50">
        <f t="shared" si="85"/>
        <v>77.594858966100929</v>
      </c>
      <c r="AA368" s="50">
        <f t="shared" si="86"/>
        <v>-3.3680548423895971</v>
      </c>
      <c r="AB368" s="50">
        <f t="shared" si="87"/>
        <v>-3.36805484238959</v>
      </c>
      <c r="AC368" s="50">
        <f t="shared" si="88"/>
        <v>-3.3680548423895829</v>
      </c>
      <c r="AF368">
        <v>2.85</v>
      </c>
      <c r="AG368">
        <v>1.45</v>
      </c>
      <c r="AH368" s="66" t="s">
        <v>479</v>
      </c>
      <c r="AJ368" t="s">
        <v>437</v>
      </c>
    </row>
    <row r="369" spans="1:36" s="28" customFormat="1" ht="15" x14ac:dyDescent="0.25">
      <c r="A369" s="23">
        <v>2.2999999999999998</v>
      </c>
      <c r="B369" s="23">
        <v>3.19</v>
      </c>
      <c r="C369" s="23">
        <v>3.43</v>
      </c>
      <c r="D369" s="24">
        <f t="shared" si="92"/>
        <v>3.9807422024476846E-2</v>
      </c>
      <c r="E369" s="25">
        <f>IF(OR($A369="",$B369="",$C369=""),"",A369*'MPTO_working_3-way'!$I368)</f>
        <v>2.3915570706562965</v>
      </c>
      <c r="F369" s="26">
        <f>IF(OR($A369="",$B369="",$C369=""),"",B369*'MPTO_working_3-way'!$I368)</f>
        <v>3.3169856762580809</v>
      </c>
      <c r="G369" s="27">
        <f>IF(OR($A369="",$B369="",$C369=""),"",C369*'MPTO_working_3-way'!$I368)</f>
        <v>3.5665394575439557</v>
      </c>
      <c r="H369" s="25">
        <f>IF(OR($A369="",$B369="",$C369=""),"",'MPTO_working_3-way'!E368)</f>
        <v>2.3724034363490158</v>
      </c>
      <c r="I369" s="26">
        <f>IF(OR($A369="",$B369="",$C369=""),"",'MPTO_working_3-way'!F368)</f>
        <v>3.3309962713780283</v>
      </c>
      <c r="J369" s="27">
        <f>IF(OR($A369="",$B369="",$C369=""),"",'MPTO_working_3-way'!G368)</f>
        <v>3.5935539699017722</v>
      </c>
      <c r="K369" s="25">
        <f>IF(OR($A369="",$B369="",$C369=""),"",'OddsRatio_working_3-way'!H368)</f>
        <v>2.3806455916234008</v>
      </c>
      <c r="L369" s="26">
        <f>IF(OR($A369="",$B369="",$C369=""),"",'OddsRatio_working_3-way'!I368)</f>
        <v>3.3258568043501899</v>
      </c>
      <c r="M369" s="27">
        <f>IF(OR($A369="",$B369="",$C369=""),"",'OddsRatio_working_3-way'!J368)</f>
        <v>3.5807452212652806</v>
      </c>
      <c r="N369" s="73">
        <f t="shared" si="89"/>
        <v>41.813762768604043</v>
      </c>
      <c r="O369" s="74">
        <f t="shared" si="90"/>
        <v>30.147854033789752</v>
      </c>
      <c r="P369" s="74">
        <f t="shared" si="91"/>
        <v>28.038383197606205</v>
      </c>
      <c r="Q369" s="23" t="s">
        <v>130</v>
      </c>
      <c r="R369" s="23" t="s">
        <v>167</v>
      </c>
      <c r="S369" s="23" t="s">
        <v>477</v>
      </c>
      <c r="T369" s="28">
        <v>100</v>
      </c>
      <c r="U369" s="28">
        <f t="shared" si="80"/>
        <v>56.521739130434774</v>
      </c>
      <c r="V369" s="28">
        <f t="shared" si="81"/>
        <v>68.652037617554868</v>
      </c>
      <c r="W369" s="28">
        <f t="shared" si="82"/>
        <v>70.845481049562679</v>
      </c>
      <c r="X369" s="28">
        <f t="shared" si="83"/>
        <v>60.502481332882454</v>
      </c>
      <c r="Y369" s="28">
        <f t="shared" si="84"/>
        <v>72.63277982000254</v>
      </c>
      <c r="Z369" s="28">
        <f t="shared" si="85"/>
        <v>74.826223252010365</v>
      </c>
      <c r="AA369" s="28">
        <f t="shared" si="86"/>
        <v>-3.9807422024476793</v>
      </c>
      <c r="AB369" s="28">
        <f t="shared" si="87"/>
        <v>-3.9807422024476722</v>
      </c>
      <c r="AC369" s="28">
        <f t="shared" si="88"/>
        <v>-3.9807422024476864</v>
      </c>
      <c r="AD369" s="41"/>
      <c r="AE369" s="41"/>
      <c r="AF369" s="23">
        <v>1.79</v>
      </c>
      <c r="AG369" s="23">
        <v>2.0699999999999998</v>
      </c>
      <c r="AH369" s="75" t="s">
        <v>479</v>
      </c>
      <c r="AI369" s="41"/>
      <c r="AJ369" s="23" t="s">
        <v>442</v>
      </c>
    </row>
    <row r="370" spans="1:36" s="50" customFormat="1" ht="15" x14ac:dyDescent="0.25">
      <c r="A370">
        <v>2.14</v>
      </c>
      <c r="B370">
        <v>3.65</v>
      </c>
      <c r="C370">
        <v>3.42</v>
      </c>
      <c r="D370" s="43">
        <f t="shared" si="92"/>
        <v>3.3659983184607611E-2</v>
      </c>
      <c r="E370" s="44">
        <f>IF(OR($A370="",$B370="",$C370=""),"",A370*'MPTO_working_3-way'!$I369)</f>
        <v>2.2120323640150605</v>
      </c>
      <c r="F370" s="45">
        <f>IF(OR($A370="",$B370="",$C370=""),"",B370*'MPTO_working_3-way'!$I369)</f>
        <v>3.7728589386238176</v>
      </c>
      <c r="G370" s="46">
        <f>IF(OR($A370="",$B370="",$C370=""),"",C370*'MPTO_working_3-way'!$I369)</f>
        <v>3.5351171424913579</v>
      </c>
      <c r="H370" s="44">
        <f>IF(OR($A370="",$B370="",$C370=""),"",'MPTO_working_3-way'!E369)</f>
        <v>2.1926471867713713</v>
      </c>
      <c r="I370" s="45">
        <f>IF(OR($A370="",$B370="",$C370=""),"",'MPTO_working_3-way'!F369)</f>
        <v>3.8058613625160387</v>
      </c>
      <c r="J370" s="46">
        <f>IF(OR($A370="",$B370="",$C370=""),"",'MPTO_working_3-way'!G369)</f>
        <v>3.5564702300808291</v>
      </c>
      <c r="K370" s="44">
        <f>IF(OR($A370="",$B370="",$C370=""),"",'OddsRatio_working_3-way'!H369)</f>
        <v>2.2006209573575912</v>
      </c>
      <c r="L370" s="45">
        <f>IF(OR($A370="",$B370="",$C370=""),"",'OddsRatio_working_3-way'!I369)</f>
        <v>3.7909171377172077</v>
      </c>
      <c r="M370" s="46">
        <f>IF(OR($A370="",$B370="",$C370=""),"",'OddsRatio_working_3-way'!J369)</f>
        <v>3.5486865936889216</v>
      </c>
      <c r="N370" s="47">
        <f t="shared" ref="N370:N433" si="93">(1/E370)* 100</f>
        <v>45.207295167458568</v>
      </c>
      <c r="O370" s="48">
        <f t="shared" ref="O370:O433" si="94">(1/F370)* 100</f>
        <v>26.505099084482563</v>
      </c>
      <c r="P370" s="48">
        <f t="shared" ref="P370:P433" si="95">(1/G370)* 100</f>
        <v>28.287605748058876</v>
      </c>
      <c r="Q370" t="s">
        <v>253</v>
      </c>
      <c r="R370" t="s">
        <v>381</v>
      </c>
      <c r="S370" t="s">
        <v>536</v>
      </c>
      <c r="T370" s="50">
        <v>100</v>
      </c>
      <c r="U370" s="50">
        <f t="shared" ref="U370:U433" si="96">(1/A370)*((T370*A370)-T370)</f>
        <v>53.271028037383175</v>
      </c>
      <c r="V370" s="50">
        <f t="shared" ref="V370:V433" si="97">(1/B370)*((T370*B370)-T370)</f>
        <v>72.602739726027394</v>
      </c>
      <c r="W370" s="50">
        <f t="shared" ref="W370:W433" si="98">(1/C370)*((T370*C370)-T370)</f>
        <v>70.760233918128648</v>
      </c>
      <c r="X370" s="50">
        <f t="shared" ref="X370:X433" si="99">((1/B370)+(1/C370))*T370</f>
        <v>56.637026355843943</v>
      </c>
      <c r="Y370" s="50">
        <f t="shared" ref="Y370:Y433" si="100">((1/A370)+(1/C370))*T370</f>
        <v>75.968738044488163</v>
      </c>
      <c r="Z370" s="50">
        <f t="shared" ref="Z370:Z433" si="101">((1/A370)+(1/B370))*T370</f>
        <v>74.126232236589431</v>
      </c>
      <c r="AA370" s="50">
        <f t="shared" ref="AA370:AA433" si="102">U370-X370</f>
        <v>-3.3659983184607682</v>
      </c>
      <c r="AB370" s="50">
        <f t="shared" ref="AB370:AB433" si="103">V370-Y370</f>
        <v>-3.3659983184607682</v>
      </c>
      <c r="AC370" s="50">
        <f t="shared" ref="AC370:AC433" si="104">W370-Z370</f>
        <v>-3.3659983184607825</v>
      </c>
      <c r="AD370" s="51"/>
      <c r="AE370" s="51"/>
      <c r="AF370">
        <v>1.87</v>
      </c>
      <c r="AG370">
        <v>2.0099999999999998</v>
      </c>
      <c r="AH370" s="66"/>
      <c r="AI370" s="51"/>
      <c r="AJ370" t="s">
        <v>438</v>
      </c>
    </row>
    <row r="371" spans="1:36" ht="15" x14ac:dyDescent="0.25">
      <c r="A371">
        <v>9.51</v>
      </c>
      <c r="B371">
        <v>5.13</v>
      </c>
      <c r="C371">
        <v>1.38</v>
      </c>
      <c r="D371" s="43">
        <f t="shared" si="92"/>
        <v>2.4721926121633153E-2</v>
      </c>
      <c r="E371" s="44">
        <f>IF(OR($A371="",$B371="",$C371=""),"",A371*'MPTO_working_3-way'!$I370)</f>
        <v>9.7451055174167305</v>
      </c>
      <c r="F371" s="45">
        <f>IF(OR($A371="",$B371="",$C371=""),"",B371*'MPTO_working_3-way'!$I370)</f>
        <v>5.2568234810039778</v>
      </c>
      <c r="G371" s="46">
        <f>IF(OR($A371="",$B371="",$C371=""),"",C371*'MPTO_working_3-way'!$I370)</f>
        <v>1.4141162580478537</v>
      </c>
      <c r="H371" s="44">
        <f>IF(OR($A371="",$B371="",$C371=""),"",'MPTO_working_3-way'!E370)</f>
        <v>10.318657793169789</v>
      </c>
      <c r="I371" s="45">
        <f>IF(OR($A371="",$B371="",$C371=""),"",'MPTO_working_3-way'!F370)</f>
        <v>5.3564408236837977</v>
      </c>
      <c r="J371" s="46">
        <f>IF(OR($A371="",$B371="",$C371=""),"",'MPTO_working_3-way'!G370)</f>
        <v>1.3958739991861751</v>
      </c>
      <c r="K371" s="44">
        <f>IF(OR($A371="",$B371="",$C371=""),"",'OddsRatio_working_3-way'!H370)</f>
        <v>9.9924120019630287</v>
      </c>
      <c r="L371" s="45">
        <f>IF(OR($A371="",$B371="",$C371=""),"",'OddsRatio_working_3-way'!I370)</f>
        <v>5.3641200432558538</v>
      </c>
      <c r="M371" s="46">
        <f>IF(OR($A371="",$B371="",$C371=""),"",'OddsRatio_working_3-way'!J370)</f>
        <v>1.4015413114860105</v>
      </c>
      <c r="N371" s="47">
        <f t="shared" si="93"/>
        <v>10.261561541973778</v>
      </c>
      <c r="O371" s="48">
        <f t="shared" si="94"/>
        <v>19.022894788337354</v>
      </c>
      <c r="P371" s="48">
        <f t="shared" si="95"/>
        <v>70.715543669688856</v>
      </c>
      <c r="Q371" t="s">
        <v>389</v>
      </c>
      <c r="R371" t="s">
        <v>269</v>
      </c>
      <c r="S371" t="s">
        <v>536</v>
      </c>
      <c r="T371" s="50">
        <v>100</v>
      </c>
      <c r="U371" s="50">
        <f t="shared" si="96"/>
        <v>89.484752891692949</v>
      </c>
      <c r="V371" s="50">
        <f t="shared" si="97"/>
        <v>80.50682261208577</v>
      </c>
      <c r="W371" s="50">
        <f t="shared" si="98"/>
        <v>27.536231884057976</v>
      </c>
      <c r="X371" s="50">
        <f t="shared" si="99"/>
        <v>91.956945503856275</v>
      </c>
      <c r="Y371" s="50">
        <f t="shared" si="100"/>
        <v>82.979015224249082</v>
      </c>
      <c r="Z371" s="50">
        <f t="shared" si="101"/>
        <v>30.008424496221274</v>
      </c>
      <c r="AA371" s="50">
        <f t="shared" si="102"/>
        <v>-2.472192612163326</v>
      </c>
      <c r="AB371" s="50">
        <f t="shared" si="103"/>
        <v>-2.4721926121633118</v>
      </c>
      <c r="AC371" s="50">
        <f t="shared" si="104"/>
        <v>-2.4721926121632976</v>
      </c>
      <c r="AF371">
        <v>1.73</v>
      </c>
      <c r="AG371">
        <v>2.2200000000000002</v>
      </c>
      <c r="AH371" s="66"/>
      <c r="AJ371" t="s">
        <v>230</v>
      </c>
    </row>
    <row r="372" spans="1:36" ht="15" x14ac:dyDescent="0.25">
      <c r="A372">
        <v>2.25</v>
      </c>
      <c r="B372">
        <v>3.63</v>
      </c>
      <c r="C372">
        <v>3.25</v>
      </c>
      <c r="D372" s="43">
        <f t="shared" si="92"/>
        <v>2.7618845800664094E-2</v>
      </c>
      <c r="E372" s="44">
        <f>IF(OR($A372="",$B372="",$C372=""),"",A372*'MPTO_working_3-way'!$I371)</f>
        <v>2.3121424030514941</v>
      </c>
      <c r="F372" s="45">
        <f>IF(OR($A372="",$B372="",$C372=""),"",B372*'MPTO_working_3-way'!$I371)</f>
        <v>3.7302564102564104</v>
      </c>
      <c r="G372" s="46">
        <f>IF(OR($A372="",$B372="",$C372=""),"",C372*'MPTO_working_3-way'!$I371)</f>
        <v>3.3397612488521582</v>
      </c>
      <c r="H372" s="44">
        <f>IF(OR($A372="",$B372="",$C372=""),"",'MPTO_working_3-way'!E371)</f>
        <v>2.2975926426832567</v>
      </c>
      <c r="I372" s="45">
        <f>IF(OR($A372="",$B372="",$C372=""),"",'MPTO_working_3-way'!F371)</f>
        <v>3.7555044654699801</v>
      </c>
      <c r="J372" s="46">
        <f>IF(OR($A372="",$B372="",$C372=""),"",'MPTO_working_3-way'!G371)</f>
        <v>3.3502405932002843</v>
      </c>
      <c r="K372" s="44">
        <f>IF(OR($A372="",$B372="",$C372=""),"",'OddsRatio_working_3-way'!H371)</f>
        <v>2.3038124303055483</v>
      </c>
      <c r="L372" s="45">
        <f>IF(OR($A372="",$B372="",$C372=""),"",'OddsRatio_working_3-way'!I371)</f>
        <v>3.7432213533628742</v>
      </c>
      <c r="M372" s="46">
        <f>IF(OR($A372="",$B372="",$C372=""),"",'OddsRatio_working_3-way'!J371)</f>
        <v>3.3468623745499864</v>
      </c>
      <c r="N372" s="47">
        <f t="shared" si="93"/>
        <v>43.249931262029136</v>
      </c>
      <c r="O372" s="48">
        <f t="shared" si="94"/>
        <v>26.807808633489138</v>
      </c>
      <c r="P372" s="48">
        <f t="shared" si="95"/>
        <v>29.942260104481715</v>
      </c>
      <c r="Q372" t="s">
        <v>272</v>
      </c>
      <c r="R372" t="s">
        <v>226</v>
      </c>
      <c r="S372" t="s">
        <v>536</v>
      </c>
      <c r="T372" s="50">
        <v>100</v>
      </c>
      <c r="U372" s="50">
        <f t="shared" si="96"/>
        <v>55.55555555555555</v>
      </c>
      <c r="V372" s="50">
        <f t="shared" si="97"/>
        <v>72.451790633608823</v>
      </c>
      <c r="W372" s="50">
        <f t="shared" si="98"/>
        <v>69.230769230769241</v>
      </c>
      <c r="X372" s="50">
        <f t="shared" si="99"/>
        <v>58.317440135621958</v>
      </c>
      <c r="Y372" s="50">
        <f t="shared" si="100"/>
        <v>75.213675213675216</v>
      </c>
      <c r="Z372" s="50">
        <f t="shared" si="101"/>
        <v>71.992653810835634</v>
      </c>
      <c r="AA372" s="50">
        <f t="shared" si="102"/>
        <v>-2.7618845800664076</v>
      </c>
      <c r="AB372" s="50">
        <f t="shared" si="103"/>
        <v>-2.7618845800663934</v>
      </c>
      <c r="AC372" s="50">
        <f t="shared" si="104"/>
        <v>-2.7618845800663934</v>
      </c>
      <c r="AF372">
        <v>1.74</v>
      </c>
      <c r="AG372">
        <v>2.17</v>
      </c>
      <c r="AH372" s="66"/>
      <c r="AJ372" t="s">
        <v>231</v>
      </c>
    </row>
    <row r="373" spans="1:36" s="50" customFormat="1" ht="15" x14ac:dyDescent="0.25">
      <c r="A373">
        <v>2.48</v>
      </c>
      <c r="B373">
        <v>3.42</v>
      </c>
      <c r="C373">
        <v>3.07</v>
      </c>
      <c r="D373" s="43">
        <f t="shared" si="92"/>
        <v>2.135636629312776E-2</v>
      </c>
      <c r="E373" s="44">
        <f>IF(OR($A373="",$B373="",$C373=""),"",A373*'MPTO_working_3-way'!$I372)</f>
        <v>2.5329637884069567</v>
      </c>
      <c r="F373" s="45">
        <f>IF(OR($A373="",$B373="",$C373=""),"",B373*'MPTO_working_3-way'!$I372)</f>
        <v>3.493038772722497</v>
      </c>
      <c r="G373" s="46">
        <f>IF(OR($A373="",$B373="",$C373=""),"",C373*'MPTO_working_3-way'!$I372)</f>
        <v>3.135564044519902</v>
      </c>
      <c r="H373" s="44">
        <f>IF(OR($A373="",$B373="",$C373=""),"",'MPTO_working_3-way'!E372)</f>
        <v>2.5245702685065581</v>
      </c>
      <c r="I373" s="45">
        <f>IF(OR($A373="",$B373="",$C373=""),"",'MPTO_working_3-way'!F372)</f>
        <v>3.5053419581998639</v>
      </c>
      <c r="J373" s="46">
        <f>IF(OR($A373="",$B373="",$C373=""),"",'MPTO_working_3-way'!G372)</f>
        <v>3.138592949285604</v>
      </c>
      <c r="K373" s="44">
        <f>IF(OR($A373="",$B373="",$C373=""),"",'OddsRatio_working_3-way'!H372)</f>
        <v>2.5283926759489255</v>
      </c>
      <c r="L373" s="45">
        <f>IF(OR($A373="",$B373="",$C373=""),"",'OddsRatio_working_3-way'!I372)</f>
        <v>3.4991285647272972</v>
      </c>
      <c r="M373" s="46">
        <f>IF(OR($A373="",$B373="",$C373=""),"",'OddsRatio_working_3-way'!J372)</f>
        <v>3.1376843508204559</v>
      </c>
      <c r="N373" s="47">
        <f t="shared" si="93"/>
        <v>39.47944319523512</v>
      </c>
      <c r="O373" s="48">
        <f t="shared" si="94"/>
        <v>28.628368164965817</v>
      </c>
      <c r="P373" s="48">
        <f t="shared" si="95"/>
        <v>31.892188639799059</v>
      </c>
      <c r="Q373" t="s">
        <v>41</v>
      </c>
      <c r="R373" t="s">
        <v>138</v>
      </c>
      <c r="S373" t="s">
        <v>536</v>
      </c>
      <c r="T373" s="50">
        <v>100</v>
      </c>
      <c r="U373" s="50">
        <f t="shared" si="96"/>
        <v>59.677419354838712</v>
      </c>
      <c r="V373" s="50">
        <f t="shared" si="97"/>
        <v>70.760233918128648</v>
      </c>
      <c r="W373" s="50">
        <f t="shared" si="98"/>
        <v>67.426710097719877</v>
      </c>
      <c r="X373" s="50">
        <f t="shared" si="99"/>
        <v>61.813055984151475</v>
      </c>
      <c r="Y373" s="50">
        <f t="shared" si="100"/>
        <v>72.895870547441419</v>
      </c>
      <c r="Z373" s="50">
        <f t="shared" si="101"/>
        <v>69.562346727032633</v>
      </c>
      <c r="AA373" s="50">
        <f t="shared" si="102"/>
        <v>-2.1356366293127635</v>
      </c>
      <c r="AB373" s="50">
        <f t="shared" si="103"/>
        <v>-2.1356366293127707</v>
      </c>
      <c r="AC373" s="50">
        <f t="shared" si="104"/>
        <v>-2.1356366293127564</v>
      </c>
      <c r="AD373" s="51"/>
      <c r="AF373">
        <v>2.09</v>
      </c>
      <c r="AG373">
        <v>1.82</v>
      </c>
      <c r="AH373" s="66"/>
      <c r="AI373" s="51"/>
      <c r="AJ373" t="s">
        <v>443</v>
      </c>
    </row>
    <row r="374" spans="1:36" s="50" customFormat="1" ht="15" x14ac:dyDescent="0.25">
      <c r="A374">
        <v>4.79</v>
      </c>
      <c r="B374">
        <v>3.74</v>
      </c>
      <c r="C374">
        <v>1.83</v>
      </c>
      <c r="D374" s="43">
        <f t="shared" si="92"/>
        <v>2.2596033799461068E-2</v>
      </c>
      <c r="E374" s="44">
        <f>IF(OR($A374="",$B374="",$C374=""),"",A374*'MPTO_working_3-way'!$I373)</f>
        <v>4.898235001899419</v>
      </c>
      <c r="F374" s="45">
        <f>IF(OR($A374="",$B374="",$C374=""),"",B374*'MPTO_working_3-way'!$I373)</f>
        <v>3.8245091664099844</v>
      </c>
      <c r="G374" s="46">
        <f>IF(OR($A374="",$B374="",$C374=""),"",C374*'MPTO_working_3-way'!$I373)</f>
        <v>1.8713507418530138</v>
      </c>
      <c r="H374" s="44">
        <f>IF(OR($A374="",$B374="",$C374=""),"",'MPTO_working_3-way'!E373)</f>
        <v>4.9692834685525105</v>
      </c>
      <c r="I374" s="45">
        <f>IF(OR($A374="",$B374="",$C374=""),"",'MPTO_working_3-way'!F373)</f>
        <v>3.8484086009573053</v>
      </c>
      <c r="J374" s="46">
        <f>IF(OR($A374="",$B374="",$C374=""),"",'MPTO_working_3-way'!G373)</f>
        <v>1.8555764881162051</v>
      </c>
      <c r="K374" s="44">
        <f>IF(OR($A374="",$B374="",$C374=""),"",'OddsRatio_working_3-way'!H373)</f>
        <v>4.9340310448288029</v>
      </c>
      <c r="L374" s="45">
        <f>IF(OR($A374="",$B374="",$C374=""),"",'OddsRatio_working_3-way'!I373)</f>
        <v>3.8441279849158105</v>
      </c>
      <c r="M374" s="46">
        <f>IF(OR($A374="",$B374="",$C374=""),"",'OddsRatio_working_3-way'!J373)</f>
        <v>1.861542418788366</v>
      </c>
      <c r="N374" s="47">
        <f t="shared" si="93"/>
        <v>20.415517009947948</v>
      </c>
      <c r="O374" s="48">
        <f t="shared" si="94"/>
        <v>26.147146117018899</v>
      </c>
      <c r="P374" s="48">
        <f t="shared" si="95"/>
        <v>53.437336873033161</v>
      </c>
      <c r="Q374" t="s">
        <v>396</v>
      </c>
      <c r="R374" t="s">
        <v>408</v>
      </c>
      <c r="S374" t="s">
        <v>536</v>
      </c>
      <c r="T374" s="50">
        <v>100</v>
      </c>
      <c r="U374" s="50">
        <f t="shared" si="96"/>
        <v>79.123173277661792</v>
      </c>
      <c r="V374" s="50">
        <f t="shared" si="97"/>
        <v>73.262032085561486</v>
      </c>
      <c r="W374" s="50">
        <f t="shared" si="98"/>
        <v>45.355191256830594</v>
      </c>
      <c r="X374" s="50">
        <f t="shared" si="99"/>
        <v>81.382776657607891</v>
      </c>
      <c r="Y374" s="50">
        <f t="shared" si="100"/>
        <v>75.5216354655076</v>
      </c>
      <c r="Z374" s="50">
        <f t="shared" si="101"/>
        <v>47.614794636776701</v>
      </c>
      <c r="AA374" s="50">
        <f t="shared" si="102"/>
        <v>-2.2596033799460997</v>
      </c>
      <c r="AB374" s="50">
        <f t="shared" si="103"/>
        <v>-2.2596033799461139</v>
      </c>
      <c r="AC374" s="50">
        <f t="shared" si="104"/>
        <v>-2.2596033799461068</v>
      </c>
      <c r="AD374" s="51"/>
      <c r="AF374">
        <v>2.11</v>
      </c>
      <c r="AG374">
        <v>1.81</v>
      </c>
      <c r="AH374" s="66"/>
      <c r="AI374" s="51"/>
      <c r="AJ374" t="s">
        <v>440</v>
      </c>
    </row>
    <row r="375" spans="1:36" s="50" customFormat="1" ht="15" x14ac:dyDescent="0.25">
      <c r="A375">
        <v>4.67</v>
      </c>
      <c r="B375">
        <v>3.18</v>
      </c>
      <c r="C375">
        <v>1.97</v>
      </c>
      <c r="D375" s="43">
        <f t="shared" si="92"/>
        <v>3.6212384315634782E-2</v>
      </c>
      <c r="E375" s="44">
        <f>IF(OR($A375="",$B375="",$C375=""),"",A375*'MPTO_working_3-way'!$I374)</f>
        <v>4.8391118347540143</v>
      </c>
      <c r="F375" s="45">
        <f>IF(OR($A375="",$B375="",$C375=""),"",B375*'MPTO_working_3-way'!$I374)</f>
        <v>3.2951553821237187</v>
      </c>
      <c r="G375" s="46">
        <f>IF(OR($A375="",$B375="",$C375=""),"",C375*'MPTO_working_3-way'!$I374)</f>
        <v>2.0413383971018004</v>
      </c>
      <c r="H375" s="44">
        <f>IF(OR($A375="",$B375="",$C375=""),"",'MPTO_working_3-way'!E374)</f>
        <v>4.9489768518575943</v>
      </c>
      <c r="I375" s="45">
        <f>IF(OR($A375="",$B375="",$C375=""),"",'MPTO_working_3-way'!F374)</f>
        <v>3.306937205866916</v>
      </c>
      <c r="J375" s="46">
        <f>IF(OR($A375="",$B375="",$C375=""),"",'MPTO_working_3-way'!G374)</f>
        <v>2.0179866441897802</v>
      </c>
      <c r="K375" s="44">
        <f>IF(OR($A375="",$B375="",$C375=""),"",'OddsRatio_working_3-way'!H374)</f>
        <v>4.8875831181959724</v>
      </c>
      <c r="L375" s="45">
        <f>IF(OR($A375="",$B375="",$C375=""),"",'OddsRatio_working_3-way'!I374)</f>
        <v>3.3092455579474711</v>
      </c>
      <c r="M375" s="46">
        <f>IF(OR($A375="",$B375="",$C375=""),"",'OddsRatio_working_3-way'!J374)</f>
        <v>2.0275083445913062</v>
      </c>
      <c r="N375" s="47">
        <f t="shared" si="93"/>
        <v>20.664949150753255</v>
      </c>
      <c r="O375" s="48">
        <f t="shared" si="94"/>
        <v>30.347582557867202</v>
      </c>
      <c r="P375" s="48">
        <f t="shared" si="95"/>
        <v>48.98746829137955</v>
      </c>
      <c r="Q375" t="s">
        <v>331</v>
      </c>
      <c r="R375" t="s">
        <v>327</v>
      </c>
      <c r="S375" t="s">
        <v>536</v>
      </c>
      <c r="T375" s="50">
        <v>100</v>
      </c>
      <c r="U375" s="50">
        <f t="shared" si="96"/>
        <v>78.586723768736618</v>
      </c>
      <c r="V375" s="50">
        <f t="shared" si="97"/>
        <v>68.55345911949685</v>
      </c>
      <c r="W375" s="50">
        <f t="shared" si="98"/>
        <v>49.238578680203041</v>
      </c>
      <c r="X375" s="50">
        <f t="shared" si="99"/>
        <v>82.207962200300088</v>
      </c>
      <c r="Y375" s="50">
        <f t="shared" si="100"/>
        <v>72.174697551060348</v>
      </c>
      <c r="Z375" s="50">
        <f t="shared" si="101"/>
        <v>52.859817111766525</v>
      </c>
      <c r="AA375" s="50">
        <f t="shared" si="102"/>
        <v>-3.6212384315634694</v>
      </c>
      <c r="AB375" s="50">
        <f t="shared" si="103"/>
        <v>-3.6212384315634978</v>
      </c>
      <c r="AC375" s="50">
        <f t="shared" si="104"/>
        <v>-3.6212384315634836</v>
      </c>
      <c r="AD375" s="51"/>
      <c r="AF375">
        <v>2.5299999999999998</v>
      </c>
      <c r="AG375">
        <v>1.55</v>
      </c>
      <c r="AH375" s="66"/>
      <c r="AI375" s="51"/>
      <c r="AJ375" t="s">
        <v>446</v>
      </c>
    </row>
    <row r="376" spans="1:36" s="50" customFormat="1" ht="15" x14ac:dyDescent="0.25">
      <c r="A376">
        <v>2.66</v>
      </c>
      <c r="B376">
        <v>3.12</v>
      </c>
      <c r="C376">
        <v>3.08</v>
      </c>
      <c r="D376" s="43">
        <f t="shared" si="92"/>
        <v>2.1127994812205397E-2</v>
      </c>
      <c r="E376" s="44">
        <f>IF(OR($A376="",$B376="",$C376=""),"",A376*'MPTO_working_3-way'!$I375)</f>
        <v>2.7162004662004664</v>
      </c>
      <c r="F376" s="45">
        <f>IF(OR($A376="",$B376="",$C376=""),"",B376*'MPTO_working_3-way'!$I375)</f>
        <v>3.1859193438140809</v>
      </c>
      <c r="G376" s="46">
        <f>IF(OR($A376="",$B376="",$C376=""),"",C376*'MPTO_working_3-way'!$I375)</f>
        <v>3.1450742240215925</v>
      </c>
      <c r="H376" s="44">
        <f>IF(OR($A376="",$B376="",$C376=""),"",'MPTO_working_3-way'!E375)</f>
        <v>2.7107824117698298</v>
      </c>
      <c r="I376" s="45">
        <f>IF(OR($A376="",$B376="",$C376=""),"",'MPTO_working_3-way'!F375)</f>
        <v>3.1900963527591926</v>
      </c>
      <c r="J376" s="46">
        <f>IF(OR($A376="",$B376="",$C376=""),"",'MPTO_working_3-way'!G375)</f>
        <v>3.1482908616043921</v>
      </c>
      <c r="K376" s="44">
        <f>IF(OR($A376="",$B376="",$C376=""),"",'OddsRatio_working_3-way'!H375)</f>
        <v>2.7133229670157113</v>
      </c>
      <c r="L376" s="45">
        <f>IF(OR($A376="",$B376="",$C376=""),"",'OddsRatio_working_3-way'!I375)</f>
        <v>3.1880992108875348</v>
      </c>
      <c r="M376" s="46">
        <f>IF(OR($A376="",$B376="",$C376=""),"",'OddsRatio_working_3-way'!J375)</f>
        <v>3.1468143201160714</v>
      </c>
      <c r="N376" s="47">
        <f t="shared" si="93"/>
        <v>36.816133876850458</v>
      </c>
      <c r="O376" s="48">
        <f t="shared" si="94"/>
        <v>31.388114138596869</v>
      </c>
      <c r="P376" s="48">
        <f t="shared" si="95"/>
        <v>31.795751984552673</v>
      </c>
      <c r="Q376" t="s">
        <v>103</v>
      </c>
      <c r="R376" t="s">
        <v>96</v>
      </c>
      <c r="S376" t="s">
        <v>536</v>
      </c>
      <c r="T376" s="50">
        <v>100</v>
      </c>
      <c r="U376" s="50">
        <f t="shared" si="96"/>
        <v>62.406015037593981</v>
      </c>
      <c r="V376" s="50">
        <f t="shared" si="97"/>
        <v>67.948717948717942</v>
      </c>
      <c r="W376" s="50">
        <f t="shared" si="98"/>
        <v>67.532467532467535</v>
      </c>
      <c r="X376" s="50">
        <f t="shared" si="99"/>
        <v>64.518814518814509</v>
      </c>
      <c r="Y376" s="50">
        <f t="shared" si="100"/>
        <v>70.061517429938476</v>
      </c>
      <c r="Z376" s="50">
        <f t="shared" si="101"/>
        <v>69.645267013688056</v>
      </c>
      <c r="AA376" s="50">
        <f t="shared" si="102"/>
        <v>-2.1127994812205273</v>
      </c>
      <c r="AB376" s="50">
        <f t="shared" si="103"/>
        <v>-2.1127994812205344</v>
      </c>
      <c r="AC376" s="50">
        <f t="shared" si="104"/>
        <v>-2.1127994812205202</v>
      </c>
      <c r="AD376" s="51"/>
      <c r="AF376">
        <v>2.36</v>
      </c>
      <c r="AG376">
        <v>1.65</v>
      </c>
      <c r="AH376" s="66"/>
      <c r="AI376" s="51"/>
      <c r="AJ376" t="s">
        <v>441</v>
      </c>
    </row>
    <row r="377" spans="1:36" ht="15" x14ac:dyDescent="0.25">
      <c r="A377">
        <v>3.36</v>
      </c>
      <c r="B377">
        <v>3.07</v>
      </c>
      <c r="C377">
        <v>2.4700000000000002</v>
      </c>
      <c r="D377" s="43">
        <f t="shared" si="92"/>
        <v>2.8210246236990644E-2</v>
      </c>
      <c r="E377" s="44">
        <f>IF(OR($A377="",$B377="",$C377=""),"",A377*'MPTO_working_3-way'!$I376)</f>
        <v>3.4547864273562885</v>
      </c>
      <c r="F377" s="45">
        <f>IF(OR($A377="",$B377="",$C377=""),"",B377*'MPTO_working_3-way'!$I376)</f>
        <v>3.1566054559475609</v>
      </c>
      <c r="G377" s="46">
        <f>IF(OR($A377="",$B377="",$C377=""),"",C377*'MPTO_working_3-way'!$I376)</f>
        <v>2.539679308205367</v>
      </c>
      <c r="H377" s="44">
        <f>IF(OR($A377="",$B377="",$C377=""),"",'MPTO_working_3-way'!E376)</f>
        <v>3.4696244348147234</v>
      </c>
      <c r="I377" s="45">
        <f>IF(OR($A377="",$B377="",$C377=""),"",'MPTO_working_3-way'!F376)</f>
        <v>3.1612608113109126</v>
      </c>
      <c r="J377" s="46">
        <f>IF(OR($A377="",$B377="",$C377=""),"",'MPTO_working_3-way'!G376)</f>
        <v>2.5287334661865462</v>
      </c>
      <c r="K377" s="44">
        <f>IF(OR($A377="",$B377="",$C377=""),"",'OddsRatio_working_3-way'!H376)</f>
        <v>3.4622427675909826</v>
      </c>
      <c r="L377" s="45">
        <f>IF(OR($A377="",$B377="",$C377=""),"",'OddsRatio_working_3-way'!I376)</f>
        <v>3.1596790376751418</v>
      </c>
      <c r="M377" s="46">
        <f>IF(OR($A377="",$B377="",$C377=""),"",'OddsRatio_working_3-way'!J376)</f>
        <v>2.5336851137113325</v>
      </c>
      <c r="N377" s="47">
        <f t="shared" si="93"/>
        <v>28.945349329892778</v>
      </c>
      <c r="O377" s="48">
        <f t="shared" si="94"/>
        <v>31.679600569524339</v>
      </c>
      <c r="P377" s="48">
        <f t="shared" si="95"/>
        <v>39.375050100582882</v>
      </c>
      <c r="Q377" t="s">
        <v>348</v>
      </c>
      <c r="R377" t="s">
        <v>419</v>
      </c>
      <c r="S377" t="s">
        <v>536</v>
      </c>
      <c r="T377" s="50">
        <v>100</v>
      </c>
      <c r="U377" s="50">
        <f t="shared" si="96"/>
        <v>70.238095238095241</v>
      </c>
      <c r="V377" s="50">
        <f t="shared" si="97"/>
        <v>67.426710097719877</v>
      </c>
      <c r="W377" s="50">
        <f t="shared" si="98"/>
        <v>59.514170040485837</v>
      </c>
      <c r="X377" s="50">
        <f t="shared" si="99"/>
        <v>73.059119861794301</v>
      </c>
      <c r="Y377" s="50">
        <f t="shared" si="100"/>
        <v>70.247734721418936</v>
      </c>
      <c r="Z377" s="50">
        <f t="shared" si="101"/>
        <v>62.33519466418489</v>
      </c>
      <c r="AA377" s="50">
        <f t="shared" si="102"/>
        <v>-2.8210246236990599</v>
      </c>
      <c r="AB377" s="50">
        <f t="shared" si="103"/>
        <v>-2.8210246236990599</v>
      </c>
      <c r="AC377" s="50">
        <f t="shared" si="104"/>
        <v>-2.8210246236990528</v>
      </c>
      <c r="AF377">
        <v>2.19</v>
      </c>
      <c r="AG377">
        <v>1.73</v>
      </c>
      <c r="AH377" s="66"/>
      <c r="AJ377" t="s">
        <v>434</v>
      </c>
    </row>
    <row r="378" spans="1:36" ht="15" x14ac:dyDescent="0.25">
      <c r="A378">
        <v>2.98</v>
      </c>
      <c r="B378">
        <v>3.52</v>
      </c>
      <c r="C378">
        <v>2.4500000000000002</v>
      </c>
      <c r="D378" s="43">
        <f t="shared" si="92"/>
        <v>2.7824644195689308E-2</v>
      </c>
      <c r="E378" s="44">
        <f>IF(OR($A378="",$B378="",$C378=""),"",A378*'MPTO_working_3-way'!$I377)</f>
        <v>3.062917439703154</v>
      </c>
      <c r="F378" s="45">
        <f>IF(OR($A378="",$B378="",$C378=""),"",B378*'MPTO_working_3-way'!$I377)</f>
        <v>3.6179427475688262</v>
      </c>
      <c r="G378" s="46">
        <f>IF(OR($A378="",$B378="",$C378=""),"",C378*'MPTO_working_3-way'!$I377)</f>
        <v>2.5181703782794389</v>
      </c>
      <c r="H378" s="44">
        <f>IF(OR($A378="",$B378="",$C378=""),"",'MPTO_working_3-way'!E377)</f>
        <v>3.0647058542937686</v>
      </c>
      <c r="I378" s="45">
        <f>IF(OR($A378="",$B378="",$C378=""),"",'MPTO_working_3-way'!F377)</f>
        <v>3.6387979565714805</v>
      </c>
      <c r="J378" s="46">
        <f>IF(OR($A378="",$B378="",$C378=""),"",'MPTO_working_3-way'!G377)</f>
        <v>2.5069669620455675</v>
      </c>
      <c r="K378" s="44">
        <f>IF(OR($A378="",$B378="",$C378=""),"",'OddsRatio_working_3-way'!H377)</f>
        <v>3.0647944041633925</v>
      </c>
      <c r="L378" s="45">
        <f>IF(OR($A378="",$B378="",$C378=""),"",'OddsRatio_working_3-way'!I377)</f>
        <v>3.6279201507534093</v>
      </c>
      <c r="M378" s="46">
        <f>IF(OR($A378="",$B378="",$C378=""),"",'OddsRatio_working_3-way'!J377)</f>
        <v>2.5120969121398593</v>
      </c>
      <c r="N378" s="47">
        <f t="shared" si="93"/>
        <v>32.648610995434339</v>
      </c>
      <c r="O378" s="48">
        <f t="shared" si="94"/>
        <v>27.640017263180212</v>
      </c>
      <c r="P378" s="48">
        <f t="shared" si="95"/>
        <v>39.711371741385442</v>
      </c>
      <c r="Q378" t="s">
        <v>421</v>
      </c>
      <c r="R378" t="s">
        <v>420</v>
      </c>
      <c r="S378" t="s">
        <v>536</v>
      </c>
      <c r="T378" s="50">
        <v>100</v>
      </c>
      <c r="U378" s="50">
        <f t="shared" si="96"/>
        <v>66.442953020134226</v>
      </c>
      <c r="V378" s="50">
        <f t="shared" si="97"/>
        <v>71.590909090909093</v>
      </c>
      <c r="W378" s="50">
        <f t="shared" si="98"/>
        <v>59.183673469387763</v>
      </c>
      <c r="X378" s="50">
        <f t="shared" si="99"/>
        <v>69.225417439703151</v>
      </c>
      <c r="Y378" s="50">
        <f t="shared" si="100"/>
        <v>74.373373510478018</v>
      </c>
      <c r="Z378" s="50">
        <f t="shared" si="101"/>
        <v>61.966137888956688</v>
      </c>
      <c r="AA378" s="50">
        <f t="shared" si="102"/>
        <v>-2.7824644195689245</v>
      </c>
      <c r="AB378" s="50">
        <f t="shared" si="103"/>
        <v>-2.7824644195689245</v>
      </c>
      <c r="AC378" s="50">
        <f t="shared" si="104"/>
        <v>-2.7824644195689245</v>
      </c>
      <c r="AF378">
        <v>1.78</v>
      </c>
      <c r="AG378">
        <v>2.13</v>
      </c>
      <c r="AH378" s="66"/>
      <c r="AJ378" t="s">
        <v>448</v>
      </c>
    </row>
    <row r="379" spans="1:36" ht="15" x14ac:dyDescent="0.25">
      <c r="A379">
        <v>2.12</v>
      </c>
      <c r="B379">
        <v>3.25</v>
      </c>
      <c r="C379">
        <v>4.03</v>
      </c>
      <c r="D379" s="43">
        <f t="shared" si="92"/>
        <v>2.7529378716231845E-2</v>
      </c>
      <c r="E379" s="44">
        <f>IF(OR($A379="",$B379="",$C379=""),"",A379*'MPTO_working_3-way'!$I378)</f>
        <v>2.1783622828784117</v>
      </c>
      <c r="F379" s="45">
        <f>IF(OR($A379="",$B379="",$C379=""),"",B379*'MPTO_working_3-way'!$I378)</f>
        <v>3.3394704808277536</v>
      </c>
      <c r="G379" s="46">
        <f>IF(OR($A379="",$B379="",$C379=""),"",C379*'MPTO_working_3-way'!$I378)</f>
        <v>4.1409433962264144</v>
      </c>
      <c r="H379" s="44">
        <f>IF(OR($A379="",$B379="",$C379=""),"",'MPTO_working_3-way'!E378)</f>
        <v>2.162060937341836</v>
      </c>
      <c r="I379" s="45">
        <f>IF(OR($A379="",$B379="",$C379=""),"",'MPTO_working_3-way'!F378)</f>
        <v>3.3499058971141777</v>
      </c>
      <c r="J379" s="46">
        <f>IF(OR($A379="",$B379="",$C379=""),"",'MPTO_working_3-way'!G378)</f>
        <v>4.184757053291535</v>
      </c>
      <c r="K379" s="44">
        <f>IF(OR($A379="",$B379="",$C379=""),"",'OddsRatio_working_3-way'!H378)</f>
        <v>2.1688637463799521</v>
      </c>
      <c r="L379" s="45">
        <f>IF(OR($A379="",$B379="",$C379=""),"",'OddsRatio_working_3-way'!I378)</f>
        <v>3.3481637762097245</v>
      </c>
      <c r="M379" s="46">
        <f>IF(OR($A379="",$B379="",$C379=""),"",'OddsRatio_working_3-way'!J378)</f>
        <v>4.1621938852957623</v>
      </c>
      <c r="N379" s="47">
        <f t="shared" si="93"/>
        <v>45.906046384471686</v>
      </c>
      <c r="O379" s="48">
        <f t="shared" si="94"/>
        <v>29.944867180024609</v>
      </c>
      <c r="P379" s="48">
        <f t="shared" si="95"/>
        <v>24.149086435503715</v>
      </c>
      <c r="Q379" t="s">
        <v>171</v>
      </c>
      <c r="R379" t="s">
        <v>364</v>
      </c>
      <c r="S379" t="s">
        <v>536</v>
      </c>
      <c r="T379" s="50">
        <v>100</v>
      </c>
      <c r="U379" s="50">
        <f t="shared" si="96"/>
        <v>52.830188679245275</v>
      </c>
      <c r="V379" s="50">
        <f t="shared" si="97"/>
        <v>69.230769230769241</v>
      </c>
      <c r="W379" s="50">
        <f t="shared" si="98"/>
        <v>75.186104218362274</v>
      </c>
      <c r="X379" s="50">
        <f t="shared" si="99"/>
        <v>55.583126550868492</v>
      </c>
      <c r="Y379" s="50">
        <f t="shared" si="100"/>
        <v>71.98370710239243</v>
      </c>
      <c r="Z379" s="50">
        <f t="shared" si="101"/>
        <v>77.939042089985477</v>
      </c>
      <c r="AA379" s="50">
        <f t="shared" si="102"/>
        <v>-2.7529378716232173</v>
      </c>
      <c r="AB379" s="50">
        <f t="shared" si="103"/>
        <v>-2.7529378716231889</v>
      </c>
      <c r="AC379" s="50">
        <f t="shared" si="104"/>
        <v>-2.7529378716232031</v>
      </c>
      <c r="AF379">
        <v>2.2799999999999998</v>
      </c>
      <c r="AG379">
        <v>1.68</v>
      </c>
      <c r="AH379" s="66"/>
      <c r="AJ379" t="s">
        <v>435</v>
      </c>
    </row>
    <row r="380" spans="1:36" ht="15" x14ac:dyDescent="0.25">
      <c r="A380">
        <v>5.47</v>
      </c>
      <c r="B380">
        <v>3.8</v>
      </c>
      <c r="C380">
        <v>1.69</v>
      </c>
      <c r="D380" s="43">
        <f t="shared" si="92"/>
        <v>3.7689227558148186E-2</v>
      </c>
      <c r="E380" s="44">
        <f>IF(OR($A380="",$B380="",$C380=""),"",A380*'MPTO_working_3-way'!$I379)</f>
        <v>5.6761600747430707</v>
      </c>
      <c r="F380" s="45">
        <f>IF(OR($A380="",$B380="",$C380=""),"",B380*'MPTO_working_3-way'!$I379)</f>
        <v>3.9432190647209628</v>
      </c>
      <c r="G380" s="46">
        <f>IF(OR($A380="",$B380="",$C380=""),"",C380*'MPTO_working_3-way'!$I379)</f>
        <v>1.7536947945732704</v>
      </c>
      <c r="H380" s="44">
        <f>IF(OR($A380="",$B380="",$C380=""),"",'MPTO_working_3-way'!E379)</f>
        <v>5.8736364426787588</v>
      </c>
      <c r="I380" s="45">
        <f>IF(OR($A380="",$B380="",$C380=""),"",'MPTO_working_3-way'!F379)</f>
        <v>3.9905054879143194</v>
      </c>
      <c r="J380" s="46">
        <f>IF(OR($A380="",$B380="",$C380=""),"",'MPTO_working_3-way'!G379)</f>
        <v>1.7266597459384958</v>
      </c>
      <c r="K380" s="44">
        <f>IF(OR($A380="",$B380="",$C380=""),"",'OddsRatio_working_3-way'!H379)</f>
        <v>5.7700164976679549</v>
      </c>
      <c r="L380" s="45">
        <f>IF(OR($A380="",$B380="",$C380=""),"",'OddsRatio_working_3-way'!I379)</f>
        <v>3.9879297971969296</v>
      </c>
      <c r="M380" s="46">
        <f>IF(OR($A380="",$B380="",$C380=""),"",'OddsRatio_working_3-way'!J379)</f>
        <v>1.7363112714521003</v>
      </c>
      <c r="N380" s="47">
        <f t="shared" si="93"/>
        <v>17.617544023285227</v>
      </c>
      <c r="O380" s="48">
        <f t="shared" si="94"/>
        <v>25.359991001939523</v>
      </c>
      <c r="P380" s="48">
        <f t="shared" si="95"/>
        <v>57.022464974775254</v>
      </c>
      <c r="Q380" t="s">
        <v>372</v>
      </c>
      <c r="R380" t="s">
        <v>473</v>
      </c>
      <c r="S380" t="s">
        <v>536</v>
      </c>
      <c r="T380" s="50">
        <v>100</v>
      </c>
      <c r="U380" s="50">
        <f t="shared" si="96"/>
        <v>81.71846435100548</v>
      </c>
      <c r="V380" s="50">
        <f t="shared" si="97"/>
        <v>73.68421052631578</v>
      </c>
      <c r="W380" s="50">
        <f t="shared" si="98"/>
        <v>40.828402366863905</v>
      </c>
      <c r="X380" s="50">
        <f t="shared" si="99"/>
        <v>85.487387106820307</v>
      </c>
      <c r="Y380" s="50">
        <f t="shared" si="100"/>
        <v>77.453133282130608</v>
      </c>
      <c r="Z380" s="50">
        <f t="shared" si="101"/>
        <v>44.597325122678718</v>
      </c>
      <c r="AA380" s="50">
        <f t="shared" si="102"/>
        <v>-3.7689227558148275</v>
      </c>
      <c r="AB380" s="50">
        <f t="shared" si="103"/>
        <v>-3.7689227558148275</v>
      </c>
      <c r="AC380" s="50">
        <f t="shared" si="104"/>
        <v>-3.7689227558148133</v>
      </c>
      <c r="AF380">
        <v>1.79</v>
      </c>
      <c r="AG380">
        <v>2.08</v>
      </c>
      <c r="AH380" s="66"/>
      <c r="AJ380" t="s">
        <v>450</v>
      </c>
    </row>
    <row r="381" spans="1:36" ht="15" x14ac:dyDescent="0.25">
      <c r="A381">
        <v>1.79</v>
      </c>
      <c r="B381">
        <v>3.86</v>
      </c>
      <c r="C381">
        <v>4.88</v>
      </c>
      <c r="D381" s="43">
        <f t="shared" si="92"/>
        <v>2.2644608176933589E-2</v>
      </c>
      <c r="E381" s="44">
        <f>IF(OR($A381="",$B381="",$C381=""),"",A381*'MPTO_working_3-way'!$I380)</f>
        <v>1.8305338486367111</v>
      </c>
      <c r="F381" s="45">
        <f>IF(OR($A381="",$B381="",$C381=""),"",B381*'MPTO_working_3-way'!$I380)</f>
        <v>3.9474081875629636</v>
      </c>
      <c r="G381" s="46">
        <f>IF(OR($A381="",$B381="",$C381=""),"",C381*'MPTO_working_3-way'!$I380)</f>
        <v>4.9905056879034362</v>
      </c>
      <c r="H381" s="44">
        <f>IF(OR($A381="",$B381="",$C381=""),"",'MPTO_working_3-way'!E380)</f>
        <v>1.8145164449765001</v>
      </c>
      <c r="I381" s="45">
        <f>IF(OR($A381="",$B381="",$C381=""),"",'MPTO_working_3-way'!F380)</f>
        <v>3.975840332501221</v>
      </c>
      <c r="J381" s="46">
        <f>IF(OR($A381="",$B381="",$C381=""),"",'MPTO_working_3-way'!G380)</f>
        <v>5.0666304961083259</v>
      </c>
      <c r="K381" s="44">
        <f>IF(OR($A381="",$B381="",$C381=""),"",'OddsRatio_working_3-way'!H380)</f>
        <v>1.8204689512899468</v>
      </c>
      <c r="L381" s="45">
        <f>IF(OR($A381="",$B381="",$C381=""),"",'OddsRatio_working_3-way'!I380)</f>
        <v>3.9703053173281604</v>
      </c>
      <c r="M381" s="46">
        <f>IF(OR($A381="",$B381="",$C381=""),"",'OddsRatio_working_3-way'!J380)</f>
        <v>5.0296449759556863</v>
      </c>
      <c r="N381" s="47">
        <f t="shared" si="93"/>
        <v>54.628872377571682</v>
      </c>
      <c r="O381" s="48">
        <f t="shared" si="94"/>
        <v>25.333078123278057</v>
      </c>
      <c r="P381" s="48">
        <f t="shared" si="95"/>
        <v>20.038049499150265</v>
      </c>
      <c r="Q381" t="s">
        <v>110</v>
      </c>
      <c r="R381" t="s">
        <v>153</v>
      </c>
      <c r="S381" t="s">
        <v>536</v>
      </c>
      <c r="T381" s="50">
        <v>100</v>
      </c>
      <c r="U381" s="50">
        <f t="shared" si="96"/>
        <v>44.134078212290497</v>
      </c>
      <c r="V381" s="50">
        <f t="shared" si="97"/>
        <v>74.093264248704671</v>
      </c>
      <c r="W381" s="50">
        <f t="shared" si="98"/>
        <v>79.508196721311478</v>
      </c>
      <c r="X381" s="50">
        <f t="shared" si="99"/>
        <v>46.398539029983866</v>
      </c>
      <c r="Y381" s="50">
        <f t="shared" si="100"/>
        <v>76.357725066398018</v>
      </c>
      <c r="Z381" s="50">
        <f t="shared" si="101"/>
        <v>81.77265753900484</v>
      </c>
      <c r="AA381" s="50">
        <f t="shared" si="102"/>
        <v>-2.2644608176933687</v>
      </c>
      <c r="AB381" s="50">
        <f t="shared" si="103"/>
        <v>-2.2644608176933474</v>
      </c>
      <c r="AC381" s="50">
        <f t="shared" si="104"/>
        <v>-2.2644608176933616</v>
      </c>
      <c r="AF381">
        <v>1.79</v>
      </c>
      <c r="AG381">
        <v>2.12</v>
      </c>
      <c r="AH381" s="66"/>
      <c r="AJ381" t="s">
        <v>436</v>
      </c>
    </row>
    <row r="382" spans="1:36" ht="15" x14ac:dyDescent="0.25">
      <c r="A382">
        <v>2.76</v>
      </c>
      <c r="B382">
        <v>2.89</v>
      </c>
      <c r="C382">
        <v>3.15</v>
      </c>
      <c r="D382" s="43">
        <f t="shared" si="92"/>
        <v>2.5799919285702355E-2</v>
      </c>
      <c r="E382" s="44">
        <f>IF(OR($A382="",$B382="",$C382=""),"",A382*'MPTO_working_3-way'!$I381)</f>
        <v>2.8312077772285384</v>
      </c>
      <c r="F382" s="45">
        <f>IF(OR($A382="",$B382="",$C382=""),"",B382*'MPTO_working_3-way'!$I381)</f>
        <v>2.9645617667356801</v>
      </c>
      <c r="G382" s="46">
        <f>IF(OR($A382="",$B382="",$C382=""),"",C382*'MPTO_working_3-way'!$I381)</f>
        <v>3.2312697457499624</v>
      </c>
      <c r="H382" s="44">
        <f>IF(OR($A382="",$B382="",$C382=""),"",'MPTO_working_3-way'!E381)</f>
        <v>2.8271039289242546</v>
      </c>
      <c r="I382" s="45">
        <f>IF(OR($A382="",$B382="",$C382=""),"",'MPTO_working_3-way'!F381)</f>
        <v>2.963658538886897</v>
      </c>
      <c r="J382" s="46">
        <f>IF(OR($A382="",$B382="",$C382=""),"",'MPTO_working_3-way'!G381)</f>
        <v>3.2377092697208361</v>
      </c>
      <c r="K382" s="44">
        <f>IF(OR($A382="",$B382="",$C382=""),"",'OddsRatio_working_3-way'!H381)</f>
        <v>2.8291088334044403</v>
      </c>
      <c r="L382" s="45">
        <f>IF(OR($A382="",$B382="",$C382=""),"",'OddsRatio_working_3-way'!I381)</f>
        <v>2.9642134631445418</v>
      </c>
      <c r="M382" s="46">
        <f>IF(OR($A382="",$B382="",$C382=""),"",'OddsRatio_working_3-way'!J381)</f>
        <v>3.2344227226247431</v>
      </c>
      <c r="N382" s="47">
        <f t="shared" si="93"/>
        <v>35.320615040797087</v>
      </c>
      <c r="O382" s="48">
        <f t="shared" si="94"/>
        <v>33.731798447266421</v>
      </c>
      <c r="P382" s="48">
        <f t="shared" si="95"/>
        <v>30.947586511936493</v>
      </c>
      <c r="Q382" t="s">
        <v>119</v>
      </c>
      <c r="R382" t="s">
        <v>160</v>
      </c>
      <c r="S382" t="s">
        <v>536</v>
      </c>
      <c r="T382" s="50">
        <v>100</v>
      </c>
      <c r="U382" s="50">
        <f t="shared" si="96"/>
        <v>63.768115942028999</v>
      </c>
      <c r="V382" s="50">
        <f t="shared" si="97"/>
        <v>65.397923875432525</v>
      </c>
      <c r="W382" s="50">
        <f t="shared" si="98"/>
        <v>68.253968253968253</v>
      </c>
      <c r="X382" s="50">
        <f t="shared" si="99"/>
        <v>66.348107870599222</v>
      </c>
      <c r="Y382" s="50">
        <f t="shared" si="100"/>
        <v>67.977915804002762</v>
      </c>
      <c r="Z382" s="50">
        <f t="shared" si="101"/>
        <v>70.83396018253849</v>
      </c>
      <c r="AA382" s="50">
        <f t="shared" si="102"/>
        <v>-2.5799919285702231</v>
      </c>
      <c r="AB382" s="50">
        <f t="shared" si="103"/>
        <v>-2.5799919285702373</v>
      </c>
      <c r="AC382" s="50">
        <f t="shared" si="104"/>
        <v>-2.5799919285702373</v>
      </c>
      <c r="AF382">
        <v>2.63</v>
      </c>
      <c r="AG382">
        <v>1.53</v>
      </c>
      <c r="AH382" s="66"/>
      <c r="AJ382" t="s">
        <v>437</v>
      </c>
    </row>
    <row r="383" spans="1:36" ht="15" x14ac:dyDescent="0.25">
      <c r="A383">
        <v>1.7</v>
      </c>
      <c r="B383">
        <v>4.1399999999999997</v>
      </c>
      <c r="C383">
        <v>4.9800000000000004</v>
      </c>
      <c r="D383" s="43">
        <f t="shared" si="92"/>
        <v>3.0584400688859592E-2</v>
      </c>
      <c r="E383" s="44">
        <f>IF(OR($A383="",$B383="",$C383=""),"",A383*'MPTO_working_3-way'!$I382)</f>
        <v>1.7519934811710614</v>
      </c>
      <c r="F383" s="45">
        <f>IF(OR($A383="",$B383="",$C383=""),"",B383*'MPTO_working_3-way'!$I382)</f>
        <v>4.266619418851878</v>
      </c>
      <c r="G383" s="46">
        <f>IF(OR($A383="",$B383="",$C383=""),"",C383*'MPTO_working_3-way'!$I382)</f>
        <v>5.1323103154305212</v>
      </c>
      <c r="H383" s="44">
        <f>IF(OR($A383="",$B383="",$C383=""),"",'MPTO_working_3-way'!E382)</f>
        <v>1.7299826060174097</v>
      </c>
      <c r="I383" s="45">
        <f>IF(OR($A383="",$B383="",$C383=""),"",'MPTO_working_3-way'!F382)</f>
        <v>4.3224347242707815</v>
      </c>
      <c r="J383" s="46">
        <f>IF(OR($A383="",$B383="",$C383=""),"",'MPTO_working_3-way'!G382)</f>
        <v>5.2463581551578597</v>
      </c>
      <c r="K383" s="44">
        <f>IF(OR($A383="",$B383="",$C383=""),"",'OddsRatio_working_3-way'!H382)</f>
        <v>1.737772181161116</v>
      </c>
      <c r="L383" s="45">
        <f>IF(OR($A383="",$B383="",$C383=""),"",'OddsRatio_working_3-way'!I382)</f>
        <v>4.3094352126370037</v>
      </c>
      <c r="M383" s="46">
        <f>IF(OR($A383="",$B383="",$C383=""),"",'OddsRatio_working_3-way'!J382)</f>
        <v>5.1947618300303446</v>
      </c>
      <c r="N383" s="47">
        <f t="shared" si="93"/>
        <v>57.077837945583198</v>
      </c>
      <c r="O383" s="48">
        <f t="shared" si="94"/>
        <v>23.437759542872332</v>
      </c>
      <c r="P383" s="48">
        <f t="shared" si="95"/>
        <v>19.484402511544463</v>
      </c>
      <c r="Q383" t="s">
        <v>251</v>
      </c>
      <c r="R383" t="s">
        <v>165</v>
      </c>
      <c r="S383" t="s">
        <v>536</v>
      </c>
      <c r="T383" s="50">
        <v>100</v>
      </c>
      <c r="U383" s="50">
        <f t="shared" si="96"/>
        <v>41.176470588235297</v>
      </c>
      <c r="V383" s="50">
        <f t="shared" si="97"/>
        <v>75.845410628019309</v>
      </c>
      <c r="W383" s="50">
        <f t="shared" si="98"/>
        <v>79.919678714859444</v>
      </c>
      <c r="X383" s="50">
        <f t="shared" si="99"/>
        <v>44.23491065712124</v>
      </c>
      <c r="Y383" s="50">
        <f t="shared" si="100"/>
        <v>78.903850696905266</v>
      </c>
      <c r="Z383" s="50">
        <f t="shared" si="101"/>
        <v>82.978118783745387</v>
      </c>
      <c r="AA383" s="50">
        <f t="shared" si="102"/>
        <v>-3.0584400688859432</v>
      </c>
      <c r="AB383" s="50">
        <f t="shared" si="103"/>
        <v>-3.0584400688859574</v>
      </c>
      <c r="AC383" s="50">
        <f t="shared" si="104"/>
        <v>-3.0584400688859432</v>
      </c>
      <c r="AF383">
        <v>1.86</v>
      </c>
      <c r="AG383">
        <v>2.04</v>
      </c>
      <c r="AH383" s="66"/>
      <c r="AJ383" t="s">
        <v>442</v>
      </c>
    </row>
    <row r="384" spans="1:36" ht="15" x14ac:dyDescent="0.25">
      <c r="A384">
        <v>1.32</v>
      </c>
      <c r="B384">
        <v>5.58</v>
      </c>
      <c r="C384">
        <v>10.58</v>
      </c>
      <c r="D384" s="43">
        <f t="shared" si="92"/>
        <v>3.1305185521905976E-2</v>
      </c>
      <c r="E384" s="44">
        <f>IF(OR($A384="",$B384="",$C384=""),"",A384*'MPTO_working_3-way'!$I383)</f>
        <v>1.3613228448889159</v>
      </c>
      <c r="F384" s="45">
        <f>IF(OR($A384="",$B384="",$C384=""),"",B384*'MPTO_working_3-way'!$I383)</f>
        <v>5.7546829352122355</v>
      </c>
      <c r="G384" s="46">
        <f>IF(OR($A384="",$B384="",$C384=""),"",C384*'MPTO_working_3-way'!$I383)</f>
        <v>10.911208862821764</v>
      </c>
      <c r="H384" s="44">
        <f>IF(OR($A384="",$B384="",$C384=""),"",'MPTO_working_3-way'!E383)</f>
        <v>1.3384359943291348</v>
      </c>
      <c r="I384" s="45">
        <f>IF(OR($A384="",$B384="",$C384=""),"",'MPTO_working_3-way'!F383)</f>
        <v>5.9249987226681391</v>
      </c>
      <c r="J384" s="46">
        <f>IF(OR($A384="",$B384="",$C384=""),"",'MPTO_working_3-way'!G383)</f>
        <v>11.893025107075006</v>
      </c>
      <c r="K384" s="44">
        <f>IF(OR($A384="",$B384="",$C384=""),"",'OddsRatio_working_3-way'!H383)</f>
        <v>1.3451510778528919</v>
      </c>
      <c r="L384" s="45">
        <f>IF(OR($A384="",$B384="",$C384=""),"",'OddsRatio_working_3-way'!I383)</f>
        <v>5.9399748017695169</v>
      </c>
      <c r="M384" s="46">
        <f>IF(OR($A384="",$B384="",$C384=""),"",'OddsRatio_working_3-way'!J383)</f>
        <v>11.332960393220956</v>
      </c>
      <c r="N384" s="47">
        <f t="shared" si="93"/>
        <v>73.457960670718052</v>
      </c>
      <c r="O384" s="48">
        <f t="shared" si="94"/>
        <v>17.377151986621474</v>
      </c>
      <c r="P384" s="48">
        <f t="shared" si="95"/>
        <v>9.164887342660478</v>
      </c>
      <c r="Q384" t="s">
        <v>129</v>
      </c>
      <c r="R384" t="s">
        <v>164</v>
      </c>
      <c r="S384" t="s">
        <v>536</v>
      </c>
      <c r="T384" s="50">
        <v>100</v>
      </c>
      <c r="U384" s="50">
        <f t="shared" si="96"/>
        <v>24.242424242424242</v>
      </c>
      <c r="V384" s="50">
        <f t="shared" si="97"/>
        <v>82.078853046594986</v>
      </c>
      <c r="W384" s="50">
        <f t="shared" si="98"/>
        <v>90.54820415879017</v>
      </c>
      <c r="X384" s="50">
        <f t="shared" si="99"/>
        <v>27.372942794614847</v>
      </c>
      <c r="Y384" s="50">
        <f t="shared" si="100"/>
        <v>85.209371598785594</v>
      </c>
      <c r="Z384" s="50">
        <f t="shared" si="101"/>
        <v>93.678722710980779</v>
      </c>
      <c r="AA384" s="50">
        <f t="shared" si="102"/>
        <v>-3.1305185521906047</v>
      </c>
      <c r="AB384" s="50">
        <f t="shared" si="103"/>
        <v>-3.1305185521906083</v>
      </c>
      <c r="AC384" s="50">
        <f t="shared" si="104"/>
        <v>-3.1305185521906083</v>
      </c>
      <c r="AF384">
        <v>1.69</v>
      </c>
      <c r="AG384">
        <v>2.2599999999999998</v>
      </c>
      <c r="AH384" s="66"/>
      <c r="AJ384" t="s">
        <v>442</v>
      </c>
    </row>
    <row r="385" spans="1:36" ht="15" x14ac:dyDescent="0.25">
      <c r="A385">
        <v>3.2</v>
      </c>
      <c r="B385">
        <v>3.35</v>
      </c>
      <c r="C385">
        <v>2.2000000000000002</v>
      </c>
      <c r="D385" s="43">
        <f t="shared" si="92"/>
        <v>6.5552917232021723E-2</v>
      </c>
      <c r="E385" s="44">
        <f>IF(OR($A385="",$B385="",$C385=""),"",A385*'MPTO_working_3-way'!$I384)</f>
        <v>3.4097693351424696</v>
      </c>
      <c r="F385" s="45">
        <f>IF(OR($A385="",$B385="",$C385=""),"",B385*'MPTO_working_3-way'!$I384)</f>
        <v>3.5696022727272729</v>
      </c>
      <c r="G385" s="46">
        <f>IF(OR($A385="",$B385="",$C385=""),"",C385*'MPTO_working_3-way'!$I384)</f>
        <v>2.3442164179104479</v>
      </c>
      <c r="H385" s="44">
        <f>IF(OR($A385="",$B385="",$C385=""),"",'MPTO_working_3-way'!E384)</f>
        <v>3.4405757634701426</v>
      </c>
      <c r="I385" s="45">
        <f>IF(OR($A385="",$B385="",$C385=""),"",'MPTO_working_3-way'!F384)</f>
        <v>3.6145907836926541</v>
      </c>
      <c r="J385" s="46">
        <f>IF(OR($A385="",$B385="",$C385=""),"",'MPTO_working_3-way'!G384)</f>
        <v>2.3110994969621741</v>
      </c>
      <c r="K385" s="44">
        <f>IF(OR($A385="",$B385="",$C385=""),"",'OddsRatio_working_3-way'!H384)</f>
        <v>3.4288085678505609</v>
      </c>
      <c r="L385" s="45">
        <f>IF(OR($A385="",$B385="",$C385=""),"",'OddsRatio_working_3-way'!I384)</f>
        <v>3.5944091520221906</v>
      </c>
      <c r="M385" s="46">
        <f>IF(OR($A385="",$B385="",$C385=""),"",'OddsRatio_working_3-way'!J384)</f>
        <v>2.3248046733730336</v>
      </c>
      <c r="N385" s="47">
        <f t="shared" si="93"/>
        <v>29.327497015519299</v>
      </c>
      <c r="O385" s="48">
        <f t="shared" si="94"/>
        <v>28.014325507361715</v>
      </c>
      <c r="P385" s="48">
        <f t="shared" si="95"/>
        <v>42.658177477118983</v>
      </c>
      <c r="Q385" t="s">
        <v>239</v>
      </c>
      <c r="R385" t="s">
        <v>386</v>
      </c>
      <c r="S385" t="s">
        <v>537</v>
      </c>
      <c r="T385" s="50">
        <v>100</v>
      </c>
      <c r="U385" s="50">
        <f t="shared" si="96"/>
        <v>68.75</v>
      </c>
      <c r="V385" s="50">
        <f t="shared" si="97"/>
        <v>70.149253731343279</v>
      </c>
      <c r="W385" s="50">
        <f t="shared" si="98"/>
        <v>54.545454545454554</v>
      </c>
      <c r="X385" s="50">
        <f t="shared" si="99"/>
        <v>75.305291723202174</v>
      </c>
      <c r="Y385" s="50">
        <f t="shared" si="100"/>
        <v>76.704545454545453</v>
      </c>
      <c r="Z385" s="50">
        <f t="shared" si="101"/>
        <v>61.100746268656714</v>
      </c>
      <c r="AA385" s="50">
        <f t="shared" si="102"/>
        <v>-6.5552917232021741</v>
      </c>
      <c r="AB385" s="50">
        <f t="shared" si="103"/>
        <v>-6.5552917232021741</v>
      </c>
      <c r="AC385" s="50">
        <f t="shared" si="104"/>
        <v>-6.5552917232021599</v>
      </c>
      <c r="AF385">
        <v>1.85</v>
      </c>
      <c r="AG385">
        <v>1.95</v>
      </c>
      <c r="AH385" s="66"/>
      <c r="AJ385" t="s">
        <v>438</v>
      </c>
    </row>
    <row r="386" spans="1:36" ht="15" x14ac:dyDescent="0.25">
      <c r="A386">
        <v>3.62</v>
      </c>
      <c r="B386">
        <v>3.44</v>
      </c>
      <c r="C386">
        <v>2.12</v>
      </c>
      <c r="D386" s="43">
        <f t="shared" si="92"/>
        <v>3.8638881548803683E-2</v>
      </c>
      <c r="E386" s="44">
        <f>IF(OR($A386="",$B386="",$C386=""),"",A386*'MPTO_working_3-way'!$I385)</f>
        <v>3.7598727512066694</v>
      </c>
      <c r="F386" s="45">
        <f>IF(OR($A386="",$B386="",$C386=""),"",B386*'MPTO_working_3-way'!$I385)</f>
        <v>3.5729177525278848</v>
      </c>
      <c r="G386" s="46">
        <f>IF(OR($A386="",$B386="",$C386=""),"",C386*'MPTO_working_3-way'!$I385)</f>
        <v>2.2019144288834638</v>
      </c>
      <c r="H386" s="44">
        <f>IF(OR($A386="",$B386="",$C386=""),"",'MPTO_working_3-way'!E385)</f>
        <v>3.7970338573508449</v>
      </c>
      <c r="I386" s="45">
        <f>IF(OR($A386="",$B386="",$C386=""),"",'MPTO_working_3-way'!F385)</f>
        <v>3.599478183473483</v>
      </c>
      <c r="J386" s="46">
        <f>IF(OR($A386="",$B386="",$C386=""),"",'MPTO_working_3-way'!G385)</f>
        <v>2.1795111366684483</v>
      </c>
      <c r="K386" s="44">
        <f>IF(OR($A386="",$B386="",$C386=""),"",'OddsRatio_working_3-way'!H385)</f>
        <v>3.7805801173069575</v>
      </c>
      <c r="L386" s="45">
        <f>IF(OR($A386="",$B386="",$C386=""),"",'OddsRatio_working_3-way'!I385)</f>
        <v>3.5895478955072435</v>
      </c>
      <c r="M386" s="46">
        <f>IF(OR($A386="",$B386="",$C386=""),"",'OddsRatio_working_3-way'!J385)</f>
        <v>2.1886449356426696</v>
      </c>
      <c r="N386" s="47">
        <f t="shared" si="93"/>
        <v>26.596644784828595</v>
      </c>
      <c r="O386" s="48">
        <f t="shared" si="94"/>
        <v>27.98832968636032</v>
      </c>
      <c r="P386" s="48">
        <f t="shared" si="95"/>
        <v>45.415025528811093</v>
      </c>
      <c r="Q386" t="s">
        <v>255</v>
      </c>
      <c r="R386" t="s">
        <v>383</v>
      </c>
      <c r="S386" t="s">
        <v>537</v>
      </c>
      <c r="T386" s="50">
        <v>100</v>
      </c>
      <c r="U386" s="50">
        <f t="shared" si="96"/>
        <v>72.375690607734811</v>
      </c>
      <c r="V386" s="50">
        <f t="shared" si="97"/>
        <v>70.930232558139537</v>
      </c>
      <c r="W386" s="50">
        <f t="shared" si="98"/>
        <v>52.830188679245275</v>
      </c>
      <c r="X386" s="50">
        <f t="shared" si="99"/>
        <v>76.239578762615182</v>
      </c>
      <c r="Y386" s="50">
        <f t="shared" si="100"/>
        <v>74.794120713019907</v>
      </c>
      <c r="Z386" s="50">
        <f t="shared" si="101"/>
        <v>56.69407683412566</v>
      </c>
      <c r="AA386" s="50">
        <f t="shared" si="102"/>
        <v>-3.863888154880371</v>
      </c>
      <c r="AB386" s="50">
        <f t="shared" si="103"/>
        <v>-3.863888154880371</v>
      </c>
      <c r="AC386" s="50">
        <f t="shared" si="104"/>
        <v>-3.8638881548803852</v>
      </c>
      <c r="AF386">
        <v>2.09</v>
      </c>
      <c r="AG386">
        <v>1.77</v>
      </c>
      <c r="AH386" s="66"/>
      <c r="AJ386" t="s">
        <v>438</v>
      </c>
    </row>
    <row r="387" spans="1:36" ht="15" x14ac:dyDescent="0.25">
      <c r="A387">
        <v>2</v>
      </c>
      <c r="B387">
        <v>4.21</v>
      </c>
      <c r="C387">
        <v>3.29</v>
      </c>
      <c r="D387" s="43">
        <f t="shared" si="92"/>
        <v>4.1481058992556497E-2</v>
      </c>
      <c r="E387" s="44">
        <f>IF(OR($A387="",$B387="",$C387=""),"",A387*'MPTO_working_3-way'!$I386)</f>
        <v>2.082962117985113</v>
      </c>
      <c r="F387" s="45">
        <f>IF(OR($A387="",$B387="",$C387=""),"",B387*'MPTO_working_3-way'!$I386)</f>
        <v>4.3846352583586627</v>
      </c>
      <c r="G387" s="46">
        <f>IF(OR($A387="",$B387="",$C387=""),"",C387*'MPTO_working_3-way'!$I386)</f>
        <v>3.4264726840855109</v>
      </c>
      <c r="H387" s="44">
        <f>IF(OR($A387="",$B387="",$C387=""),"",'MPTO_working_3-way'!E386)</f>
        <v>2.056881070003663</v>
      </c>
      <c r="I387" s="45">
        <f>IF(OR($A387="",$B387="",$C387=""),"",'MPTO_working_3-way'!F386)</f>
        <v>4.4702193008407338</v>
      </c>
      <c r="J387" s="46">
        <f>IF(OR($A387="",$B387="",$C387=""),"",'MPTO_working_3-way'!G386)</f>
        <v>3.4467979212721223</v>
      </c>
      <c r="K387" s="44">
        <f>IF(OR($A387="",$B387="",$C387=""),"",'OddsRatio_working_3-way'!H386)</f>
        <v>2.0673150100791506</v>
      </c>
      <c r="L387" s="45">
        <f>IF(OR($A387="",$B387="",$C387=""),"",'OddsRatio_working_3-way'!I386)</f>
        <v>4.4260811823540749</v>
      </c>
      <c r="M387" s="46">
        <f>IF(OR($A387="",$B387="",$C387=""),"",'OddsRatio_working_3-way'!J386)</f>
        <v>3.4441513730812563</v>
      </c>
      <c r="N387" s="47">
        <f t="shared" si="93"/>
        <v>48.008554325861581</v>
      </c>
      <c r="O387" s="48">
        <f t="shared" si="94"/>
        <v>22.806914169055386</v>
      </c>
      <c r="P387" s="48">
        <f t="shared" si="95"/>
        <v>29.184531505083029</v>
      </c>
      <c r="Q387" t="s">
        <v>257</v>
      </c>
      <c r="R387" t="s">
        <v>259</v>
      </c>
      <c r="S387" t="s">
        <v>537</v>
      </c>
      <c r="T387" s="50">
        <v>100</v>
      </c>
      <c r="U387" s="50">
        <f t="shared" si="96"/>
        <v>50</v>
      </c>
      <c r="V387" s="50">
        <f t="shared" si="97"/>
        <v>76.24703087885986</v>
      </c>
      <c r="W387" s="50">
        <f t="shared" si="98"/>
        <v>69.6048632218845</v>
      </c>
      <c r="X387" s="50">
        <f t="shared" si="99"/>
        <v>54.148105899255647</v>
      </c>
      <c r="Y387" s="50">
        <f t="shared" si="100"/>
        <v>80.3951367781155</v>
      </c>
      <c r="Z387" s="50">
        <f t="shared" si="101"/>
        <v>73.75296912114014</v>
      </c>
      <c r="AA387" s="50">
        <f t="shared" si="102"/>
        <v>-4.148105899255647</v>
      </c>
      <c r="AB387" s="50">
        <f t="shared" si="103"/>
        <v>-4.1481058992556399</v>
      </c>
      <c r="AC387" s="50">
        <f t="shared" si="104"/>
        <v>-4.1481058992556399</v>
      </c>
      <c r="AF387">
        <v>1.64</v>
      </c>
      <c r="AG387">
        <v>2.2999999999999998</v>
      </c>
      <c r="AH387" s="66"/>
      <c r="AJ387" t="s">
        <v>438</v>
      </c>
    </row>
    <row r="388" spans="1:36" ht="15" x14ac:dyDescent="0.25">
      <c r="A388">
        <v>2.6</v>
      </c>
      <c r="B388">
        <v>3.46</v>
      </c>
      <c r="C388">
        <v>2.74</v>
      </c>
      <c r="D388" s="43">
        <f t="shared" si="92"/>
        <v>3.859622930548201E-2</v>
      </c>
      <c r="E388" s="44">
        <f>IF(OR($A388="",$B388="",$C388=""),"",A388*'MPTO_working_3-way'!$I387)</f>
        <v>2.7003501961942535</v>
      </c>
      <c r="F388" s="45">
        <f>IF(OR($A388="",$B388="",$C388=""),"",B388*'MPTO_working_3-way'!$I387)</f>
        <v>3.5935429533969678</v>
      </c>
      <c r="G388" s="46">
        <f>IF(OR($A388="",$B388="",$C388=""),"",C388*'MPTO_working_3-way'!$I387)</f>
        <v>2.845753668297021</v>
      </c>
      <c r="H388" s="44">
        <f>IF(OR($A388="",$B388="",$C388=""),"",'MPTO_working_3-way'!E387)</f>
        <v>2.6899800071590088</v>
      </c>
      <c r="I388" s="45">
        <f>IF(OR($A388="",$B388="",$C388=""),"",'MPTO_working_3-way'!F387)</f>
        <v>3.6211950262087766</v>
      </c>
      <c r="J388" s="46">
        <f>IF(OR($A388="",$B388="",$C388=""),"",'MPTO_working_3-way'!G387)</f>
        <v>2.8401176188632635</v>
      </c>
      <c r="K388" s="44">
        <f>IF(OR($A388="",$B388="",$C388=""),"",'OddsRatio_working_3-way'!H387)</f>
        <v>2.6951812259845105</v>
      </c>
      <c r="L388" s="45">
        <f>IF(OR($A388="",$B388="",$C388=""),"",'OddsRatio_working_3-way'!I387)</f>
        <v>3.6063411349511849</v>
      </c>
      <c r="M388" s="46">
        <f>IF(OR($A388="",$B388="",$C388=""),"",'OddsRatio_working_3-way'!J387)</f>
        <v>2.8435095832581552</v>
      </c>
      <c r="N388" s="47">
        <f t="shared" si="93"/>
        <v>37.03223387134576</v>
      </c>
      <c r="O388" s="48">
        <f t="shared" si="94"/>
        <v>27.827690192340746</v>
      </c>
      <c r="P388" s="48">
        <f t="shared" si="95"/>
        <v>35.140075936313494</v>
      </c>
      <c r="Q388" t="s">
        <v>254</v>
      </c>
      <c r="R388" t="s">
        <v>258</v>
      </c>
      <c r="S388" t="s">
        <v>537</v>
      </c>
      <c r="T388" s="50">
        <v>100</v>
      </c>
      <c r="U388" s="50">
        <f t="shared" si="96"/>
        <v>61.538461538461533</v>
      </c>
      <c r="V388" s="50">
        <f t="shared" si="97"/>
        <v>71.098265895953759</v>
      </c>
      <c r="W388" s="50">
        <f t="shared" si="98"/>
        <v>63.503649635036496</v>
      </c>
      <c r="X388" s="50">
        <f t="shared" si="99"/>
        <v>65.398084469009746</v>
      </c>
      <c r="Y388" s="50">
        <f t="shared" si="100"/>
        <v>74.957888826501957</v>
      </c>
      <c r="Z388" s="50">
        <f t="shared" si="101"/>
        <v>67.363272565584694</v>
      </c>
      <c r="AA388" s="50">
        <f t="shared" si="102"/>
        <v>-3.8596229305482126</v>
      </c>
      <c r="AB388" s="50">
        <f t="shared" si="103"/>
        <v>-3.8596229305481984</v>
      </c>
      <c r="AC388" s="50">
        <f t="shared" si="104"/>
        <v>-3.8596229305481984</v>
      </c>
      <c r="AF388">
        <v>2.04</v>
      </c>
      <c r="AG388">
        <v>1.83</v>
      </c>
      <c r="AH388" s="66"/>
      <c r="AJ388" t="s">
        <v>438</v>
      </c>
    </row>
    <row r="389" spans="1:36" ht="15" x14ac:dyDescent="0.25">
      <c r="A389">
        <v>1.25</v>
      </c>
      <c r="B389">
        <v>7.04</v>
      </c>
      <c r="C389">
        <v>10.99</v>
      </c>
      <c r="D389" s="43">
        <f t="shared" si="92"/>
        <v>3.3037265282488182E-2</v>
      </c>
      <c r="E389" s="44">
        <f>IF(OR($A389="",$B389="",$C389=""),"",A389*'MPTO_working_3-way'!$I388)</f>
        <v>1.2912965816031101</v>
      </c>
      <c r="F389" s="45">
        <f>IF(OR($A389="",$B389="",$C389=""),"",B389*'MPTO_working_3-way'!$I388)</f>
        <v>7.2725823475887168</v>
      </c>
      <c r="G389" s="46">
        <f>IF(OR($A389="",$B389="",$C389=""),"",C389*'MPTO_working_3-way'!$I388)</f>
        <v>11.353079545454545</v>
      </c>
      <c r="H389" s="44">
        <f>IF(OR($A389="",$B389="",$C389=""),"",'MPTO_working_3-way'!E388)</f>
        <v>1.2674470772173094</v>
      </c>
      <c r="I389" s="45">
        <f>IF(OR($A389="",$B389="",$C389=""),"",'MPTO_working_3-way'!F388)</f>
        <v>7.6316633962343552</v>
      </c>
      <c r="J389" s="46">
        <f>IF(OR($A389="",$B389="",$C389=""),"",'MPTO_working_3-way'!G388)</f>
        <v>12.503221302397336</v>
      </c>
      <c r="K389" s="44">
        <f>IF(OR($A389="",$B389="",$C389=""),"",'OddsRatio_working_3-way'!H388)</f>
        <v>1.2738890878863445</v>
      </c>
      <c r="L389" s="45">
        <f>IF(OR($A389="",$B389="",$C389=""),"",'OddsRatio_working_3-way'!I388)</f>
        <v>7.6171603633340874</v>
      </c>
      <c r="M389" s="46">
        <f>IF(OR($A389="",$B389="",$C389=""),"",'OddsRatio_working_3-way'!J388)</f>
        <v>11.944607951938337</v>
      </c>
      <c r="N389" s="47">
        <f t="shared" si="93"/>
        <v>77.441543193626885</v>
      </c>
      <c r="O389" s="48">
        <f t="shared" si="94"/>
        <v>13.750274004550228</v>
      </c>
      <c r="P389" s="48">
        <f t="shared" si="95"/>
        <v>8.8081828018228929</v>
      </c>
      <c r="Q389" t="s">
        <v>225</v>
      </c>
      <c r="R389" t="s">
        <v>240</v>
      </c>
      <c r="S389" t="s">
        <v>537</v>
      </c>
      <c r="T389" s="50">
        <v>100</v>
      </c>
      <c r="U389" s="50">
        <f t="shared" si="96"/>
        <v>20</v>
      </c>
      <c r="V389" s="50">
        <f t="shared" si="97"/>
        <v>85.795454545454547</v>
      </c>
      <c r="W389" s="50">
        <f t="shared" si="98"/>
        <v>90.900818926296623</v>
      </c>
      <c r="X389" s="50">
        <f t="shared" si="99"/>
        <v>23.303726528248824</v>
      </c>
      <c r="Y389" s="50">
        <f t="shared" si="100"/>
        <v>89.099181073703377</v>
      </c>
      <c r="Z389" s="50">
        <f t="shared" si="101"/>
        <v>94.204545454545467</v>
      </c>
      <c r="AA389" s="50">
        <f t="shared" si="102"/>
        <v>-3.3037265282488235</v>
      </c>
      <c r="AB389" s="50">
        <f t="shared" si="103"/>
        <v>-3.3037265282488306</v>
      </c>
      <c r="AC389" s="50">
        <f t="shared" si="104"/>
        <v>-3.3037265282488448</v>
      </c>
      <c r="AF389">
        <v>1.24</v>
      </c>
      <c r="AG389">
        <v>4.28</v>
      </c>
      <c r="AH389" s="66"/>
      <c r="AJ389" t="s">
        <v>230</v>
      </c>
    </row>
    <row r="390" spans="1:36" ht="15" x14ac:dyDescent="0.25">
      <c r="A390">
        <v>1.89</v>
      </c>
      <c r="B390">
        <v>3.81</v>
      </c>
      <c r="C390">
        <v>4.3099999999999996</v>
      </c>
      <c r="D390" s="43">
        <f t="shared" si="92"/>
        <v>2.3586282186497831E-2</v>
      </c>
      <c r="E390" s="44">
        <f>IF(OR($A390="",$B390="",$C390=""),"",A390*'MPTO_working_3-way'!$I389)</f>
        <v>1.9345780733324809</v>
      </c>
      <c r="F390" s="45">
        <f>IF(OR($A390="",$B390="",$C390=""),"",B390*'MPTO_working_3-way'!$I389)</f>
        <v>3.8998637351305567</v>
      </c>
      <c r="G390" s="46">
        <f>IF(OR($A390="",$B390="",$C390=""),"",C390*'MPTO_working_3-way'!$I389)</f>
        <v>4.4116568762238053</v>
      </c>
      <c r="H390" s="44">
        <f>IF(OR($A390="",$B390="",$C390=""),"",'MPTO_working_3-way'!E389)</f>
        <v>1.9185077937055812</v>
      </c>
      <c r="I390" s="45">
        <f>IF(OR($A390="",$B390="",$C390=""),"",'MPTO_working_3-way'!F389)</f>
        <v>3.9276511337220081</v>
      </c>
      <c r="J390" s="46">
        <f>IF(OR($A390="",$B390="",$C390=""),"",'MPTO_working_3-way'!G389)</f>
        <v>4.4611695192092222</v>
      </c>
      <c r="K390" s="44">
        <f>IF(OR($A390="",$B390="",$C390=""),"",'OddsRatio_working_3-way'!H389)</f>
        <v>1.9246481398895321</v>
      </c>
      <c r="L390" s="45">
        <f>IF(OR($A390="",$B390="",$C390=""),"",'OddsRatio_working_3-way'!I389)</f>
        <v>3.9193946888647035</v>
      </c>
      <c r="M390" s="46">
        <f>IF(OR($A390="",$B390="",$C390=""),"",'OddsRatio_working_3-way'!J389)</f>
        <v>4.4388599359936531</v>
      </c>
      <c r="N390" s="47">
        <f t="shared" si="93"/>
        <v>51.6908577526371</v>
      </c>
      <c r="O390" s="48">
        <f t="shared" si="94"/>
        <v>25.641921562331788</v>
      </c>
      <c r="P390" s="48">
        <f t="shared" si="95"/>
        <v>22.667220685031118</v>
      </c>
      <c r="Q390" t="s">
        <v>263</v>
      </c>
      <c r="R390" t="s">
        <v>265</v>
      </c>
      <c r="S390" t="s">
        <v>537</v>
      </c>
      <c r="T390" s="50">
        <v>100</v>
      </c>
      <c r="U390" s="50">
        <f t="shared" si="96"/>
        <v>47.089947089947096</v>
      </c>
      <c r="V390" s="50">
        <f t="shared" si="97"/>
        <v>73.753280839895012</v>
      </c>
      <c r="W390" s="50">
        <f t="shared" si="98"/>
        <v>76.798143851508115</v>
      </c>
      <c r="X390" s="50">
        <f t="shared" si="99"/>
        <v>49.448575308596865</v>
      </c>
      <c r="Y390" s="50">
        <f t="shared" si="100"/>
        <v>76.111909058544796</v>
      </c>
      <c r="Z390" s="50">
        <f t="shared" si="101"/>
        <v>79.156772070157899</v>
      </c>
      <c r="AA390" s="50">
        <f t="shared" si="102"/>
        <v>-2.3586282186497698</v>
      </c>
      <c r="AB390" s="50">
        <f t="shared" si="103"/>
        <v>-2.358628218649784</v>
      </c>
      <c r="AC390" s="50">
        <f t="shared" si="104"/>
        <v>-2.358628218649784</v>
      </c>
      <c r="AF390">
        <v>1.85</v>
      </c>
      <c r="AG390">
        <v>2.06</v>
      </c>
      <c r="AH390" s="66"/>
      <c r="AJ390" t="s">
        <v>230</v>
      </c>
    </row>
    <row r="391" spans="1:36" ht="15" x14ac:dyDescent="0.25">
      <c r="A391">
        <v>7.45</v>
      </c>
      <c r="B391">
        <v>4.99</v>
      </c>
      <c r="C391">
        <v>1.45</v>
      </c>
      <c r="D391" s="43">
        <f t="shared" ref="D391:D454" si="105">IF(OR($A391="",$B391="",$C391=""),"",(1/A391)+(1/B391)+(1/C391)-1)</f>
        <v>2.4284161936462656E-2</v>
      </c>
      <c r="E391" s="44">
        <f>IF(OR($A391="",$B391="",$C391=""),"",A391*'MPTO_working_3-way'!$I390)</f>
        <v>7.6309170064266469</v>
      </c>
      <c r="F391" s="45">
        <f>IF(OR($A391="",$B391="",$C391=""),"",B391*'MPTO_working_3-way'!$I390)</f>
        <v>5.1111779680629486</v>
      </c>
      <c r="G391" s="46">
        <f>IF(OR($A391="",$B391="",$C391=""),"",C391*'MPTO_working_3-way'!$I390)</f>
        <v>1.4852120348078708</v>
      </c>
      <c r="H391" s="44">
        <f>IF(OR($A391="",$B391="",$C391=""),"",'MPTO_working_3-way'!E390)</f>
        <v>7.9281099743963424</v>
      </c>
      <c r="I391" s="45">
        <f>IF(OR($A391="",$B391="",$C391=""),"",'MPTO_working_3-way'!F390)</f>
        <v>5.2000435712683668</v>
      </c>
      <c r="J391" s="46">
        <f>IF(OR($A391="",$B391="",$C391=""),"",'MPTO_working_3-way'!G390)</f>
        <v>1.4672212822875863</v>
      </c>
      <c r="K391" s="44">
        <f>IF(OR($A391="",$B391="",$C391=""),"",'OddsRatio_working_3-way'!H390)</f>
        <v>7.7790962446178522</v>
      </c>
      <c r="L391" s="45">
        <f>IF(OR($A391="",$B391="",$C391=""),"",'OddsRatio_working_3-way'!I390)</f>
        <v>5.1935804676008113</v>
      </c>
      <c r="M391" s="46">
        <f>IF(OR($A391="",$B391="",$C391=""),"",'OddsRatio_working_3-way'!J390)</f>
        <v>1.4729602031128735</v>
      </c>
      <c r="N391" s="47">
        <f t="shared" si="93"/>
        <v>13.104584929410379</v>
      </c>
      <c r="O391" s="48">
        <f t="shared" si="94"/>
        <v>19.564961467756977</v>
      </c>
      <c r="P391" s="48">
        <f t="shared" si="95"/>
        <v>67.330453602832634</v>
      </c>
      <c r="Q391" t="s">
        <v>388</v>
      </c>
      <c r="R391" t="s">
        <v>261</v>
      </c>
      <c r="S391" t="s">
        <v>537</v>
      </c>
      <c r="T391" s="50">
        <v>100</v>
      </c>
      <c r="U391" s="50">
        <f t="shared" si="96"/>
        <v>86.577181208053688</v>
      </c>
      <c r="V391" s="50">
        <f t="shared" si="97"/>
        <v>79.959919839679344</v>
      </c>
      <c r="W391" s="50">
        <f t="shared" si="98"/>
        <v>31.03448275862069</v>
      </c>
      <c r="X391" s="50">
        <f t="shared" si="99"/>
        <v>89.005597401699958</v>
      </c>
      <c r="Y391" s="50">
        <f t="shared" si="100"/>
        <v>82.388336033325629</v>
      </c>
      <c r="Z391" s="50">
        <f t="shared" si="101"/>
        <v>33.462898952266954</v>
      </c>
      <c r="AA391" s="50">
        <f t="shared" si="102"/>
        <v>-2.4284161936462709</v>
      </c>
      <c r="AB391" s="50">
        <f t="shared" si="103"/>
        <v>-2.4284161936462851</v>
      </c>
      <c r="AC391" s="50">
        <f t="shared" si="104"/>
        <v>-2.4284161936462638</v>
      </c>
      <c r="AF391">
        <v>1.59</v>
      </c>
      <c r="AG391">
        <v>2.4900000000000002</v>
      </c>
      <c r="AH391" s="66"/>
      <c r="AJ391" t="s">
        <v>230</v>
      </c>
    </row>
    <row r="392" spans="1:36" ht="15" x14ac:dyDescent="0.25">
      <c r="A392">
        <v>4.45</v>
      </c>
      <c r="B392">
        <v>3.78</v>
      </c>
      <c r="C392">
        <v>1.87</v>
      </c>
      <c r="D392" s="43">
        <f t="shared" si="105"/>
        <v>2.4028723962630005E-2</v>
      </c>
      <c r="E392" s="44">
        <f>IF(OR($A392="",$B392="",$C392=""),"",A392*'MPTO_working_3-way'!$I391)</f>
        <v>4.5569278216337041</v>
      </c>
      <c r="F392" s="45">
        <f>IF(OR($A392="",$B392="",$C392=""),"",B392*'MPTO_working_3-way'!$I391)</f>
        <v>3.8708285765787411</v>
      </c>
      <c r="G392" s="46">
        <f>IF(OR($A392="",$B392="",$C392=""),"",C392*'MPTO_working_3-way'!$I391)</f>
        <v>1.9149337138101181</v>
      </c>
      <c r="H392" s="44">
        <f>IF(OR($A392="",$B392="",$C392=""),"",'MPTO_working_3-way'!E391)</f>
        <v>4.6144718060711085</v>
      </c>
      <c r="I392" s="45">
        <f>IF(OR($A392="",$B392="",$C392=""),"",'MPTO_working_3-way'!F391)</f>
        <v>3.898017115355779</v>
      </c>
      <c r="J392" s="46">
        <f>IF(OR($A392="",$B392="",$C392=""),"",'MPTO_working_3-way'!G391)</f>
        <v>1.8984345719138707</v>
      </c>
      <c r="K392" s="44">
        <f>IF(OR($A392="",$B392="",$C392=""),"",'OddsRatio_working_3-way'!H391)</f>
        <v>4.5876447748553915</v>
      </c>
      <c r="L392" s="45">
        <f>IF(OR($A392="",$B392="",$C392=""),"",'OddsRatio_working_3-way'!I391)</f>
        <v>3.890913760608111</v>
      </c>
      <c r="M392" s="46">
        <f>IF(OR($A392="",$B392="",$C392=""),"",'OddsRatio_working_3-way'!J391)</f>
        <v>1.9047104214852721</v>
      </c>
      <c r="N392" s="47">
        <f t="shared" si="93"/>
        <v>21.944609156470904</v>
      </c>
      <c r="O392" s="48">
        <f t="shared" si="94"/>
        <v>25.83426210219459</v>
      </c>
      <c r="P392" s="48">
        <f t="shared" si="95"/>
        <v>52.22112874133451</v>
      </c>
      <c r="Q392" t="s">
        <v>267</v>
      </c>
      <c r="R392" t="s">
        <v>390</v>
      </c>
      <c r="S392" t="s">
        <v>537</v>
      </c>
      <c r="T392" s="50">
        <v>100</v>
      </c>
      <c r="U392" s="50">
        <f t="shared" si="96"/>
        <v>77.528089887640448</v>
      </c>
      <c r="V392" s="50">
        <f t="shared" si="97"/>
        <v>73.544973544973558</v>
      </c>
      <c r="W392" s="50">
        <f t="shared" si="98"/>
        <v>46.524064171122987</v>
      </c>
      <c r="X392" s="50">
        <f t="shared" si="99"/>
        <v>79.930962283903455</v>
      </c>
      <c r="Y392" s="50">
        <f t="shared" si="100"/>
        <v>75.947845941236551</v>
      </c>
      <c r="Z392" s="50">
        <f t="shared" si="101"/>
        <v>48.926936567386008</v>
      </c>
      <c r="AA392" s="50">
        <f t="shared" si="102"/>
        <v>-2.4028723962630067</v>
      </c>
      <c r="AB392" s="50">
        <f t="shared" si="103"/>
        <v>-2.4028723962629925</v>
      </c>
      <c r="AC392" s="50">
        <f t="shared" si="104"/>
        <v>-2.402872396263021</v>
      </c>
      <c r="AF392">
        <v>1.98</v>
      </c>
      <c r="AG392">
        <v>1.93</v>
      </c>
      <c r="AH392" s="66"/>
      <c r="AJ392" t="s">
        <v>230</v>
      </c>
    </row>
    <row r="393" spans="1:36" ht="15" x14ac:dyDescent="0.25">
      <c r="A393">
        <v>7.56</v>
      </c>
      <c r="B393">
        <v>4.76</v>
      </c>
      <c r="C393">
        <v>1.46</v>
      </c>
      <c r="D393" s="43">
        <f t="shared" si="105"/>
        <v>2.7290672737892763E-2</v>
      </c>
      <c r="E393" s="44">
        <f>IF(OR($A393="",$B393="",$C393=""),"",A393*'MPTO_working_3-way'!$I392)</f>
        <v>7.7663174858984689</v>
      </c>
      <c r="F393" s="45">
        <f>IF(OR($A393="",$B393="",$C393=""),"",B393*'MPTO_working_3-way'!$I392)</f>
        <v>4.8899036022323692</v>
      </c>
      <c r="G393" s="46">
        <f>IF(OR($A393="",$B393="",$C393=""),"",C393*'MPTO_working_3-way'!$I392)</f>
        <v>1.4998443821973233</v>
      </c>
      <c r="H393" s="44">
        <f>IF(OR($A393="",$B393="",$C393=""),"",'MPTO_working_3-way'!E392)</f>
        <v>8.1183169116459393</v>
      </c>
      <c r="I393" s="45">
        <f>IF(OR($A393="",$B393="",$C393=""),"",'MPTO_working_3-way'!F392)</f>
        <v>4.9754426405701997</v>
      </c>
      <c r="J393" s="46">
        <f>IF(OR($A393="",$B393="",$C393=""),"",'MPTO_working_3-way'!G392)</f>
        <v>1.4796519391271983</v>
      </c>
      <c r="K393" s="44">
        <f>IF(OR($A393="",$B393="",$C393=""),"",'OddsRatio_working_3-way'!H392)</f>
        <v>7.9328112718610324</v>
      </c>
      <c r="L393" s="45">
        <f>IF(OR($A393="",$B393="",$C393=""),"",'OddsRatio_working_3-way'!I392)</f>
        <v>4.9736845094813233</v>
      </c>
      <c r="M393" s="46">
        <f>IF(OR($A393="",$B393="",$C393=""),"",'OddsRatio_working_3-way'!J392)</f>
        <v>1.4861422538195233</v>
      </c>
      <c r="N393" s="47">
        <f t="shared" si="93"/>
        <v>12.876115376634157</v>
      </c>
      <c r="O393" s="48">
        <f t="shared" si="94"/>
        <v>20.450300892301307</v>
      </c>
      <c r="P393" s="48">
        <f t="shared" si="95"/>
        <v>66.673583731064539</v>
      </c>
      <c r="Q393" t="s">
        <v>268</v>
      </c>
      <c r="R393" t="s">
        <v>266</v>
      </c>
      <c r="S393" t="s">
        <v>537</v>
      </c>
      <c r="T393" s="50">
        <v>100</v>
      </c>
      <c r="U393" s="50">
        <f t="shared" si="96"/>
        <v>86.772486772486786</v>
      </c>
      <c r="V393" s="50">
        <f t="shared" si="97"/>
        <v>78.991596638655466</v>
      </c>
      <c r="W393" s="50">
        <f t="shared" si="98"/>
        <v>31.506849315068493</v>
      </c>
      <c r="X393" s="50">
        <f t="shared" si="99"/>
        <v>89.501554046276041</v>
      </c>
      <c r="Y393" s="50">
        <f t="shared" si="100"/>
        <v>81.720663912444735</v>
      </c>
      <c r="Z393" s="50">
        <f t="shared" si="101"/>
        <v>34.235916588857769</v>
      </c>
      <c r="AA393" s="50">
        <f t="shared" si="102"/>
        <v>-2.729067273789255</v>
      </c>
      <c r="AB393" s="50">
        <f t="shared" si="103"/>
        <v>-2.7290672737892692</v>
      </c>
      <c r="AC393" s="50">
        <f t="shared" si="104"/>
        <v>-2.7290672737892763</v>
      </c>
      <c r="AF393">
        <v>1.61</v>
      </c>
      <c r="AG393">
        <v>2.4500000000000002</v>
      </c>
      <c r="AH393" s="66"/>
      <c r="AJ393" t="s">
        <v>230</v>
      </c>
    </row>
    <row r="394" spans="1:36" ht="15" x14ac:dyDescent="0.25">
      <c r="A394">
        <v>3.36</v>
      </c>
      <c r="B394">
        <v>3.44</v>
      </c>
      <c r="C394">
        <v>2.2799999999999998</v>
      </c>
      <c r="D394" s="43">
        <f t="shared" si="105"/>
        <v>2.691321326572238E-2</v>
      </c>
      <c r="E394" s="44">
        <f>IF(OR($A394="",$B394="",$C394=""),"",A394*'MPTO_working_3-way'!$I393)</f>
        <v>3.4504283965728271</v>
      </c>
      <c r="F394" s="45">
        <f>IF(OR($A394="",$B394="",$C394=""),"",B394*'MPTO_working_3-way'!$I393)</f>
        <v>3.5325814536340849</v>
      </c>
      <c r="G394" s="46">
        <f>IF(OR($A394="",$B394="",$C394=""),"",C394*'MPTO_working_3-way'!$I393)</f>
        <v>2.3413621262458468</v>
      </c>
      <c r="H394" s="44">
        <f>IF(OR($A394="",$B394="",$C394=""),"",'MPTO_working_3-way'!E393)</f>
        <v>3.4644275425725244</v>
      </c>
      <c r="I394" s="45">
        <f>IF(OR($A394="",$B394="",$C394=""),"",'MPTO_working_3-way'!F393)</f>
        <v>3.5495405410064995</v>
      </c>
      <c r="J394" s="46">
        <f>IF(OR($A394="",$B394="",$C394=""),"",'MPTO_working_3-way'!G393)</f>
        <v>2.3276090126960081</v>
      </c>
      <c r="K394" s="44">
        <f>IF(OR($A394="",$B394="",$C394=""),"",'OddsRatio_working_3-way'!H393)</f>
        <v>3.4586382489736547</v>
      </c>
      <c r="L394" s="45">
        <f>IF(OR($A394="",$B394="",$C394=""),"",'OddsRatio_working_3-way'!I393)</f>
        <v>3.5419819184303889</v>
      </c>
      <c r="M394" s="46">
        <f>IF(OR($A394="",$B394="",$C394=""),"",'OddsRatio_working_3-way'!J393)</f>
        <v>2.3334987113077448</v>
      </c>
      <c r="N394" s="47">
        <f t="shared" si="93"/>
        <v>28.981908478183755</v>
      </c>
      <c r="O394" s="48">
        <f t="shared" si="94"/>
        <v>28.307910606598085</v>
      </c>
      <c r="P394" s="48">
        <f t="shared" si="95"/>
        <v>42.710180915218174</v>
      </c>
      <c r="Q394" t="s">
        <v>274</v>
      </c>
      <c r="R394" t="s">
        <v>276</v>
      </c>
      <c r="S394" t="s">
        <v>537</v>
      </c>
      <c r="T394" s="50">
        <v>100</v>
      </c>
      <c r="U394" s="50">
        <f t="shared" si="96"/>
        <v>70.238095238095241</v>
      </c>
      <c r="V394" s="50">
        <f t="shared" si="97"/>
        <v>70.930232558139537</v>
      </c>
      <c r="W394" s="50">
        <f t="shared" si="98"/>
        <v>56.140350877192972</v>
      </c>
      <c r="X394" s="50">
        <f t="shared" si="99"/>
        <v>72.929416564667491</v>
      </c>
      <c r="Y394" s="50">
        <f t="shared" si="100"/>
        <v>73.621553884711787</v>
      </c>
      <c r="Z394" s="50">
        <f t="shared" si="101"/>
        <v>58.83167220376523</v>
      </c>
      <c r="AA394" s="50">
        <f t="shared" si="102"/>
        <v>-2.6913213265722504</v>
      </c>
      <c r="AB394" s="50">
        <f t="shared" si="103"/>
        <v>-2.6913213265722504</v>
      </c>
      <c r="AC394" s="50">
        <f t="shared" si="104"/>
        <v>-2.6913213265722575</v>
      </c>
      <c r="AF394">
        <v>1.95</v>
      </c>
      <c r="AG394">
        <v>1.93</v>
      </c>
      <c r="AH394" s="66"/>
      <c r="AJ394" t="s">
        <v>231</v>
      </c>
    </row>
    <row r="395" spans="1:36" ht="15" x14ac:dyDescent="0.25">
      <c r="A395">
        <v>2.2799999999999998</v>
      </c>
      <c r="B395">
        <v>3.46</v>
      </c>
      <c r="C395">
        <v>3.32</v>
      </c>
      <c r="D395" s="43">
        <f t="shared" si="105"/>
        <v>2.8818651545641005E-2</v>
      </c>
      <c r="E395" s="44">
        <f>IF(OR($A395="",$B395="",$C395=""),"",A395*'MPTO_working_3-way'!$I394)</f>
        <v>2.3457065255240614</v>
      </c>
      <c r="F395" s="45">
        <f>IF(OR($A395="",$B395="",$C395=""),"",B395*'MPTO_working_3-way'!$I394)</f>
        <v>3.5597125343479177</v>
      </c>
      <c r="G395" s="46">
        <f>IF(OR($A395="",$B395="",$C395=""),"",C395*'MPTO_working_3-way'!$I394)</f>
        <v>3.4156779231315282</v>
      </c>
      <c r="H395" s="44">
        <f>IF(OR($A395="",$B395="",$C395=""),"",'MPTO_working_3-way'!E394)</f>
        <v>2.3310551788694607</v>
      </c>
      <c r="I395" s="45">
        <f>IF(OR($A395="",$B395="",$C395=""),"",'MPTO_working_3-way'!F394)</f>
        <v>3.5789555769659631</v>
      </c>
      <c r="J395" s="46">
        <f>IF(OR($A395="",$B395="",$C395=""),"",'MPTO_working_3-way'!G394)</f>
        <v>3.4293717213137649</v>
      </c>
      <c r="K395" s="44">
        <f>IF(OR($A395="",$B395="",$C395=""),"",'OddsRatio_working_3-way'!H394)</f>
        <v>2.3373302803893057</v>
      </c>
      <c r="L395" s="45">
        <f>IF(OR($A395="",$B395="",$C395=""),"",'OddsRatio_working_3-way'!I394)</f>
        <v>3.5701816326231959</v>
      </c>
      <c r="M395" s="46">
        <f>IF(OR($A395="",$B395="",$C395=""),"",'OddsRatio_working_3-way'!J394)</f>
        <v>3.4239111332056158</v>
      </c>
      <c r="N395" s="47">
        <f t="shared" si="93"/>
        <v>42.631078914553768</v>
      </c>
      <c r="O395" s="48">
        <f t="shared" si="94"/>
        <v>28.092156047740634</v>
      </c>
      <c r="P395" s="48">
        <f t="shared" si="95"/>
        <v>29.276765037705598</v>
      </c>
      <c r="Q395" t="s">
        <v>242</v>
      </c>
      <c r="R395" t="s">
        <v>228</v>
      </c>
      <c r="S395" t="s">
        <v>537</v>
      </c>
      <c r="T395" s="50">
        <v>100</v>
      </c>
      <c r="U395" s="50">
        <f t="shared" si="96"/>
        <v>56.140350877192972</v>
      </c>
      <c r="V395" s="50">
        <f t="shared" si="97"/>
        <v>71.098265895953759</v>
      </c>
      <c r="W395" s="50">
        <f t="shared" si="98"/>
        <v>69.879518072289159</v>
      </c>
      <c r="X395" s="50">
        <f t="shared" si="99"/>
        <v>59.02221603175709</v>
      </c>
      <c r="Y395" s="50">
        <f t="shared" si="100"/>
        <v>73.980131050517855</v>
      </c>
      <c r="Z395" s="50">
        <f t="shared" si="101"/>
        <v>72.761383226853255</v>
      </c>
      <c r="AA395" s="50">
        <f t="shared" si="102"/>
        <v>-2.8818651545641174</v>
      </c>
      <c r="AB395" s="50">
        <f t="shared" si="103"/>
        <v>-2.8818651545640961</v>
      </c>
      <c r="AC395" s="50">
        <f t="shared" si="104"/>
        <v>-2.8818651545640961</v>
      </c>
      <c r="AF395">
        <v>1.95</v>
      </c>
      <c r="AG395">
        <v>1.93</v>
      </c>
      <c r="AH395" s="66"/>
      <c r="AJ395" t="s">
        <v>231</v>
      </c>
    </row>
    <row r="396" spans="1:36" ht="15" x14ac:dyDescent="0.25">
      <c r="A396">
        <v>1.95</v>
      </c>
      <c r="B396">
        <v>3.65</v>
      </c>
      <c r="C396">
        <v>4.1100000000000003</v>
      </c>
      <c r="D396" s="43">
        <f t="shared" si="105"/>
        <v>3.0102117993328958E-2</v>
      </c>
      <c r="E396" s="44">
        <f>IF(OR($A396="",$B396="",$C396=""),"",A396*'MPTO_working_3-way'!$I395)</f>
        <v>2.0086991300869914</v>
      </c>
      <c r="F396" s="45">
        <f>IF(OR($A396="",$B396="",$C396=""),"",B396*'MPTO_working_3-way'!$I395)</f>
        <v>3.7598727306756508</v>
      </c>
      <c r="G396" s="46">
        <f>IF(OR($A396="",$B396="",$C396=""),"",C396*'MPTO_working_3-way'!$I395)</f>
        <v>4.2337197049525823</v>
      </c>
      <c r="H396" s="44">
        <f>IF(OR($A396="",$B396="",$C396=""),"",'MPTO_working_3-way'!E395)</f>
        <v>1.9889158772706645</v>
      </c>
      <c r="I396" s="45">
        <f>IF(OR($A396="",$B396="",$C396=""),"",'MPTO_working_3-way'!F395)</f>
        <v>3.7887604868556113</v>
      </c>
      <c r="J396" s="46">
        <f>IF(OR($A396="",$B396="",$C396=""),"",'MPTO_working_3-way'!G395)</f>
        <v>4.2867866602676603</v>
      </c>
      <c r="K396" s="44">
        <f>IF(OR($A396="",$B396="",$C396=""),"",'OddsRatio_working_3-way'!H395)</f>
        <v>1.9966057478261312</v>
      </c>
      <c r="L396" s="45">
        <f>IF(OR($A396="",$B396="",$C396=""),"",'OddsRatio_working_3-way'!I395)</f>
        <v>3.7800055070939456</v>
      </c>
      <c r="M396" s="46">
        <f>IF(OR($A396="",$B396="",$C396=""),"",'OddsRatio_working_3-way'!J395)</f>
        <v>4.2625725007781776</v>
      </c>
      <c r="N396" s="47">
        <f t="shared" si="93"/>
        <v>49.78346358703768</v>
      </c>
      <c r="O396" s="48">
        <f t="shared" si="94"/>
        <v>26.596644930061224</v>
      </c>
      <c r="P396" s="48">
        <f t="shared" si="95"/>
        <v>23.619891482901085</v>
      </c>
      <c r="Q396" t="s">
        <v>271</v>
      </c>
      <c r="R396" t="s">
        <v>229</v>
      </c>
      <c r="S396" t="s">
        <v>537</v>
      </c>
      <c r="T396" s="50">
        <v>100</v>
      </c>
      <c r="U396" s="50">
        <f t="shared" si="96"/>
        <v>48.717948717948723</v>
      </c>
      <c r="V396" s="50">
        <f t="shared" si="97"/>
        <v>72.602739726027394</v>
      </c>
      <c r="W396" s="50">
        <f t="shared" si="98"/>
        <v>75.669099756691011</v>
      </c>
      <c r="X396" s="50">
        <f t="shared" si="99"/>
        <v>51.728160517281594</v>
      </c>
      <c r="Y396" s="50">
        <f t="shared" si="100"/>
        <v>75.612951525360302</v>
      </c>
      <c r="Z396" s="50">
        <f t="shared" si="101"/>
        <v>78.67931155602389</v>
      </c>
      <c r="AA396" s="50">
        <f t="shared" si="102"/>
        <v>-3.0102117993328719</v>
      </c>
      <c r="AB396" s="50">
        <f t="shared" si="103"/>
        <v>-3.0102117993329074</v>
      </c>
      <c r="AC396" s="50">
        <f t="shared" si="104"/>
        <v>-3.010211799332879</v>
      </c>
      <c r="AF396">
        <v>1.78</v>
      </c>
      <c r="AG396">
        <v>2.12</v>
      </c>
      <c r="AH396" s="66"/>
      <c r="AJ396" t="s">
        <v>231</v>
      </c>
    </row>
    <row r="397" spans="1:36" ht="15" x14ac:dyDescent="0.25">
      <c r="A397">
        <v>1.67</v>
      </c>
      <c r="B397">
        <v>3.61</v>
      </c>
      <c r="C397">
        <v>6.73</v>
      </c>
      <c r="D397" s="43">
        <f t="shared" si="105"/>
        <v>2.4399115562900198E-2</v>
      </c>
      <c r="E397" s="44">
        <f>IF(OR($A397="",$B397="",$C397=""),"",A397*'MPTO_working_3-way'!$I396)</f>
        <v>1.7107465229900432</v>
      </c>
      <c r="F397" s="45">
        <f>IF(OR($A397="",$B397="",$C397=""),"",B397*'MPTO_working_3-way'!$I396)</f>
        <v>3.6980808071820697</v>
      </c>
      <c r="G397" s="46">
        <f>IF(OR($A397="",$B397="",$C397=""),"",C397*'MPTO_working_3-way'!$I396)</f>
        <v>6.8942060477383187</v>
      </c>
      <c r="H397" s="44">
        <f>IF(OR($A397="",$B397="",$C397=""),"",'MPTO_working_3-way'!E396)</f>
        <v>1.6929945470781795</v>
      </c>
      <c r="I397" s="45">
        <f>IF(OR($A397="",$B397="",$C397=""),"",'MPTO_working_3-way'!F396)</f>
        <v>3.7191966132547667</v>
      </c>
      <c r="J397" s="46">
        <f>IF(OR($A397="",$B397="",$C397=""),"",'MPTO_working_3-way'!G396)</f>
        <v>7.1196992235269798</v>
      </c>
      <c r="K397" s="44">
        <f>IF(OR($A397="",$B397="",$C397=""),"",'OddsRatio_working_3-way'!H396)</f>
        <v>1.6996123164040871</v>
      </c>
      <c r="L397" s="45">
        <f>IF(OR($A397="",$B397="",$C397=""),"",'OddsRatio_working_3-way'!I396)</f>
        <v>3.7253554415144294</v>
      </c>
      <c r="M397" s="46">
        <f>IF(OR($A397="",$B397="",$C397=""),"",'OddsRatio_working_3-way'!J396)</f>
        <v>6.9832516014856996</v>
      </c>
      <c r="N397" s="47">
        <f t="shared" si="93"/>
        <v>58.454013295447169</v>
      </c>
      <c r="O397" s="48">
        <f t="shared" si="94"/>
        <v>27.041053241938162</v>
      </c>
      <c r="P397" s="48">
        <f t="shared" si="95"/>
        <v>14.504933462614675</v>
      </c>
      <c r="Q397" t="s">
        <v>74</v>
      </c>
      <c r="R397" t="s">
        <v>69</v>
      </c>
      <c r="S397" t="s">
        <v>537</v>
      </c>
      <c r="T397" s="50">
        <v>100</v>
      </c>
      <c r="U397" s="50">
        <f t="shared" si="96"/>
        <v>40.119760479041922</v>
      </c>
      <c r="V397" s="50">
        <f t="shared" si="97"/>
        <v>72.29916897506925</v>
      </c>
      <c r="W397" s="50">
        <f t="shared" si="98"/>
        <v>85.141158989598807</v>
      </c>
      <c r="X397" s="50">
        <f t="shared" si="99"/>
        <v>42.559672035331943</v>
      </c>
      <c r="Y397" s="50">
        <f t="shared" si="100"/>
        <v>74.739080531359278</v>
      </c>
      <c r="Z397" s="50">
        <f t="shared" si="101"/>
        <v>87.581070545888835</v>
      </c>
      <c r="AA397" s="50">
        <f t="shared" si="102"/>
        <v>-2.4399115562900207</v>
      </c>
      <c r="AB397" s="50">
        <f t="shared" si="103"/>
        <v>-2.4399115562900278</v>
      </c>
      <c r="AC397" s="50">
        <f t="shared" si="104"/>
        <v>-2.4399115562900278</v>
      </c>
      <c r="AF397">
        <v>2.35</v>
      </c>
      <c r="AG397">
        <v>1.66</v>
      </c>
      <c r="AH397" s="66"/>
      <c r="AJ397" t="s">
        <v>443</v>
      </c>
    </row>
    <row r="398" spans="1:36" ht="15" x14ac:dyDescent="0.25">
      <c r="A398">
        <v>1.71</v>
      </c>
      <c r="B398">
        <v>3.72</v>
      </c>
      <c r="C398">
        <v>5.66</v>
      </c>
      <c r="D398" s="43">
        <f t="shared" si="105"/>
        <v>3.0290971168184022E-2</v>
      </c>
      <c r="E398" s="44">
        <f>IF(OR($A398="",$B398="",$C398=""),"",A398*'MPTO_working_3-way'!$I397)</f>
        <v>1.7617975606975946</v>
      </c>
      <c r="F398" s="45">
        <f>IF(OR($A398="",$B398="",$C398=""),"",B398*'MPTO_working_3-way'!$I397)</f>
        <v>3.8326824127456449</v>
      </c>
      <c r="G398" s="46">
        <f>IF(OR($A398="",$B398="",$C398=""),"",C398*'MPTO_working_3-way'!$I397)</f>
        <v>5.8314468968119213</v>
      </c>
      <c r="H398" s="44">
        <f>IF(OR($A398="",$B398="",$C398=""),"",'MPTO_working_3-way'!E397)</f>
        <v>1.7400433333926162</v>
      </c>
      <c r="I398" s="45">
        <f>IF(OR($A398="",$B398="",$C398=""),"",'MPTO_working_3-way'!F397)</f>
        <v>3.8651792408511629</v>
      </c>
      <c r="J398" s="46">
        <f>IF(OR($A398="",$B398="",$C398=""),"",'MPTO_working_3-way'!G397)</f>
        <v>6.0030691949398953</v>
      </c>
      <c r="K398" s="44">
        <f>IF(OR($A398="",$B398="",$C398=""),"",'OddsRatio_working_3-way'!H397)</f>
        <v>1.7479969110879707</v>
      </c>
      <c r="L398" s="45">
        <f>IF(OR($A398="",$B398="",$C398=""),"",'OddsRatio_working_3-way'!I397)</f>
        <v>3.865565631210254</v>
      </c>
      <c r="M398" s="46">
        <f>IF(OR($A398="",$B398="",$C398=""),"",'OddsRatio_working_3-way'!J397)</f>
        <v>5.9093881769999195</v>
      </c>
      <c r="N398" s="47">
        <f t="shared" si="93"/>
        <v>56.760210270926002</v>
      </c>
      <c r="O398" s="48">
        <f t="shared" si="94"/>
        <v>26.091386979377273</v>
      </c>
      <c r="P398" s="48">
        <f t="shared" si="95"/>
        <v>17.148402749696729</v>
      </c>
      <c r="Q398" t="s">
        <v>42</v>
      </c>
      <c r="R398" t="s">
        <v>278</v>
      </c>
      <c r="S398" t="s">
        <v>537</v>
      </c>
      <c r="T398" s="50">
        <v>100</v>
      </c>
      <c r="U398" s="50">
        <f t="shared" si="96"/>
        <v>41.520467836257311</v>
      </c>
      <c r="V398" s="50">
        <f t="shared" si="97"/>
        <v>73.118279569892465</v>
      </c>
      <c r="W398" s="50">
        <f t="shared" si="98"/>
        <v>82.332155477031804</v>
      </c>
      <c r="X398" s="50">
        <f t="shared" si="99"/>
        <v>44.549564953075723</v>
      </c>
      <c r="Y398" s="50">
        <f t="shared" si="100"/>
        <v>76.147376686710885</v>
      </c>
      <c r="Z398" s="50">
        <f t="shared" si="101"/>
        <v>85.36125259385021</v>
      </c>
      <c r="AA398" s="50">
        <f t="shared" si="102"/>
        <v>-3.0290971168184129</v>
      </c>
      <c r="AB398" s="50">
        <f t="shared" si="103"/>
        <v>-3.02909711681842</v>
      </c>
      <c r="AC398" s="50">
        <f t="shared" si="104"/>
        <v>-3.0290971168184058</v>
      </c>
      <c r="AF398">
        <v>2.2599999999999998</v>
      </c>
      <c r="AG398">
        <v>1.69</v>
      </c>
      <c r="AH398" s="66"/>
      <c r="AJ398" t="s">
        <v>433</v>
      </c>
    </row>
    <row r="399" spans="1:36" ht="15" x14ac:dyDescent="0.25">
      <c r="A399">
        <v>1.66</v>
      </c>
      <c r="B399">
        <v>3.89</v>
      </c>
      <c r="C399">
        <v>5.83</v>
      </c>
      <c r="D399" s="43">
        <f t="shared" si="105"/>
        <v>3.100563391550315E-2</v>
      </c>
      <c r="E399" s="44">
        <f>IF(OR($A399="",$B399="",$C399=""),"",A399*'MPTO_working_3-way'!$I398)</f>
        <v>1.7114693522997351</v>
      </c>
      <c r="F399" s="45">
        <f>IF(OR($A399="",$B399="",$C399=""),"",B399*'MPTO_working_3-way'!$I398)</f>
        <v>4.0106119159313076</v>
      </c>
      <c r="G399" s="46">
        <f>IF(OR($A399="",$B399="",$C399=""),"",C399*'MPTO_working_3-way'!$I398)</f>
        <v>6.0107628457273838</v>
      </c>
      <c r="H399" s="44">
        <f>IF(OR($A399="",$B399="",$C399=""),"",'MPTO_working_3-way'!E398)</f>
        <v>1.6889768481410221</v>
      </c>
      <c r="I399" s="45">
        <f>IF(OR($A399="",$B399="",$C399=""),"",'MPTO_working_3-way'!F398)</f>
        <v>4.0529444657247495</v>
      </c>
      <c r="J399" s="46">
        <f>IF(OR($A399="",$B399="",$C399=""),"",'MPTO_working_3-way'!G398)</f>
        <v>6.2038058676594545</v>
      </c>
      <c r="K399" s="44">
        <f>IF(OR($A399="",$B399="",$C399=""),"",'OddsRatio_working_3-way'!H398)</f>
        <v>1.6969748805571523</v>
      </c>
      <c r="L399" s="45">
        <f>IF(OR($A399="",$B399="",$C399=""),"",'OddsRatio_working_3-way'!I398)</f>
        <v>4.0519051588032893</v>
      </c>
      <c r="M399" s="46">
        <f>IF(OR($A399="",$B399="",$C399=""),"",'OddsRatio_working_3-way'!J398)</f>
        <v>6.1005888986227985</v>
      </c>
      <c r="N399" s="47">
        <f t="shared" si="93"/>
        <v>58.429325576661959</v>
      </c>
      <c r="O399" s="48">
        <f t="shared" si="94"/>
        <v>24.933851017290191</v>
      </c>
      <c r="P399" s="48">
        <f t="shared" si="95"/>
        <v>16.636823406047828</v>
      </c>
      <c r="Q399" t="s">
        <v>45</v>
      </c>
      <c r="R399" t="s">
        <v>86</v>
      </c>
      <c r="S399" t="s">
        <v>537</v>
      </c>
      <c r="T399" s="50">
        <v>100</v>
      </c>
      <c r="U399" s="50">
        <f t="shared" si="96"/>
        <v>39.759036144578317</v>
      </c>
      <c r="V399" s="50">
        <f t="shared" si="97"/>
        <v>74.293059125964007</v>
      </c>
      <c r="W399" s="50">
        <f t="shared" si="98"/>
        <v>82.847341337907366</v>
      </c>
      <c r="X399" s="50">
        <f t="shared" si="99"/>
        <v>42.859599536128613</v>
      </c>
      <c r="Y399" s="50">
        <f t="shared" si="100"/>
        <v>77.393622517514316</v>
      </c>
      <c r="Z399" s="50">
        <f t="shared" si="101"/>
        <v>85.947904729457676</v>
      </c>
      <c r="AA399" s="50">
        <f t="shared" si="102"/>
        <v>-3.1005633915502955</v>
      </c>
      <c r="AB399" s="50">
        <f t="shared" si="103"/>
        <v>-3.1005633915503097</v>
      </c>
      <c r="AC399" s="50">
        <f t="shared" si="104"/>
        <v>-3.1005633915503097</v>
      </c>
      <c r="AF399">
        <v>2.2999999999999998</v>
      </c>
      <c r="AG399">
        <v>1.67</v>
      </c>
      <c r="AH399" s="66"/>
      <c r="AJ399" t="s">
        <v>433</v>
      </c>
    </row>
    <row r="400" spans="1:36" ht="15" x14ac:dyDescent="0.25">
      <c r="A400">
        <v>2.4700000000000002</v>
      </c>
      <c r="B400">
        <v>3.46</v>
      </c>
      <c r="C400">
        <v>3</v>
      </c>
      <c r="D400" s="43">
        <f t="shared" si="105"/>
        <v>2.72089739689374E-2</v>
      </c>
      <c r="E400" s="44">
        <f>IF(OR($A400="",$B400="",$C400=""),"",A400*'MPTO_working_3-way'!$I399)</f>
        <v>2.5372061657032754</v>
      </c>
      <c r="F400" s="45">
        <f>IF(OR($A400="",$B400="",$C400=""),"",B400*'MPTO_working_3-way'!$I399)</f>
        <v>3.5541430499325233</v>
      </c>
      <c r="G400" s="46">
        <f>IF(OR($A400="",$B400="",$C400=""),"",C400*'MPTO_working_3-way'!$I399)</f>
        <v>3.0816269219068122</v>
      </c>
      <c r="H400" s="44">
        <f>IF(OR($A400="",$B400="",$C400=""),"",'MPTO_working_3-way'!E399)</f>
        <v>2.5266010564213071</v>
      </c>
      <c r="I400" s="45">
        <f>IF(OR($A400="",$B400="",$C400=""),"",'MPTO_working_3-way'!F399)</f>
        <v>3.5720960041611702</v>
      </c>
      <c r="J400" s="46">
        <f>IF(OR($A400="",$B400="",$C400=""),"",'MPTO_working_3-way'!G399)</f>
        <v>3.08391002766529</v>
      </c>
      <c r="K400" s="44">
        <f>IF(OR($A400="",$B400="",$C400=""),"",'OddsRatio_working_3-way'!H399)</f>
        <v>2.5314537265311969</v>
      </c>
      <c r="L400" s="45">
        <f>IF(OR($A400="",$B400="",$C400=""),"",'OddsRatio_working_3-way'!I399)</f>
        <v>3.5628409301134312</v>
      </c>
      <c r="M400" s="46">
        <f>IF(OR($A400="",$B400="",$C400=""),"",'OddsRatio_working_3-way'!J399)</f>
        <v>3.0836105122873425</v>
      </c>
      <c r="N400" s="47">
        <f t="shared" si="93"/>
        <v>39.413430942960645</v>
      </c>
      <c r="O400" s="48">
        <f t="shared" si="94"/>
        <v>28.136177580668438</v>
      </c>
      <c r="P400" s="48">
        <f t="shared" si="95"/>
        <v>32.450391476370925</v>
      </c>
      <c r="Q400" t="s">
        <v>82</v>
      </c>
      <c r="R400" t="s">
        <v>279</v>
      </c>
      <c r="S400" t="s">
        <v>537</v>
      </c>
      <c r="T400" s="50">
        <v>100</v>
      </c>
      <c r="U400" s="50">
        <f t="shared" si="96"/>
        <v>59.514170040485837</v>
      </c>
      <c r="V400" s="50">
        <f t="shared" si="97"/>
        <v>71.098265895953759</v>
      </c>
      <c r="W400" s="50">
        <f t="shared" si="98"/>
        <v>66.666666666666657</v>
      </c>
      <c r="X400" s="50">
        <f t="shared" si="99"/>
        <v>62.235067437379577</v>
      </c>
      <c r="Y400" s="50">
        <f t="shared" si="100"/>
        <v>73.819163292847506</v>
      </c>
      <c r="Z400" s="50">
        <f t="shared" si="101"/>
        <v>69.387564063560419</v>
      </c>
      <c r="AA400" s="50">
        <f t="shared" si="102"/>
        <v>-2.72089739689374</v>
      </c>
      <c r="AB400" s="50">
        <f t="shared" si="103"/>
        <v>-2.7208973968937471</v>
      </c>
      <c r="AC400" s="50">
        <f t="shared" si="104"/>
        <v>-2.7208973968937613</v>
      </c>
      <c r="AF400">
        <v>2.0499999999999998</v>
      </c>
      <c r="AG400">
        <v>1.85</v>
      </c>
      <c r="AH400" s="66"/>
      <c r="AJ400" t="s">
        <v>433</v>
      </c>
    </row>
    <row r="401" spans="1:36" ht="15" x14ac:dyDescent="0.25">
      <c r="A401">
        <v>1.77</v>
      </c>
      <c r="B401">
        <v>3.65</v>
      </c>
      <c r="C401">
        <v>5.25</v>
      </c>
      <c r="D401" s="43">
        <f t="shared" si="105"/>
        <v>2.9420544628345979E-2</v>
      </c>
      <c r="E401" s="44">
        <f>IF(OR($A401="",$B401="",$C401=""),"",A401*'MPTO_working_3-way'!$I400)</f>
        <v>1.8220743639921724</v>
      </c>
      <c r="F401" s="45">
        <f>IF(OR($A401="",$B401="",$C401=""),"",B401*'MPTO_working_3-way'!$I400)</f>
        <v>3.7573849878934626</v>
      </c>
      <c r="G401" s="46">
        <f>IF(OR($A401="",$B401="",$C401=""),"",C401*'MPTO_working_3-way'!$I400)</f>
        <v>5.4044578592988159</v>
      </c>
      <c r="H401" s="44">
        <f>IF(OR($A401="",$B401="",$C401=""),"",'MPTO_working_3-way'!E400)</f>
        <v>1.8012666042658281</v>
      </c>
      <c r="I401" s="45">
        <f>IF(OR($A401="",$B401="",$C401=""),"",'MPTO_working_3-way'!F400)</f>
        <v>3.7855020298832294</v>
      </c>
      <c r="J401" s="46">
        <f>IF(OR($A401="",$B401="",$C401=""),"",'MPTO_working_3-way'!G400)</f>
        <v>5.5349733798421159</v>
      </c>
      <c r="K401" s="44">
        <f>IF(OR($A401="",$B401="",$C401=""),"",'OddsRatio_working_3-way'!H400)</f>
        <v>1.8090283474419213</v>
      </c>
      <c r="L401" s="45">
        <f>IF(OR($A401="",$B401="",$C401=""),"",'OddsRatio_working_3-way'!I400)</f>
        <v>3.7843183385988208</v>
      </c>
      <c r="M401" s="46">
        <f>IF(OR($A401="",$B401="",$C401=""),"",'OddsRatio_working_3-way'!J400)</f>
        <v>5.4654162034132039</v>
      </c>
      <c r="N401" s="47">
        <f t="shared" si="93"/>
        <v>54.882502040640965</v>
      </c>
      <c r="O401" s="48">
        <f t="shared" si="94"/>
        <v>26.61425441422864</v>
      </c>
      <c r="P401" s="48">
        <f t="shared" si="95"/>
        <v>18.503243545130385</v>
      </c>
      <c r="Q401" t="s">
        <v>208</v>
      </c>
      <c r="R401" t="s">
        <v>277</v>
      </c>
      <c r="S401" t="s">
        <v>537</v>
      </c>
      <c r="T401" s="50">
        <v>100</v>
      </c>
      <c r="U401" s="50">
        <f t="shared" si="96"/>
        <v>43.502824858757066</v>
      </c>
      <c r="V401" s="50">
        <f t="shared" si="97"/>
        <v>72.602739726027394</v>
      </c>
      <c r="W401" s="50">
        <f t="shared" si="98"/>
        <v>80.952380952380949</v>
      </c>
      <c r="X401" s="50">
        <f t="shared" si="99"/>
        <v>46.44487932159165</v>
      </c>
      <c r="Y401" s="50">
        <f t="shared" si="100"/>
        <v>75.544794188861985</v>
      </c>
      <c r="Z401" s="50">
        <f t="shared" si="101"/>
        <v>83.89443541521554</v>
      </c>
      <c r="AA401" s="50">
        <f t="shared" si="102"/>
        <v>-2.9420544628345837</v>
      </c>
      <c r="AB401" s="50">
        <f t="shared" si="103"/>
        <v>-2.9420544628345908</v>
      </c>
      <c r="AC401" s="50">
        <f t="shared" si="104"/>
        <v>-2.9420544628345908</v>
      </c>
      <c r="AF401">
        <v>2.09</v>
      </c>
      <c r="AG401">
        <v>1.8</v>
      </c>
      <c r="AH401" s="66"/>
      <c r="AJ401" t="s">
        <v>433</v>
      </c>
    </row>
    <row r="402" spans="1:36" ht="15" x14ac:dyDescent="0.25">
      <c r="A402">
        <v>3.05</v>
      </c>
      <c r="B402">
        <v>3.09</v>
      </c>
      <c r="C402">
        <v>2.67</v>
      </c>
      <c r="D402" s="43">
        <f t="shared" si="105"/>
        <v>2.6025283134264665E-2</v>
      </c>
      <c r="E402" s="44">
        <f>IF(OR($A402="",$B402="",$C402=""),"",A402*'MPTO_working_3-way'!$I401)</f>
        <v>3.129377113559507</v>
      </c>
      <c r="F402" s="45">
        <f>IF(OR($A402="",$B402="",$C402=""),"",B402*'MPTO_working_3-way'!$I401)</f>
        <v>3.1704181248848777</v>
      </c>
      <c r="G402" s="46">
        <f>IF(OR($A402="",$B402="",$C402=""),"",C402*'MPTO_working_3-way'!$I401)</f>
        <v>2.7394875059684867</v>
      </c>
      <c r="H402" s="44">
        <f>IF(OR($A402="",$B402="",$C402=""),"",'MPTO_working_3-way'!E401)</f>
        <v>3.1328933435673907</v>
      </c>
      <c r="I402" s="45">
        <f>IF(OR($A402="",$B402="",$C402=""),"",'MPTO_working_3-way'!F401)</f>
        <v>3.175112189526959</v>
      </c>
      <c r="J402" s="46">
        <f>IF(OR($A402="",$B402="",$C402=""),"",'MPTO_working_3-way'!G401)</f>
        <v>2.7333103053864218</v>
      </c>
      <c r="K402" s="44">
        <f>IF(OR($A402="",$B402="",$C402=""),"",'OddsRatio_working_3-way'!H401)</f>
        <v>3.1312775972381224</v>
      </c>
      <c r="L402" s="45">
        <f>IF(OR($A402="",$B402="",$C402=""),"",'OddsRatio_working_3-way'!I401)</f>
        <v>3.1728635015744757</v>
      </c>
      <c r="M402" s="46">
        <f>IF(OR($A402="",$B402="",$C402=""),"",'OddsRatio_working_3-way'!J401)</f>
        <v>2.7362115060427632</v>
      </c>
      <c r="N402" s="47">
        <f t="shared" si="93"/>
        <v>31.955241049952939</v>
      </c>
      <c r="O402" s="48">
        <f t="shared" si="94"/>
        <v>31.541580971636396</v>
      </c>
      <c r="P402" s="48">
        <f t="shared" si="95"/>
        <v>36.503177978410655</v>
      </c>
      <c r="Q402" t="s">
        <v>76</v>
      </c>
      <c r="R402" t="s">
        <v>77</v>
      </c>
      <c r="S402" t="s">
        <v>537</v>
      </c>
      <c r="T402" s="50">
        <v>100</v>
      </c>
      <c r="U402" s="50">
        <f t="shared" si="96"/>
        <v>67.21311475409837</v>
      </c>
      <c r="V402" s="50">
        <f t="shared" si="97"/>
        <v>67.637540453074436</v>
      </c>
      <c r="W402" s="50">
        <f t="shared" si="98"/>
        <v>62.546816479400754</v>
      </c>
      <c r="X402" s="50">
        <f t="shared" si="99"/>
        <v>69.815643067524817</v>
      </c>
      <c r="Y402" s="50">
        <f t="shared" si="100"/>
        <v>70.240068766500897</v>
      </c>
      <c r="Z402" s="50">
        <f t="shared" si="101"/>
        <v>65.149344792827208</v>
      </c>
      <c r="AA402" s="50">
        <f t="shared" si="102"/>
        <v>-2.602528313426447</v>
      </c>
      <c r="AB402" s="50">
        <f t="shared" si="103"/>
        <v>-2.6025283134264612</v>
      </c>
      <c r="AC402" s="50">
        <f t="shared" si="104"/>
        <v>-2.6025283134264541</v>
      </c>
      <c r="AF402">
        <v>2.59</v>
      </c>
      <c r="AG402">
        <v>1.54</v>
      </c>
      <c r="AH402" s="66"/>
      <c r="AJ402" t="s">
        <v>433</v>
      </c>
    </row>
    <row r="403" spans="1:36" ht="15" x14ac:dyDescent="0.25">
      <c r="A403">
        <v>1.59</v>
      </c>
      <c r="B403">
        <v>4.07</v>
      </c>
      <c r="C403">
        <v>6.41</v>
      </c>
      <c r="D403" s="43">
        <f t="shared" si="105"/>
        <v>3.0637303559918561E-2</v>
      </c>
      <c r="E403" s="44">
        <f>IF(OR($A403="",$B403="",$C403=""),"",A403*'MPTO_working_3-way'!$I402)</f>
        <v>1.6387133126602706</v>
      </c>
      <c r="F403" s="45">
        <f>IF(OR($A403="",$B403="",$C403=""),"",B403*'MPTO_working_3-way'!$I402)</f>
        <v>4.1946938254888693</v>
      </c>
      <c r="G403" s="46">
        <f>IF(OR($A403="",$B403="",$C403=""),"",C403*'MPTO_working_3-way'!$I402)</f>
        <v>6.6063851158190783</v>
      </c>
      <c r="H403" s="44">
        <f>IF(OR($A403="",$B403="",$C403=""),"",'MPTO_working_3-way'!E402)</f>
        <v>1.6162442030664419</v>
      </c>
      <c r="I403" s="45">
        <f>IF(OR($A403="",$B403="",$C403=""),"",'MPTO_working_3-way'!F402)</f>
        <v>4.2465042882175785</v>
      </c>
      <c r="J403" s="46">
        <f>IF(OR($A403="",$B403="",$C403=""),"",'MPTO_working_3-way'!G402)</f>
        <v>6.8590019651069367</v>
      </c>
      <c r="K403" s="44">
        <f>IF(OR($A403="",$B403="",$C403=""),"",'OddsRatio_working_3-way'!H402)</f>
        <v>1.6239989321643304</v>
      </c>
      <c r="L403" s="45">
        <f>IF(OR($A403="",$B403="",$C403=""),"",'OddsRatio_working_3-way'!I402)</f>
        <v>4.2469096978720264</v>
      </c>
      <c r="M403" s="46">
        <f>IF(OR($A403="",$B403="",$C403=""),"",'OddsRatio_working_3-way'!J402)</f>
        <v>6.7217529203542856</v>
      </c>
      <c r="N403" s="47">
        <f t="shared" si="93"/>
        <v>61.023486675446001</v>
      </c>
      <c r="O403" s="48">
        <f t="shared" si="94"/>
        <v>23.839642214731974</v>
      </c>
      <c r="P403" s="48">
        <f t="shared" si="95"/>
        <v>15.136871109822019</v>
      </c>
      <c r="Q403" t="s">
        <v>37</v>
      </c>
      <c r="R403" t="s">
        <v>49</v>
      </c>
      <c r="S403" t="s">
        <v>537</v>
      </c>
      <c r="T403" s="50">
        <v>100</v>
      </c>
      <c r="U403" s="50">
        <f t="shared" si="96"/>
        <v>37.106918238993707</v>
      </c>
      <c r="V403" s="50">
        <f t="shared" si="97"/>
        <v>75.429975429975428</v>
      </c>
      <c r="W403" s="50">
        <f t="shared" si="98"/>
        <v>84.399375975039007</v>
      </c>
      <c r="X403" s="50">
        <f t="shared" si="99"/>
        <v>40.170648594985572</v>
      </c>
      <c r="Y403" s="50">
        <f t="shared" si="100"/>
        <v>78.493705785967279</v>
      </c>
      <c r="Z403" s="50">
        <f t="shared" si="101"/>
        <v>87.463106331030843</v>
      </c>
      <c r="AA403" s="50">
        <f t="shared" si="102"/>
        <v>-3.0637303559918649</v>
      </c>
      <c r="AB403" s="50">
        <f t="shared" si="103"/>
        <v>-3.0637303559918507</v>
      </c>
      <c r="AC403" s="50">
        <f t="shared" si="104"/>
        <v>-3.0637303559918365</v>
      </c>
      <c r="AF403">
        <v>1.81</v>
      </c>
      <c r="AG403">
        <v>2.08</v>
      </c>
      <c r="AH403" s="66"/>
      <c r="AJ403" t="s">
        <v>433</v>
      </c>
    </row>
    <row r="404" spans="1:36" ht="15" x14ac:dyDescent="0.25">
      <c r="A404">
        <v>2.44</v>
      </c>
      <c r="B404">
        <v>3.23</v>
      </c>
      <c r="C404">
        <v>3.25</v>
      </c>
      <c r="D404" s="43">
        <f t="shared" si="105"/>
        <v>2.7125896485892476E-2</v>
      </c>
      <c r="E404" s="44">
        <f>IF(OR($A404="",$B404="",$C404=""),"",A404*'MPTO_working_3-way'!$I403)</f>
        <v>2.5061871874255774</v>
      </c>
      <c r="F404" s="45">
        <f>IF(OR($A404="",$B404="",$C404=""),"",B404*'MPTO_working_3-way'!$I403)</f>
        <v>3.3176166456494327</v>
      </c>
      <c r="G404" s="46">
        <f>IF(OR($A404="",$B404="",$C404=""),"",C404*'MPTO_working_3-way'!$I403)</f>
        <v>3.3381591635791503</v>
      </c>
      <c r="H404" s="44">
        <f>IF(OR($A404="",$B404="",$C404=""),"",'MPTO_working_3-way'!E403)</f>
        <v>2.4950467080333922</v>
      </c>
      <c r="I404" s="45">
        <f>IF(OR($A404="",$B404="",$C404=""),"",'MPTO_working_3-way'!F403)</f>
        <v>3.327171879871142</v>
      </c>
      <c r="J404" s="46">
        <f>IF(OR($A404="",$B404="",$C404=""),"",'MPTO_working_3-way'!G403)</f>
        <v>3.3483973018197029</v>
      </c>
      <c r="K404" s="44">
        <f>IF(OR($A404="",$B404="",$C404=""),"",'OddsRatio_working_3-way'!H403)</f>
        <v>2.5000133169580483</v>
      </c>
      <c r="L404" s="45">
        <f>IF(OR($A404="",$B404="",$C404=""),"",'OddsRatio_working_3-way'!I403)</f>
        <v>3.3229372894558669</v>
      </c>
      <c r="M404" s="46">
        <f>IF(OR($A404="",$B404="",$C404=""),"",'OddsRatio_working_3-way'!J403)</f>
        <v>3.3437708077469508</v>
      </c>
      <c r="N404" s="47">
        <f t="shared" si="93"/>
        <v>39.901249396587438</v>
      </c>
      <c r="O404" s="48">
        <f t="shared" si="94"/>
        <v>30.142120287205369</v>
      </c>
      <c r="P404" s="48">
        <f t="shared" si="95"/>
        <v>29.956630316207189</v>
      </c>
      <c r="Q404" t="s">
        <v>87</v>
      </c>
      <c r="R404" t="s">
        <v>44</v>
      </c>
      <c r="S404" t="s">
        <v>537</v>
      </c>
      <c r="T404" s="50">
        <v>100</v>
      </c>
      <c r="U404" s="50">
        <f t="shared" si="96"/>
        <v>59.016393442622956</v>
      </c>
      <c r="V404" s="50">
        <f t="shared" si="97"/>
        <v>69.040247678018574</v>
      </c>
      <c r="W404" s="50">
        <f t="shared" si="98"/>
        <v>69.230769230769241</v>
      </c>
      <c r="X404" s="50">
        <f t="shared" si="99"/>
        <v>61.7289830912122</v>
      </c>
      <c r="Y404" s="50">
        <f t="shared" si="100"/>
        <v>71.752837326607818</v>
      </c>
      <c r="Z404" s="50">
        <f t="shared" si="101"/>
        <v>71.94335887935847</v>
      </c>
      <c r="AA404" s="50">
        <f t="shared" si="102"/>
        <v>-2.712589648589244</v>
      </c>
      <c r="AB404" s="50">
        <f t="shared" si="103"/>
        <v>-2.712589648589244</v>
      </c>
      <c r="AC404" s="50">
        <f t="shared" si="104"/>
        <v>-2.7125896485892298</v>
      </c>
      <c r="AF404">
        <v>2.41</v>
      </c>
      <c r="AG404">
        <v>1.61</v>
      </c>
      <c r="AH404" s="66"/>
      <c r="AJ404" t="s">
        <v>433</v>
      </c>
    </row>
    <row r="405" spans="1:36" ht="15" x14ac:dyDescent="0.25">
      <c r="A405">
        <v>2.17</v>
      </c>
      <c r="B405">
        <v>3.35</v>
      </c>
      <c r="C405">
        <v>3.71</v>
      </c>
      <c r="D405" s="43">
        <f t="shared" si="105"/>
        <v>2.887873474986602E-2</v>
      </c>
      <c r="E405" s="44">
        <f>IF(OR($A405="",$B405="",$C405=""),"",A405*'MPTO_working_3-way'!$I404)</f>
        <v>2.232666854407209</v>
      </c>
      <c r="F405" s="45">
        <f>IF(OR($A405="",$B405="",$C405=""),"",B405*'MPTO_working_3-way'!$I404)</f>
        <v>3.4467437614120513</v>
      </c>
      <c r="G405" s="46">
        <f>IF(OR($A405="",$B405="",$C405=""),"",C405*'MPTO_working_3-way'!$I404)</f>
        <v>3.8171401059220029</v>
      </c>
      <c r="H405" s="44">
        <f>IF(OR($A405="",$B405="",$C405=""),"",'MPTO_working_3-way'!E404)</f>
        <v>2.2162961017097023</v>
      </c>
      <c r="I405" s="45">
        <f>IF(OR($A405="",$B405="",$C405=""),"",'MPTO_working_3-way'!F404)</f>
        <v>3.4616303812329017</v>
      </c>
      <c r="J405" s="46">
        <f>IF(OR($A405="",$B405="",$C405=""),"",'MPTO_working_3-way'!G404)</f>
        <v>3.8474037483752102</v>
      </c>
      <c r="K405" s="44">
        <f>IF(OR($A405="",$B405="",$C405=""),"",'OddsRatio_working_3-way'!H404)</f>
        <v>2.2231231296578473</v>
      </c>
      <c r="L405" s="45">
        <f>IF(OR($A405="",$B405="",$C405=""),"",'OddsRatio_working_3-way'!I404)</f>
        <v>3.4567003031589243</v>
      </c>
      <c r="M405" s="46">
        <f>IF(OR($A405="",$B405="",$C405=""),"",'OddsRatio_working_3-way'!J404)</f>
        <v>3.8330458815151851</v>
      </c>
      <c r="N405" s="47">
        <f t="shared" si="93"/>
        <v>44.789485633561213</v>
      </c>
      <c r="O405" s="48">
        <f t="shared" si="94"/>
        <v>29.012890693978456</v>
      </c>
      <c r="P405" s="48">
        <f t="shared" si="95"/>
        <v>26.197623672460331</v>
      </c>
      <c r="Q405" t="s">
        <v>46</v>
      </c>
      <c r="R405" t="s">
        <v>85</v>
      </c>
      <c r="S405" t="s">
        <v>537</v>
      </c>
      <c r="T405" s="50">
        <v>100</v>
      </c>
      <c r="U405" s="50">
        <f t="shared" si="96"/>
        <v>53.917050691244242</v>
      </c>
      <c r="V405" s="50">
        <f t="shared" si="97"/>
        <v>70.149253731343279</v>
      </c>
      <c r="W405" s="50">
        <f t="shared" si="98"/>
        <v>73.045822102425873</v>
      </c>
      <c r="X405" s="50">
        <f t="shared" si="99"/>
        <v>56.80492416623084</v>
      </c>
      <c r="Y405" s="50">
        <f t="shared" si="100"/>
        <v>73.037127206329885</v>
      </c>
      <c r="Z405" s="50">
        <f t="shared" si="101"/>
        <v>75.933695577412479</v>
      </c>
      <c r="AA405" s="50">
        <f t="shared" si="102"/>
        <v>-2.8878734749865984</v>
      </c>
      <c r="AB405" s="50">
        <f t="shared" si="103"/>
        <v>-2.8878734749866055</v>
      </c>
      <c r="AC405" s="50">
        <f t="shared" si="104"/>
        <v>-2.8878734749866055</v>
      </c>
      <c r="AF405">
        <v>2.2999999999999998</v>
      </c>
      <c r="AG405">
        <v>1.67</v>
      </c>
      <c r="AH405" s="66"/>
      <c r="AJ405" t="s">
        <v>433</v>
      </c>
    </row>
    <row r="406" spans="1:36" ht="15" x14ac:dyDescent="0.25">
      <c r="A406">
        <v>2.31</v>
      </c>
      <c r="B406">
        <v>3.2</v>
      </c>
      <c r="C406">
        <v>3.54</v>
      </c>
      <c r="D406" s="43">
        <f t="shared" si="105"/>
        <v>2.7886308606647647E-2</v>
      </c>
      <c r="E406" s="44">
        <f>IF(OR($A406="",$B406="",$C406=""),"",A406*'MPTO_working_3-way'!$I405)</f>
        <v>2.3744173728813562</v>
      </c>
      <c r="F406" s="45">
        <f>IF(OR($A406="",$B406="",$C406=""),"",B406*'MPTO_working_3-way'!$I405)</f>
        <v>3.2892361875412726</v>
      </c>
      <c r="G406" s="46">
        <f>IF(OR($A406="",$B406="",$C406=""),"",C406*'MPTO_working_3-way'!$I405)</f>
        <v>3.6387175324675325</v>
      </c>
      <c r="H406" s="44">
        <f>IF(OR($A406="",$B406="",$C406=""),"",'MPTO_working_3-way'!E405)</f>
        <v>2.3606898119580397</v>
      </c>
      <c r="I406" s="45">
        <f>IF(OR($A406="",$B406="",$C406=""),"",'MPTO_working_3-way'!F405)</f>
        <v>3.2981033909071664</v>
      </c>
      <c r="J406" s="46">
        <f>IF(OR($A406="",$B406="",$C406=""),"",'MPTO_working_3-way'!G405)</f>
        <v>3.6604502039514553</v>
      </c>
      <c r="K406" s="44">
        <f>IF(OR($A406="",$B406="",$C406=""),"",'OddsRatio_working_3-way'!H405)</f>
        <v>2.3666505155136437</v>
      </c>
      <c r="L406" s="45">
        <f>IF(OR($A406="",$B406="",$C406=""),"",'OddsRatio_working_3-way'!I405)</f>
        <v>3.2951382703282563</v>
      </c>
      <c r="M406" s="46">
        <f>IF(OR($A406="",$B406="",$C406=""),"",'OddsRatio_working_3-way'!J405)</f>
        <v>3.6498414575608051</v>
      </c>
      <c r="N406" s="47">
        <f t="shared" si="93"/>
        <v>42.1155948158558</v>
      </c>
      <c r="O406" s="48">
        <f t="shared" si="94"/>
        <v>30.402195007695909</v>
      </c>
      <c r="P406" s="48">
        <f t="shared" si="95"/>
        <v>27.48221017644828</v>
      </c>
      <c r="Q406" t="s">
        <v>139</v>
      </c>
      <c r="R406" t="s">
        <v>79</v>
      </c>
      <c r="S406" t="s">
        <v>537</v>
      </c>
      <c r="T406" s="50">
        <v>100</v>
      </c>
      <c r="U406" s="50">
        <f t="shared" si="96"/>
        <v>56.709956709956707</v>
      </c>
      <c r="V406" s="50">
        <f t="shared" si="97"/>
        <v>68.75</v>
      </c>
      <c r="W406" s="50">
        <f t="shared" si="98"/>
        <v>71.751412429378533</v>
      </c>
      <c r="X406" s="50">
        <f t="shared" si="99"/>
        <v>59.498587570621474</v>
      </c>
      <c r="Y406" s="50">
        <f t="shared" si="100"/>
        <v>71.538630860664767</v>
      </c>
      <c r="Z406" s="50">
        <f t="shared" si="101"/>
        <v>74.540043290043286</v>
      </c>
      <c r="AA406" s="50">
        <f t="shared" si="102"/>
        <v>-2.7886308606647674</v>
      </c>
      <c r="AB406" s="50">
        <f t="shared" si="103"/>
        <v>-2.7886308606647674</v>
      </c>
      <c r="AC406" s="50">
        <f t="shared" si="104"/>
        <v>-2.7886308606647532</v>
      </c>
      <c r="AF406">
        <v>2.62</v>
      </c>
      <c r="AG406">
        <v>1.53</v>
      </c>
      <c r="AH406" s="66"/>
      <c r="AJ406" t="s">
        <v>433</v>
      </c>
    </row>
    <row r="407" spans="1:36" s="50" customFormat="1" ht="15" x14ac:dyDescent="0.25">
      <c r="A407">
        <v>1.54</v>
      </c>
      <c r="B407">
        <v>4.1900000000000004</v>
      </c>
      <c r="C407">
        <v>6.97</v>
      </c>
      <c r="D407" s="43">
        <f t="shared" si="105"/>
        <v>3.1486156793046449E-2</v>
      </c>
      <c r="E407" s="44">
        <f>IF(OR($A407="",$B407="",$C407=""),"",A407*'MPTO_working_3-way'!$I406)</f>
        <v>1.5884886814612915</v>
      </c>
      <c r="F407" s="45">
        <f>IF(OR($A407="",$B407="",$C407=""),"",B407*'MPTO_working_3-way'!$I406)</f>
        <v>4.3219269969628646</v>
      </c>
      <c r="G407" s="46">
        <f>IF(OR($A407="",$B407="",$C407=""),"",C407*'MPTO_working_3-way'!$I406)</f>
        <v>7.1894585128475335</v>
      </c>
      <c r="H407" s="44">
        <f>IF(OR($A407="",$B407="",$C407=""),"",'MPTO_working_3-way'!E406)</f>
        <v>1.5652997740450338</v>
      </c>
      <c r="I407" s="45">
        <f>IF(OR($A407="",$B407="",$C407=""),"",'MPTO_working_3-way'!F406)</f>
        <v>4.3827336287078626</v>
      </c>
      <c r="J407" s="46">
        <f>IF(OR($A407="",$B407="",$C407=""),"",'MPTO_working_3-way'!G406)</f>
        <v>7.5201179686096999</v>
      </c>
      <c r="K407" s="44">
        <f>IF(OR($A407="",$B407="",$C407=""),"",'OddsRatio_working_3-way'!H406)</f>
        <v>1.5731273170422453</v>
      </c>
      <c r="L407" s="45">
        <f>IF(OR($A407="",$B407="",$C407=""),"",'OddsRatio_working_3-way'!I406)</f>
        <v>4.385696558082893</v>
      </c>
      <c r="M407" s="46">
        <f>IF(OR($A407="",$B407="",$C407=""),"",'OddsRatio_working_3-way'!J406)</f>
        <v>7.3362408939670445</v>
      </c>
      <c r="N407" s="47">
        <f t="shared" si="93"/>
        <v>62.952919442905589</v>
      </c>
      <c r="O407" s="48">
        <f t="shared" si="94"/>
        <v>23.137827193812555</v>
      </c>
      <c r="P407" s="48">
        <f t="shared" si="95"/>
        <v>13.909253363281868</v>
      </c>
      <c r="Q407" t="s">
        <v>36</v>
      </c>
      <c r="R407" t="s">
        <v>80</v>
      </c>
      <c r="S407" t="s">
        <v>537</v>
      </c>
      <c r="T407" s="50">
        <v>100</v>
      </c>
      <c r="U407" s="50">
        <f t="shared" si="96"/>
        <v>35.064935064935064</v>
      </c>
      <c r="V407" s="50">
        <f t="shared" si="97"/>
        <v>76.133651551312653</v>
      </c>
      <c r="W407" s="50">
        <f t="shared" si="98"/>
        <v>85.652797704447622</v>
      </c>
      <c r="X407" s="50">
        <f t="shared" si="99"/>
        <v>38.213550744239718</v>
      </c>
      <c r="Y407" s="50">
        <f t="shared" si="100"/>
        <v>79.282267230617293</v>
      </c>
      <c r="Z407" s="50">
        <f t="shared" si="101"/>
        <v>88.801413383752276</v>
      </c>
      <c r="AA407" s="50">
        <f t="shared" si="102"/>
        <v>-3.1486156793046547</v>
      </c>
      <c r="AB407" s="50">
        <f t="shared" si="103"/>
        <v>-3.1486156793046405</v>
      </c>
      <c r="AC407" s="50">
        <f t="shared" si="104"/>
        <v>-3.1486156793046547</v>
      </c>
      <c r="AD407" s="51"/>
      <c r="AE407" s="51"/>
      <c r="AF407">
        <v>2.12</v>
      </c>
      <c r="AG407">
        <v>1.78</v>
      </c>
      <c r="AH407" s="66"/>
      <c r="AI407" s="51"/>
      <c r="AJ407" t="s">
        <v>433</v>
      </c>
    </row>
    <row r="408" spans="1:36" ht="15" x14ac:dyDescent="0.25">
      <c r="A408">
        <v>2.68</v>
      </c>
      <c r="B408">
        <v>3.08</v>
      </c>
      <c r="C408">
        <v>3.03</v>
      </c>
      <c r="D408" s="43">
        <f t="shared" si="105"/>
        <v>2.7842656333863625E-2</v>
      </c>
      <c r="E408" s="44">
        <f>IF(OR($A408="",$B408="",$C408=""),"",A408*'MPTO_working_3-way'!$I407)</f>
        <v>2.7546183189747548</v>
      </c>
      <c r="F408" s="45">
        <f>IF(OR($A408="",$B408="",$C408=""),"",B408*'MPTO_working_3-way'!$I407)</f>
        <v>3.1657553815082999</v>
      </c>
      <c r="G408" s="46">
        <f>IF(OR($A408="",$B408="",$C408=""),"",C408*'MPTO_working_3-way'!$I407)</f>
        <v>3.1143632486916064</v>
      </c>
      <c r="H408" s="44">
        <f>IF(OR($A408="",$B408="",$C408=""),"",'MPTO_working_3-way'!E407)</f>
        <v>2.748359317401023</v>
      </c>
      <c r="I408" s="45">
        <f>IF(OR($A408="",$B408="",$C408=""),"",'MPTO_working_3-way'!F407)</f>
        <v>3.1706329459680931</v>
      </c>
      <c r="J408" s="46">
        <f>IF(OR($A408="",$B408="",$C408=""),"",'MPTO_working_3-way'!G407)</f>
        <v>3.1176723218078721</v>
      </c>
      <c r="K408" s="44">
        <f>IF(OR($A408="",$B408="",$C408=""),"",'OddsRatio_working_3-way'!H407)</f>
        <v>2.7513052052651541</v>
      </c>
      <c r="L408" s="45">
        <f>IF(OR($A408="",$B408="",$C408=""),"",'OddsRatio_working_3-way'!I407)</f>
        <v>3.1682826350901898</v>
      </c>
      <c r="M408" s="46">
        <f>IF(OR($A408="",$B408="",$C408=""),"",'OddsRatio_working_3-way'!J407)</f>
        <v>3.11616045636206</v>
      </c>
      <c r="N408" s="47">
        <f t="shared" si="93"/>
        <v>36.3026700690857</v>
      </c>
      <c r="O408" s="48">
        <f t="shared" si="94"/>
        <v>31.58803759258107</v>
      </c>
      <c r="P408" s="48">
        <f t="shared" si="95"/>
        <v>32.109292338333233</v>
      </c>
      <c r="Q408" t="s">
        <v>81</v>
      </c>
      <c r="R408" t="s">
        <v>48</v>
      </c>
      <c r="S408" t="s">
        <v>537</v>
      </c>
      <c r="T408" s="50">
        <v>100</v>
      </c>
      <c r="U408" s="50">
        <f t="shared" si="96"/>
        <v>62.686567164179095</v>
      </c>
      <c r="V408" s="50">
        <f t="shared" si="97"/>
        <v>67.532467532467535</v>
      </c>
      <c r="W408" s="50">
        <f t="shared" si="98"/>
        <v>66.996699669967001</v>
      </c>
      <c r="X408" s="50">
        <f t="shared" si="99"/>
        <v>65.470832797565464</v>
      </c>
      <c r="Y408" s="50">
        <f t="shared" si="100"/>
        <v>70.31673316585389</v>
      </c>
      <c r="Z408" s="50">
        <f t="shared" si="101"/>
        <v>69.780965303353355</v>
      </c>
      <c r="AA408" s="50">
        <f t="shared" si="102"/>
        <v>-2.7842656333863687</v>
      </c>
      <c r="AB408" s="50">
        <f t="shared" si="103"/>
        <v>-2.7842656333863545</v>
      </c>
      <c r="AC408" s="50">
        <f t="shared" si="104"/>
        <v>-2.7842656333863545</v>
      </c>
      <c r="AF408">
        <v>2.52</v>
      </c>
      <c r="AG408">
        <v>1.57</v>
      </c>
      <c r="AH408" s="66"/>
      <c r="AJ408" t="s">
        <v>433</v>
      </c>
    </row>
    <row r="409" spans="1:36" ht="15" x14ac:dyDescent="0.25">
      <c r="A409">
        <v>2.09</v>
      </c>
      <c r="B409">
        <v>3.4</v>
      </c>
      <c r="C409">
        <v>3.75</v>
      </c>
      <c r="D409" s="43">
        <f t="shared" si="105"/>
        <v>3.9253213247021357E-2</v>
      </c>
      <c r="E409" s="44">
        <f>IF(OR($A409="",$B409="",$C409=""),"",A409*'MPTO_working_3-way'!$I408)</f>
        <v>2.1720392156862744</v>
      </c>
      <c r="F409" s="45">
        <f>IF(OR($A409="",$B409="",$C409=""),"",B409*'MPTO_working_3-way'!$I408)</f>
        <v>3.5334609250398725</v>
      </c>
      <c r="G409" s="46">
        <f>IF(OR($A409="",$B409="",$C409=""),"",C409*'MPTO_working_3-way'!$I408)</f>
        <v>3.8971995496763299</v>
      </c>
      <c r="H409" s="44">
        <f>IF(OR($A409="",$B409="",$C409=""),"",'MPTO_working_3-way'!E408)</f>
        <v>2.1487608859262446</v>
      </c>
      <c r="I409" s="45">
        <f>IF(OR($A409="",$B409="",$C409=""),"",'MPTO_working_3-way'!F408)</f>
        <v>3.5582979102218859</v>
      </c>
      <c r="J409" s="46">
        <f>IF(OR($A409="",$B409="",$C409=""),"",'MPTO_working_3-way'!G408)</f>
        <v>3.9434934885556432</v>
      </c>
      <c r="K409" s="44">
        <f>IF(OR($A409="",$B409="",$C409=""),"",'OddsRatio_working_3-way'!H408)</f>
        <v>2.1581889832296715</v>
      </c>
      <c r="L409" s="45">
        <f>IF(OR($A409="",$B409="",$C409=""),"",'OddsRatio_working_3-way'!I408)</f>
        <v>3.5501408805056998</v>
      </c>
      <c r="M409" s="46">
        <f>IF(OR($A409="",$B409="",$C409=""),"",'OddsRatio_working_3-way'!J408)</f>
        <v>3.9220364255794467</v>
      </c>
      <c r="N409" s="47">
        <f t="shared" si="93"/>
        <v>46.039684402477114</v>
      </c>
      <c r="O409" s="48">
        <f t="shared" si="94"/>
        <v>28.300864823875639</v>
      </c>
      <c r="P409" s="48">
        <f t="shared" si="95"/>
        <v>25.659450773647247</v>
      </c>
      <c r="Q409" t="s">
        <v>458</v>
      </c>
      <c r="R409" t="s">
        <v>286</v>
      </c>
      <c r="S409" t="s">
        <v>537</v>
      </c>
      <c r="T409" s="50">
        <v>100</v>
      </c>
      <c r="U409" s="50">
        <f t="shared" si="96"/>
        <v>52.153110047846894</v>
      </c>
      <c r="V409" s="50">
        <f t="shared" si="97"/>
        <v>70.588235294117652</v>
      </c>
      <c r="W409" s="50">
        <f t="shared" si="98"/>
        <v>73.333333333333329</v>
      </c>
      <c r="X409" s="50">
        <f t="shared" si="99"/>
        <v>56.078431372549019</v>
      </c>
      <c r="Y409" s="50">
        <f t="shared" si="100"/>
        <v>74.513556618819777</v>
      </c>
      <c r="Z409" s="50">
        <f t="shared" si="101"/>
        <v>77.258654658035482</v>
      </c>
      <c r="AA409" s="50">
        <f t="shared" si="102"/>
        <v>-3.925321324702125</v>
      </c>
      <c r="AB409" s="50">
        <f t="shared" si="103"/>
        <v>-3.925321324702125</v>
      </c>
      <c r="AC409" s="50">
        <f t="shared" si="104"/>
        <v>-3.9253213247021534</v>
      </c>
      <c r="AF409">
        <v>2.2599999999999998</v>
      </c>
      <c r="AG409">
        <v>1.66</v>
      </c>
      <c r="AH409" s="66"/>
      <c r="AJ409" t="s">
        <v>444</v>
      </c>
    </row>
    <row r="410" spans="1:36" ht="15" x14ac:dyDescent="0.25">
      <c r="A410">
        <v>1.98</v>
      </c>
      <c r="B410">
        <v>3.94</v>
      </c>
      <c r="C410">
        <v>3.54</v>
      </c>
      <c r="D410" s="43">
        <f t="shared" si="105"/>
        <v>4.1343487355704589E-2</v>
      </c>
      <c r="E410" s="44">
        <f>IF(OR($A410="",$B410="",$C410=""),"",A410*'MPTO_working_3-way'!$I409)</f>
        <v>2.0618601049642953</v>
      </c>
      <c r="F410" s="45">
        <f>IF(OR($A410="",$B410="",$C410=""),"",B410*'MPTO_working_3-way'!$I409)</f>
        <v>4.1028933401814758</v>
      </c>
      <c r="G410" s="46">
        <f>IF(OR($A410="",$B410="",$C410=""),"",C410*'MPTO_working_3-way'!$I409)</f>
        <v>3.6863559452391943</v>
      </c>
      <c r="H410" s="44">
        <f>IF(OR($A410="",$B410="",$C410=""),"",'MPTO_working_3-way'!E409)</f>
        <v>2.035543261687021</v>
      </c>
      <c r="I410" s="45">
        <f>IF(OR($A410="",$B410="",$C410=""),"",'MPTO_working_3-way'!F409)</f>
        <v>4.166216296131803</v>
      </c>
      <c r="J410" s="46">
        <f>IF(OR($A410="",$B410="",$C410=""),"",'MPTO_working_3-way'!G409)</f>
        <v>3.7215573477996982</v>
      </c>
      <c r="K410" s="44">
        <f>IF(OR($A410="",$B410="",$C410=""),"",'OddsRatio_working_3-way'!H409)</f>
        <v>2.0458105641097295</v>
      </c>
      <c r="L410" s="45">
        <f>IF(OR($A410="",$B410="",$C410=""),"",'OddsRatio_working_3-way'!I409)</f>
        <v>4.1374316923291889</v>
      </c>
      <c r="M410" s="46">
        <f>IF(OR($A410="",$B410="",$C410=""),"",'OddsRatio_working_3-way'!J409)</f>
        <v>3.7105702375905238</v>
      </c>
      <c r="N410" s="47">
        <f t="shared" si="93"/>
        <v>48.499895681201743</v>
      </c>
      <c r="O410" s="48">
        <f t="shared" si="94"/>
        <v>24.373044022532859</v>
      </c>
      <c r="P410" s="48">
        <f t="shared" si="95"/>
        <v>27.127060296265388</v>
      </c>
      <c r="Q410" t="s">
        <v>293</v>
      </c>
      <c r="R410" t="s">
        <v>84</v>
      </c>
      <c r="S410" t="s">
        <v>537</v>
      </c>
      <c r="T410" s="50">
        <v>100</v>
      </c>
      <c r="U410" s="50">
        <f t="shared" si="96"/>
        <v>49.494949494949495</v>
      </c>
      <c r="V410" s="50">
        <f t="shared" si="97"/>
        <v>74.619289340101517</v>
      </c>
      <c r="W410" s="50">
        <f t="shared" si="98"/>
        <v>71.751412429378533</v>
      </c>
      <c r="X410" s="50">
        <f t="shared" si="99"/>
        <v>53.629298230519936</v>
      </c>
      <c r="Y410" s="50">
        <f t="shared" si="100"/>
        <v>78.753638075671972</v>
      </c>
      <c r="Z410" s="50">
        <f t="shared" si="101"/>
        <v>75.885761164948988</v>
      </c>
      <c r="AA410" s="50">
        <f t="shared" si="102"/>
        <v>-4.1343487355704411</v>
      </c>
      <c r="AB410" s="50">
        <f t="shared" si="103"/>
        <v>-4.1343487355704553</v>
      </c>
      <c r="AC410" s="50">
        <f t="shared" si="104"/>
        <v>-4.1343487355704553</v>
      </c>
      <c r="AF410">
        <v>1.88</v>
      </c>
      <c r="AG410">
        <v>1.98</v>
      </c>
      <c r="AH410" s="66"/>
      <c r="AJ410" t="s">
        <v>444</v>
      </c>
    </row>
    <row r="411" spans="1:36" ht="15" x14ac:dyDescent="0.25">
      <c r="A411">
        <v>3.78</v>
      </c>
      <c r="B411">
        <v>3.57</v>
      </c>
      <c r="C411">
        <v>2.02</v>
      </c>
      <c r="D411" s="43">
        <f t="shared" si="105"/>
        <v>3.9711814318686756E-2</v>
      </c>
      <c r="E411" s="44">
        <f>IF(OR($A411="",$B411="",$C411=""),"",A411*'MPTO_working_3-way'!$I410)</f>
        <v>3.9301106581246357</v>
      </c>
      <c r="F411" s="45">
        <f>IF(OR($A411="",$B411="",$C411=""),"",B411*'MPTO_working_3-way'!$I410)</f>
        <v>3.7117711771177118</v>
      </c>
      <c r="G411" s="46">
        <f>IF(OR($A411="",$B411="",$C411=""),"",C411*'MPTO_working_3-way'!$I410)</f>
        <v>2.1002178649237471</v>
      </c>
      <c r="H411" s="44">
        <f>IF(OR($A411="",$B411="",$C411=""),"",'MPTO_working_3-way'!E410)</f>
        <v>3.9791018666492275</v>
      </c>
      <c r="I411" s="45">
        <f>IF(OR($A411="",$B411="",$C411=""),"",'MPTO_working_3-way'!F410)</f>
        <v>3.7470757814274109</v>
      </c>
      <c r="J411" s="46">
        <f>IF(OR($A411="",$B411="",$C411=""),"",'MPTO_working_3-way'!G410)</f>
        <v>2.0754973212553538</v>
      </c>
      <c r="K411" s="44">
        <f>IF(OR($A411="",$B411="",$C411=""),"",'OddsRatio_working_3-way'!H410)</f>
        <v>3.9578489810720412</v>
      </c>
      <c r="L411" s="45">
        <f>IF(OR($A411="",$B411="",$C411=""),"",'OddsRatio_working_3-way'!I410)</f>
        <v>3.7344143458112038</v>
      </c>
      <c r="M411" s="46">
        <f>IF(OR($A411="",$B411="",$C411=""),"",'OddsRatio_working_3-way'!J410)</f>
        <v>2.085253942695497</v>
      </c>
      <c r="N411" s="47">
        <f t="shared" si="93"/>
        <v>25.444576170717255</v>
      </c>
      <c r="O411" s="48">
        <f t="shared" si="94"/>
        <v>26.941315945465323</v>
      </c>
      <c r="P411" s="48">
        <f t="shared" si="95"/>
        <v>47.614107883817432</v>
      </c>
      <c r="Q411" t="s">
        <v>282</v>
      </c>
      <c r="R411" t="s">
        <v>43</v>
      </c>
      <c r="S411" t="s">
        <v>537</v>
      </c>
      <c r="T411" s="50">
        <v>100</v>
      </c>
      <c r="U411" s="50">
        <f t="shared" si="96"/>
        <v>73.544973544973558</v>
      </c>
      <c r="V411" s="50">
        <f t="shared" si="97"/>
        <v>71.988795518207283</v>
      </c>
      <c r="W411" s="50">
        <f t="shared" si="98"/>
        <v>50.495049504950494</v>
      </c>
      <c r="X411" s="50">
        <f t="shared" si="99"/>
        <v>77.516154976842216</v>
      </c>
      <c r="Y411" s="50">
        <f t="shared" si="100"/>
        <v>75.959976950075969</v>
      </c>
      <c r="Z411" s="50">
        <f t="shared" si="101"/>
        <v>54.466230936819173</v>
      </c>
      <c r="AA411" s="50">
        <f t="shared" si="102"/>
        <v>-3.9711814318686578</v>
      </c>
      <c r="AB411" s="50">
        <f t="shared" si="103"/>
        <v>-3.9711814318686862</v>
      </c>
      <c r="AC411" s="50">
        <f t="shared" si="104"/>
        <v>-3.9711814318686791</v>
      </c>
      <c r="AF411">
        <v>2.0299999999999998</v>
      </c>
      <c r="AG411">
        <v>1.83</v>
      </c>
      <c r="AH411" s="66"/>
      <c r="AJ411" t="s">
        <v>444</v>
      </c>
    </row>
    <row r="412" spans="1:36" s="50" customFormat="1" ht="15" x14ac:dyDescent="0.25">
      <c r="A412">
        <v>2.72</v>
      </c>
      <c r="B412">
        <v>3.62</v>
      </c>
      <c r="C412">
        <v>2.5299999999999998</v>
      </c>
      <c r="D412" s="43">
        <f t="shared" si="105"/>
        <v>3.9147069742228702E-2</v>
      </c>
      <c r="E412" s="44">
        <f>IF(OR($A412="",$B412="",$C412=""),"",A412*'MPTO_working_3-way'!$I411)</f>
        <v>2.8264800296988621</v>
      </c>
      <c r="F412" s="45">
        <f>IF(OR($A412="",$B412="",$C412=""),"",B412*'MPTO_working_3-way'!$I411)</f>
        <v>3.7617123924668681</v>
      </c>
      <c r="G412" s="46">
        <f>IF(OR($A412="",$B412="",$C412=""),"",C412*'MPTO_working_3-way'!$I411)</f>
        <v>2.6290420864478383</v>
      </c>
      <c r="H412" s="44">
        <f>IF(OR($A412="",$B412="",$C412=""),"",'MPTO_working_3-way'!E411)</f>
        <v>2.8200945850568164</v>
      </c>
      <c r="I412" s="45">
        <f>IF(OR($A412="",$B412="",$C412=""),"",'MPTO_working_3-way'!F411)</f>
        <v>3.799477691250535</v>
      </c>
      <c r="J412" s="46">
        <f>IF(OR($A412="",$B412="",$C412=""),"",'MPTO_working_3-way'!G411)</f>
        <v>2.6163771506447695</v>
      </c>
      <c r="K412" s="44">
        <f>IF(OR($A412="",$B412="",$C412=""),"",'OddsRatio_working_3-way'!H411)</f>
        <v>2.8242282369273584</v>
      </c>
      <c r="L412" s="45">
        <f>IF(OR($A412="",$B412="",$C412=""),"",'OddsRatio_working_3-way'!I411)</f>
        <v>3.7787662678777196</v>
      </c>
      <c r="M412" s="46">
        <f>IF(OR($A412="",$B412="",$C412=""),"",'OddsRatio_working_3-way'!J411)</f>
        <v>2.6227146526156142</v>
      </c>
      <c r="N412" s="47">
        <f t="shared" si="93"/>
        <v>35.37969451376388</v>
      </c>
      <c r="O412" s="48">
        <f t="shared" si="94"/>
        <v>26.583637866695508</v>
      </c>
      <c r="P412" s="48">
        <f t="shared" si="95"/>
        <v>38.036667619540623</v>
      </c>
      <c r="Q412" t="s">
        <v>455</v>
      </c>
      <c r="R412" t="s">
        <v>283</v>
      </c>
      <c r="S412" t="s">
        <v>537</v>
      </c>
      <c r="T412" s="50">
        <v>100</v>
      </c>
      <c r="U412" s="50">
        <f t="shared" si="96"/>
        <v>63.235294117647051</v>
      </c>
      <c r="V412" s="50">
        <f t="shared" si="97"/>
        <v>72.375690607734811</v>
      </c>
      <c r="W412" s="50">
        <f t="shared" si="98"/>
        <v>60.474308300395251</v>
      </c>
      <c r="X412" s="50">
        <f t="shared" si="99"/>
        <v>67.150001091869953</v>
      </c>
      <c r="Y412" s="50">
        <f t="shared" si="100"/>
        <v>76.290397581957677</v>
      </c>
      <c r="Z412" s="50">
        <f t="shared" si="101"/>
        <v>64.389015274618131</v>
      </c>
      <c r="AA412" s="50">
        <f t="shared" si="102"/>
        <v>-3.9147069742229021</v>
      </c>
      <c r="AB412" s="50">
        <f t="shared" si="103"/>
        <v>-3.9147069742228666</v>
      </c>
      <c r="AC412" s="50">
        <f t="shared" si="104"/>
        <v>-3.9147069742228808</v>
      </c>
      <c r="AD412" s="51"/>
      <c r="AE412" s="51"/>
      <c r="AF412">
        <v>1.79</v>
      </c>
      <c r="AG412">
        <v>2.0699999999999998</v>
      </c>
      <c r="AH412" s="66"/>
      <c r="AI412" s="51"/>
      <c r="AJ412" t="s">
        <v>444</v>
      </c>
    </row>
    <row r="413" spans="1:36" ht="15" x14ac:dyDescent="0.25">
      <c r="A413">
        <v>1.69</v>
      </c>
      <c r="B413">
        <v>3.82</v>
      </c>
      <c r="C413">
        <v>5.23</v>
      </c>
      <c r="D413" s="43">
        <f t="shared" si="105"/>
        <v>4.4700669953536831E-2</v>
      </c>
      <c r="E413" s="44">
        <f>IF(OR($A413="",$B413="",$C413=""),"",A413*'MPTO_working_3-way'!$I412)</f>
        <v>1.7655441322214771</v>
      </c>
      <c r="F413" s="45">
        <f>IF(OR($A413="",$B413="",$C413=""),"",B413*'MPTO_working_3-way'!$I412)</f>
        <v>3.9907565592225107</v>
      </c>
      <c r="G413" s="46">
        <f>IF(OR($A413="",$B413="",$C413=""),"",C413*'MPTO_working_3-way'!$I412)</f>
        <v>5.4637845038569983</v>
      </c>
      <c r="H413" s="44">
        <f>IF(OR($A413="",$B413="",$C413=""),"",'MPTO_working_3-way'!E412)</f>
        <v>1.7336558420528592</v>
      </c>
      <c r="I413" s="45">
        <f>IF(OR($A413="",$B413="",$C413=""),"",'MPTO_working_3-way'!F412)</f>
        <v>4.0505528208808848</v>
      </c>
      <c r="J413" s="46">
        <f>IF(OR($A413="",$B413="",$C413=""),"",'MPTO_working_3-way'!G412)</f>
        <v>5.672009292796214</v>
      </c>
      <c r="K413" s="44">
        <f>IF(OR($A413="",$B413="",$C413=""),"",'OddsRatio_working_3-way'!H412)</f>
        <v>1.7448999186830885</v>
      </c>
      <c r="L413" s="45">
        <f>IF(OR($A413="",$B413="",$C413=""),"",'OddsRatio_working_3-way'!I412)</f>
        <v>4.0443735807047947</v>
      </c>
      <c r="M413" s="46">
        <f>IF(OR($A413="",$B413="",$C413=""),"",'OddsRatio_working_3-way'!J412)</f>
        <v>5.5665603710571938</v>
      </c>
      <c r="N413" s="47">
        <f t="shared" si="93"/>
        <v>56.639762311790001</v>
      </c>
      <c r="O413" s="48">
        <f t="shared" si="94"/>
        <v>25.057905315948975</v>
      </c>
      <c r="P413" s="48">
        <f t="shared" si="95"/>
        <v>18.302332372261009</v>
      </c>
      <c r="Q413" t="s">
        <v>291</v>
      </c>
      <c r="R413" t="s">
        <v>287</v>
      </c>
      <c r="S413" t="s">
        <v>537</v>
      </c>
      <c r="T413" s="50">
        <v>100</v>
      </c>
      <c r="U413" s="50">
        <f t="shared" si="96"/>
        <v>40.828402366863905</v>
      </c>
      <c r="V413" s="50">
        <f t="shared" si="97"/>
        <v>73.821989528795811</v>
      </c>
      <c r="W413" s="50">
        <f t="shared" si="98"/>
        <v>80.879541108986615</v>
      </c>
      <c r="X413" s="50">
        <f t="shared" si="99"/>
        <v>45.298469362217574</v>
      </c>
      <c r="Y413" s="50">
        <f t="shared" si="100"/>
        <v>78.292056524149473</v>
      </c>
      <c r="Z413" s="50">
        <f t="shared" si="101"/>
        <v>85.349608104340291</v>
      </c>
      <c r="AA413" s="50">
        <f t="shared" si="102"/>
        <v>-4.4700669953536689</v>
      </c>
      <c r="AB413" s="50">
        <f t="shared" si="103"/>
        <v>-4.4700669953536618</v>
      </c>
      <c r="AC413" s="50">
        <f t="shared" si="104"/>
        <v>-4.470066995353676</v>
      </c>
      <c r="AF413">
        <v>2.0099999999999998</v>
      </c>
      <c r="AG413">
        <v>1.85</v>
      </c>
      <c r="AH413" s="66"/>
      <c r="AJ413" t="s">
        <v>444</v>
      </c>
    </row>
    <row r="414" spans="1:36" s="50" customFormat="1" ht="15" x14ac:dyDescent="0.25">
      <c r="A414">
        <v>2.36</v>
      </c>
      <c r="B414">
        <v>3.56</v>
      </c>
      <c r="C414">
        <v>3</v>
      </c>
      <c r="D414" s="43">
        <f t="shared" si="105"/>
        <v>3.7961023297149676E-2</v>
      </c>
      <c r="E414" s="44">
        <f>IF(OR($A414="",$B414="",$C414=""),"",A414*'MPTO_working_3-way'!$I413)</f>
        <v>2.449588014981273</v>
      </c>
      <c r="F414" s="45">
        <f>IF(OR($A414="",$B414="",$C414=""),"",B414*'MPTO_working_3-way'!$I413)</f>
        <v>3.695141242937853</v>
      </c>
      <c r="G414" s="46">
        <f>IF(OR($A414="",$B414="",$C414=""),"",C414*'MPTO_working_3-way'!$I413)</f>
        <v>3.113883069891449</v>
      </c>
      <c r="H414" s="44">
        <f>IF(OR($A414="",$B414="",$C414=""),"",'MPTO_working_3-way'!E413)</f>
        <v>2.4326452874864875</v>
      </c>
      <c r="I414" s="45">
        <f>IF(OR($A414="",$B414="",$C414=""),"",'MPTO_working_3-way'!F413)</f>
        <v>3.7279324761378874</v>
      </c>
      <c r="J414" s="46">
        <f>IF(OR($A414="",$B414="",$C414=""),"",'MPTO_working_3-way'!G413)</f>
        <v>3.1183767733421313</v>
      </c>
      <c r="K414" s="44">
        <f>IF(OR($A414="",$B414="",$C414=""),"",'OddsRatio_working_3-way'!H413)</f>
        <v>2.4401970252123477</v>
      </c>
      <c r="L414" s="45">
        <f>IF(OR($A414="",$B414="",$C414=""),"",'OddsRatio_working_3-way'!I413)</f>
        <v>3.7109591062820657</v>
      </c>
      <c r="M414" s="46">
        <f>IF(OR($A414="",$B414="",$C414=""),"",'OddsRatio_working_3-way'!J413)</f>
        <v>3.1179368017828644</v>
      </c>
      <c r="N414" s="47">
        <f t="shared" si="93"/>
        <v>40.823191242125873</v>
      </c>
      <c r="O414" s="48">
        <f t="shared" si="94"/>
        <v>27.062564980735125</v>
      </c>
      <c r="P414" s="48">
        <f t="shared" si="95"/>
        <v>32.114243777139016</v>
      </c>
      <c r="Q414" t="s">
        <v>281</v>
      </c>
      <c r="R414" t="s">
        <v>289</v>
      </c>
      <c r="S414" t="s">
        <v>537</v>
      </c>
      <c r="T414" s="50">
        <v>100</v>
      </c>
      <c r="U414" s="50">
        <f t="shared" si="96"/>
        <v>57.627118644067799</v>
      </c>
      <c r="V414" s="50">
        <f t="shared" si="97"/>
        <v>71.910112359550567</v>
      </c>
      <c r="W414" s="50">
        <f t="shared" si="98"/>
        <v>66.666666666666657</v>
      </c>
      <c r="X414" s="50">
        <f t="shared" si="99"/>
        <v>61.423220973782769</v>
      </c>
      <c r="Y414" s="50">
        <f t="shared" si="100"/>
        <v>75.706214689265536</v>
      </c>
      <c r="Z414" s="50">
        <f t="shared" si="101"/>
        <v>70.462768996381641</v>
      </c>
      <c r="AA414" s="50">
        <f t="shared" si="102"/>
        <v>-3.7961023297149694</v>
      </c>
      <c r="AB414" s="50">
        <f t="shared" si="103"/>
        <v>-3.7961023297149694</v>
      </c>
      <c r="AC414" s="50">
        <f t="shared" si="104"/>
        <v>-3.7961023297149836</v>
      </c>
      <c r="AD414" s="51"/>
      <c r="AE414" s="51"/>
      <c r="AF414">
        <v>1.85</v>
      </c>
      <c r="AG414">
        <v>2.0099999999999998</v>
      </c>
      <c r="AH414" s="66"/>
      <c r="AI414" s="51"/>
      <c r="AJ414" t="s">
        <v>444</v>
      </c>
    </row>
    <row r="415" spans="1:36" ht="15" x14ac:dyDescent="0.25">
      <c r="A415">
        <v>2.97</v>
      </c>
      <c r="B415">
        <v>3.36</v>
      </c>
      <c r="C415">
        <v>2.48</v>
      </c>
      <c r="D415" s="43">
        <f t="shared" si="105"/>
        <v>3.7545190770997161E-2</v>
      </c>
      <c r="E415" s="44">
        <f>IF(OR($A415="",$B415="",$C415=""),"",A415*'MPTO_working_3-way'!$I414)</f>
        <v>3.0815092165898617</v>
      </c>
      <c r="F415" s="45">
        <f>IF(OR($A415="",$B415="",$C415=""),"",B415*'MPTO_working_3-way'!$I414)</f>
        <v>3.4861518409905505</v>
      </c>
      <c r="G415" s="46">
        <f>IF(OR($A415="",$B415="",$C415=""),"",C415*'MPTO_working_3-way'!$I414)</f>
        <v>2.5731120731120729</v>
      </c>
      <c r="H415" s="44">
        <f>IF(OR($A415="",$B415="",$C415=""),"",'MPTO_working_3-way'!E414)</f>
        <v>3.0846558525213283</v>
      </c>
      <c r="I415" s="45">
        <f>IF(OR($A415="",$B415="",$C415=""),"",'MPTO_working_3-way'!F414)</f>
        <v>3.5074921994049779</v>
      </c>
      <c r="J415" s="46">
        <f>IF(OR($A415="",$B415="",$C415=""),"",'MPTO_working_3-way'!G414)</f>
        <v>2.5594381989006223</v>
      </c>
      <c r="K415" s="44">
        <f>IF(OR($A415="",$B415="",$C415=""),"",'OddsRatio_working_3-way'!H414)</f>
        <v>3.0840456506011118</v>
      </c>
      <c r="L415" s="45">
        <f>IF(OR($A415="",$B415="",$C415=""),"",'OddsRatio_working_3-way'!I414)</f>
        <v>3.49662321594854</v>
      </c>
      <c r="M415" s="46">
        <f>IF(OR($A415="",$B415="",$C415=""),"",'OddsRatio_working_3-way'!J414)</f>
        <v>2.5656789659338299</v>
      </c>
      <c r="N415" s="47">
        <f t="shared" si="93"/>
        <v>32.4516309935508</v>
      </c>
      <c r="O415" s="48">
        <f t="shared" si="94"/>
        <v>28.684923824656511</v>
      </c>
      <c r="P415" s="48">
        <f t="shared" si="95"/>
        <v>38.863445181792692</v>
      </c>
      <c r="Q415" t="s">
        <v>290</v>
      </c>
      <c r="R415" t="s">
        <v>467</v>
      </c>
      <c r="S415" t="s">
        <v>537</v>
      </c>
      <c r="T415" s="50">
        <v>100</v>
      </c>
      <c r="U415" s="50">
        <f t="shared" si="96"/>
        <v>66.329966329966325</v>
      </c>
      <c r="V415" s="50">
        <f t="shared" si="97"/>
        <v>70.238095238095241</v>
      </c>
      <c r="W415" s="50">
        <f t="shared" si="98"/>
        <v>59.677419354838712</v>
      </c>
      <c r="X415" s="50">
        <f t="shared" si="99"/>
        <v>70.084485407066055</v>
      </c>
      <c r="Y415" s="50">
        <f t="shared" si="100"/>
        <v>73.992614315194956</v>
      </c>
      <c r="Z415" s="50">
        <f t="shared" si="101"/>
        <v>63.431938431938427</v>
      </c>
      <c r="AA415" s="50">
        <f t="shared" si="102"/>
        <v>-3.7545190770997294</v>
      </c>
      <c r="AB415" s="50">
        <f t="shared" si="103"/>
        <v>-3.7545190770997152</v>
      </c>
      <c r="AC415" s="50">
        <f t="shared" si="104"/>
        <v>-3.7545190770997152</v>
      </c>
      <c r="AF415">
        <v>2.0299999999999998</v>
      </c>
      <c r="AG415">
        <v>1.83</v>
      </c>
      <c r="AH415" s="66"/>
      <c r="AJ415" t="s">
        <v>444</v>
      </c>
    </row>
    <row r="416" spans="1:36" ht="15" x14ac:dyDescent="0.25">
      <c r="A416">
        <v>2.6</v>
      </c>
      <c r="B416">
        <v>3.34</v>
      </c>
      <c r="C416">
        <v>2.82</v>
      </c>
      <c r="D416" s="43">
        <f t="shared" si="105"/>
        <v>3.862651129818917E-2</v>
      </c>
      <c r="E416" s="44">
        <f>IF(OR($A416="",$B416="",$C416=""),"",A416*'MPTO_working_3-way'!$I415)</f>
        <v>2.7004289293752919</v>
      </c>
      <c r="F416" s="45">
        <f>IF(OR($A416="",$B416="",$C416=""),"",B416*'MPTO_working_3-way'!$I415)</f>
        <v>3.4690125477359515</v>
      </c>
      <c r="G416" s="46">
        <f>IF(OR($A416="",$B416="",$C416=""),"",C416*'MPTO_working_3-way'!$I415)</f>
        <v>2.9289267618608932</v>
      </c>
      <c r="H416" s="44">
        <f>IF(OR($A416="",$B416="",$C416=""),"",'MPTO_working_3-way'!E415)</f>
        <v>2.6900530492323829</v>
      </c>
      <c r="I416" s="45">
        <f>IF(OR($A416="",$B416="",$C416=""),"",'MPTO_working_3-way'!F415)</f>
        <v>3.4900883987139242</v>
      </c>
      <c r="J416" s="46">
        <f>IF(OR($A416="",$B416="",$C416=""),"",'MPTO_working_3-way'!G415)</f>
        <v>2.9262489404956882</v>
      </c>
      <c r="K416" s="44">
        <f>IF(OR($A416="",$B416="",$C416=""),"",'OddsRatio_working_3-way'!H415)</f>
        <v>2.6950622762559764</v>
      </c>
      <c r="L416" s="45">
        <f>IF(OR($A416="",$B416="",$C416=""),"",'OddsRatio_working_3-way'!I415)</f>
        <v>3.4790285790243645</v>
      </c>
      <c r="M416" s="46">
        <f>IF(OR($A416="",$B416="",$C416=""),"",'OddsRatio_working_3-way'!J415)</f>
        <v>2.9281333392411724</v>
      </c>
      <c r="N416" s="47">
        <f t="shared" si="93"/>
        <v>37.031154166732193</v>
      </c>
      <c r="O416" s="48">
        <f t="shared" si="94"/>
        <v>28.826646956138834</v>
      </c>
      <c r="P416" s="48">
        <f t="shared" si="95"/>
        <v>34.142198877128976</v>
      </c>
      <c r="Q416" t="s">
        <v>466</v>
      </c>
      <c r="R416" t="s">
        <v>451</v>
      </c>
      <c r="S416" t="s">
        <v>537</v>
      </c>
      <c r="T416" s="50">
        <v>100</v>
      </c>
      <c r="U416" s="50">
        <f t="shared" si="96"/>
        <v>61.538461538461533</v>
      </c>
      <c r="V416" s="50">
        <f t="shared" si="97"/>
        <v>70.059880239520965</v>
      </c>
      <c r="W416" s="50">
        <f t="shared" si="98"/>
        <v>64.539007092198588</v>
      </c>
      <c r="X416" s="50">
        <f t="shared" si="99"/>
        <v>65.401112668280462</v>
      </c>
      <c r="Y416" s="50">
        <f t="shared" si="100"/>
        <v>73.922531369339879</v>
      </c>
      <c r="Z416" s="50">
        <f t="shared" si="101"/>
        <v>68.401658222017502</v>
      </c>
      <c r="AA416" s="50">
        <f t="shared" si="102"/>
        <v>-3.8626511298189286</v>
      </c>
      <c r="AB416" s="50">
        <f t="shared" si="103"/>
        <v>-3.8626511298189143</v>
      </c>
      <c r="AC416" s="50">
        <f t="shared" si="104"/>
        <v>-3.8626511298189143</v>
      </c>
      <c r="AF416">
        <v>2.17</v>
      </c>
      <c r="AG416">
        <v>1.72</v>
      </c>
      <c r="AH416" s="66"/>
      <c r="AJ416" t="s">
        <v>444</v>
      </c>
    </row>
    <row r="417" spans="1:36" ht="15" x14ac:dyDescent="0.25">
      <c r="A417">
        <v>2.6</v>
      </c>
      <c r="B417">
        <v>3.33</v>
      </c>
      <c r="C417">
        <v>2.82</v>
      </c>
      <c r="D417" s="43">
        <f t="shared" si="105"/>
        <v>3.9525613993699027E-2</v>
      </c>
      <c r="E417" s="44">
        <f>IF(OR($A417="",$B417="",$C417=""),"",A417*'MPTO_working_3-way'!$I416)</f>
        <v>2.7027665963836176</v>
      </c>
      <c r="F417" s="45">
        <f>IF(OR($A417="",$B417="",$C417=""),"",B417*'MPTO_working_3-way'!$I416)</f>
        <v>3.461620294599018</v>
      </c>
      <c r="G417" s="46">
        <f>IF(OR($A417="",$B417="",$C417=""),"",C417*'MPTO_working_3-way'!$I416)</f>
        <v>2.9314622314622309</v>
      </c>
      <c r="H417" s="44">
        <f>IF(OR($A417="",$B417="",$C417=""),"",'MPTO_working_3-way'!E416)</f>
        <v>2.6922235503235226</v>
      </c>
      <c r="I417" s="45">
        <f>IF(OR($A417="",$B417="",$C417=""),"",'MPTO_working_3-way'!F416)</f>
        <v>3.4828024968902986</v>
      </c>
      <c r="J417" s="46">
        <f>IF(OR($A417="",$B417="",$C417=""),"",'MPTO_working_3-way'!G416)</f>
        <v>2.9288175118037687</v>
      </c>
      <c r="K417" s="44">
        <f>IF(OR($A417="",$B417="",$C417=""),"",'OddsRatio_working_3-way'!H416)</f>
        <v>2.6973073891267787</v>
      </c>
      <c r="L417" s="45">
        <f>IF(OR($A417="",$B417="",$C417=""),"",'OddsRatio_working_3-way'!I416)</f>
        <v>3.471703885415871</v>
      </c>
      <c r="M417" s="46">
        <f>IF(OR($A417="",$B417="",$C417=""),"",'OddsRatio_working_3-way'!J416)</f>
        <v>2.9306871551317113</v>
      </c>
      <c r="N417" s="47">
        <f t="shared" si="93"/>
        <v>36.99912531618638</v>
      </c>
      <c r="O417" s="48">
        <f t="shared" si="94"/>
        <v>28.888205952577955</v>
      </c>
      <c r="P417" s="48">
        <f t="shared" si="95"/>
        <v>34.112668731235672</v>
      </c>
      <c r="Q417" t="s">
        <v>292</v>
      </c>
      <c r="R417" t="s">
        <v>284</v>
      </c>
      <c r="S417" t="s">
        <v>537</v>
      </c>
      <c r="T417" s="50">
        <v>100</v>
      </c>
      <c r="U417" s="50">
        <f t="shared" si="96"/>
        <v>61.538461538461533</v>
      </c>
      <c r="V417" s="50">
        <f t="shared" si="97"/>
        <v>69.969969969969966</v>
      </c>
      <c r="W417" s="50">
        <f t="shared" si="98"/>
        <v>64.539007092198588</v>
      </c>
      <c r="X417" s="50">
        <f t="shared" si="99"/>
        <v>65.491022937831445</v>
      </c>
      <c r="Y417" s="50">
        <f t="shared" si="100"/>
        <v>73.922531369339879</v>
      </c>
      <c r="Z417" s="50">
        <f t="shared" si="101"/>
        <v>68.491568491568486</v>
      </c>
      <c r="AA417" s="50">
        <f t="shared" si="102"/>
        <v>-3.9525613993699125</v>
      </c>
      <c r="AB417" s="50">
        <f t="shared" si="103"/>
        <v>-3.9525613993699125</v>
      </c>
      <c r="AC417" s="50">
        <f t="shared" si="104"/>
        <v>-3.9525613993698983</v>
      </c>
      <c r="AF417">
        <v>1.8</v>
      </c>
      <c r="AG417">
        <v>2.0499999999999998</v>
      </c>
      <c r="AH417" s="66"/>
      <c r="AJ417" t="s">
        <v>444</v>
      </c>
    </row>
    <row r="418" spans="1:36" ht="15" x14ac:dyDescent="0.25">
      <c r="A418">
        <v>4.67</v>
      </c>
      <c r="B418">
        <v>3.7</v>
      </c>
      <c r="C418">
        <v>1.79</v>
      </c>
      <c r="D418" s="43">
        <f t="shared" si="105"/>
        <v>4.3062250459998896E-2</v>
      </c>
      <c r="E418" s="44">
        <f>IF(OR($A418="",$B418="",$C418=""),"",A418*'MPTO_working_3-way'!$I417)</f>
        <v>4.8711007096481946</v>
      </c>
      <c r="F418" s="45">
        <f>IF(OR($A418="",$B418="",$C418=""),"",B418*'MPTO_working_3-way'!$I417)</f>
        <v>3.8593303267019961</v>
      </c>
      <c r="G418" s="46">
        <f>IF(OR($A418="",$B418="",$C418=""),"",C418*'MPTO_working_3-way'!$I417)</f>
        <v>1.8670814283233981</v>
      </c>
      <c r="H418" s="44">
        <f>IF(OR($A418="",$B418="",$C418=""),"",'MPTO_working_3-way'!E417)</f>
        <v>5.0055391590166947</v>
      </c>
      <c r="I418" s="45">
        <f>IF(OR($A418="",$B418="",$C418=""),"",'MPTO_working_3-way'!F417)</f>
        <v>3.9075293070288435</v>
      </c>
      <c r="J418" s="46">
        <f>IF(OR($A418="",$B418="",$C418=""),"",'MPTO_working_3-way'!G417)</f>
        <v>1.8372047897727573</v>
      </c>
      <c r="K418" s="44">
        <f>IF(OR($A418="",$B418="",$C418=""),"",'OddsRatio_working_3-way'!H417)</f>
        <v>4.9401276065192334</v>
      </c>
      <c r="L418" s="45">
        <f>IF(OR($A418="",$B418="",$C418=""),"",'OddsRatio_working_3-way'!I417)</f>
        <v>3.8987314816354033</v>
      </c>
      <c r="M418" s="46">
        <f>IF(OR($A418="",$B418="",$C418=""),"",'OddsRatio_working_3-way'!J417)</f>
        <v>1.8481473594414703</v>
      </c>
      <c r="N418" s="47">
        <f t="shared" si="93"/>
        <v>20.529240917136015</v>
      </c>
      <c r="O418" s="48">
        <f t="shared" si="94"/>
        <v>25.911231103520322</v>
      </c>
      <c r="P418" s="48">
        <f t="shared" si="95"/>
        <v>53.559527979343677</v>
      </c>
      <c r="Q418" t="s">
        <v>285</v>
      </c>
      <c r="R418" t="s">
        <v>295</v>
      </c>
      <c r="S418" t="s">
        <v>537</v>
      </c>
      <c r="T418" s="50">
        <v>100</v>
      </c>
      <c r="U418" s="50">
        <f t="shared" si="96"/>
        <v>78.586723768736618</v>
      </c>
      <c r="V418" s="50">
        <f t="shared" si="97"/>
        <v>72.972972972972968</v>
      </c>
      <c r="W418" s="50">
        <f t="shared" si="98"/>
        <v>44.134078212290497</v>
      </c>
      <c r="X418" s="50">
        <f t="shared" si="99"/>
        <v>82.892948814736528</v>
      </c>
      <c r="Y418" s="50">
        <f t="shared" si="100"/>
        <v>77.279198018972878</v>
      </c>
      <c r="Z418" s="50">
        <f t="shared" si="101"/>
        <v>48.440303258290406</v>
      </c>
      <c r="AA418" s="50">
        <f t="shared" si="102"/>
        <v>-4.3062250459999092</v>
      </c>
      <c r="AB418" s="50">
        <f t="shared" si="103"/>
        <v>-4.3062250459999092</v>
      </c>
      <c r="AC418" s="50">
        <f t="shared" si="104"/>
        <v>-4.3062250459999092</v>
      </c>
      <c r="AF418">
        <v>1.81</v>
      </c>
      <c r="AG418">
        <v>2.0299999999999998</v>
      </c>
      <c r="AH418" s="66"/>
      <c r="AJ418" t="s">
        <v>444</v>
      </c>
    </row>
    <row r="419" spans="1:36" ht="15" x14ac:dyDescent="0.25">
      <c r="A419">
        <v>4.62</v>
      </c>
      <c r="B419">
        <v>3.34</v>
      </c>
      <c r="C419">
        <v>1.9</v>
      </c>
      <c r="D419" s="43">
        <f t="shared" si="105"/>
        <v>4.2167203528691077E-2</v>
      </c>
      <c r="E419" s="44">
        <f>IF(OR($A419="",$B419="",$C419=""),"",A419*'MPTO_working_3-way'!$I418)</f>
        <v>4.8148124803025532</v>
      </c>
      <c r="F419" s="45">
        <f>IF(OR($A419="",$B419="",$C419=""),"",B419*'MPTO_working_3-way'!$I418)</f>
        <v>3.480838459785828</v>
      </c>
      <c r="G419" s="46">
        <f>IF(OR($A419="",$B419="",$C419=""),"",C419*'MPTO_working_3-way'!$I418)</f>
        <v>1.9801176867045129</v>
      </c>
      <c r="H419" s="44">
        <f>IF(OR($A419="",$B419="",$C419=""),"",'MPTO_working_3-way'!E418)</f>
        <v>4.9408461654267111</v>
      </c>
      <c r="I419" s="45">
        <f>IF(OR($A419="",$B419="",$C419=""),"",'MPTO_working_3-way'!F418)</f>
        <v>3.504523916913568</v>
      </c>
      <c r="J419" s="46">
        <f>IF(OR($A419="",$B419="",$C419=""),"",'MPTO_working_3-way'!G418)</f>
        <v>1.9521334726558788</v>
      </c>
      <c r="K419" s="44">
        <f>IF(OR($A419="",$B419="",$C419=""),"",'OddsRatio_working_3-way'!H418)</f>
        <v>4.8735526915887313</v>
      </c>
      <c r="L419" s="45">
        <f>IF(OR($A419="",$B419="",$C419=""),"",'OddsRatio_working_3-way'!I418)</f>
        <v>3.503898701192715</v>
      </c>
      <c r="M419" s="46">
        <f>IF(OR($A419="",$B419="",$C419=""),"",'OddsRatio_working_3-way'!J418)</f>
        <v>1.9630379619971983</v>
      </c>
      <c r="N419" s="47">
        <f t="shared" si="93"/>
        <v>20.769240839409843</v>
      </c>
      <c r="O419" s="48">
        <f t="shared" si="94"/>
        <v>28.728710382656736</v>
      </c>
      <c r="P419" s="48">
        <f t="shared" si="95"/>
        <v>50.502048777933418</v>
      </c>
      <c r="Q419" t="s">
        <v>294</v>
      </c>
      <c r="R419" t="s">
        <v>83</v>
      </c>
      <c r="S419" t="s">
        <v>537</v>
      </c>
      <c r="T419" s="50">
        <v>100</v>
      </c>
      <c r="U419" s="50">
        <f t="shared" si="96"/>
        <v>78.354978354978357</v>
      </c>
      <c r="V419" s="50">
        <f t="shared" si="97"/>
        <v>70.059880239520965</v>
      </c>
      <c r="W419" s="50">
        <f t="shared" si="98"/>
        <v>47.368421052631575</v>
      </c>
      <c r="X419" s="50">
        <f t="shared" si="99"/>
        <v>82.57169870784746</v>
      </c>
      <c r="Y419" s="50">
        <f t="shared" si="100"/>
        <v>74.276600592390068</v>
      </c>
      <c r="Z419" s="50">
        <f t="shared" si="101"/>
        <v>51.585141405500693</v>
      </c>
      <c r="AA419" s="50">
        <f t="shared" si="102"/>
        <v>-4.2167203528691033</v>
      </c>
      <c r="AB419" s="50">
        <f t="shared" si="103"/>
        <v>-4.2167203528691033</v>
      </c>
      <c r="AC419" s="50">
        <f t="shared" si="104"/>
        <v>-4.2167203528691175</v>
      </c>
      <c r="AF419">
        <v>2.2599999999999998</v>
      </c>
      <c r="AG419">
        <v>1.66</v>
      </c>
      <c r="AH419" s="66"/>
      <c r="AJ419" t="s">
        <v>444</v>
      </c>
    </row>
    <row r="420" spans="1:36" ht="15" x14ac:dyDescent="0.25">
      <c r="A420">
        <v>1.83</v>
      </c>
      <c r="B420">
        <v>3.71</v>
      </c>
      <c r="C420">
        <v>4.46</v>
      </c>
      <c r="D420" s="43">
        <f t="shared" si="105"/>
        <v>4.0205113044206486E-2</v>
      </c>
      <c r="E420" s="44">
        <f>IF(OR($A420="",$B420="",$C420=""),"",A420*'MPTO_working_3-way'!$I419)</f>
        <v>1.903575356870898</v>
      </c>
      <c r="F420" s="45">
        <f>IF(OR($A420="",$B420="",$C420=""),"",B420*'MPTO_working_3-way'!$I419)</f>
        <v>3.8591609693940061</v>
      </c>
      <c r="G420" s="46">
        <f>IF(OR($A420="",$B420="",$C420=""),"",C420*'MPTO_working_3-way'!$I419)</f>
        <v>4.639314804177161</v>
      </c>
      <c r="H420" s="44">
        <f>IF(OR($A420="",$B420="",$C420=""),"",'MPTO_working_3-way'!E419)</f>
        <v>1.876009352535309</v>
      </c>
      <c r="I420" s="45">
        <f>IF(OR($A420="",$B420="",$C420=""),"",'MPTO_working_3-way'!F419)</f>
        <v>3.9041137996606317</v>
      </c>
      <c r="J420" s="46">
        <f>IF(OR($A420="",$B420="",$C420=""),"",'MPTO_working_3-way'!G419)</f>
        <v>4.7435282816439353</v>
      </c>
      <c r="K420" s="44">
        <f>IF(OR($A420="",$B420="",$C420=""),"",'OddsRatio_working_3-way'!H419)</f>
        <v>1.8862441453137131</v>
      </c>
      <c r="L420" s="45">
        <f>IF(OR($A420="",$B420="",$C420=""),"",'OddsRatio_working_3-way'!I419)</f>
        <v>3.8936405226507991</v>
      </c>
      <c r="M420" s="46">
        <f>IF(OR($A420="",$B420="",$C420=""),"",'OddsRatio_working_3-way'!J419)</f>
        <v>4.6944635455246351</v>
      </c>
      <c r="N420" s="47">
        <f t="shared" si="93"/>
        <v>52.532724611638315</v>
      </c>
      <c r="O420" s="48">
        <f t="shared" si="94"/>
        <v>25.912368204662563</v>
      </c>
      <c r="P420" s="48">
        <f t="shared" si="95"/>
        <v>21.554907183699129</v>
      </c>
      <c r="Q420" t="s">
        <v>280</v>
      </c>
      <c r="R420" t="s">
        <v>288</v>
      </c>
      <c r="S420" t="s">
        <v>537</v>
      </c>
      <c r="T420" s="50">
        <v>100</v>
      </c>
      <c r="U420" s="50">
        <f t="shared" si="96"/>
        <v>45.355191256830594</v>
      </c>
      <c r="V420" s="50">
        <f t="shared" si="97"/>
        <v>73.045822102425873</v>
      </c>
      <c r="W420" s="50">
        <f t="shared" si="98"/>
        <v>77.578475336322867</v>
      </c>
      <c r="X420" s="50">
        <f t="shared" si="99"/>
        <v>49.375702561251259</v>
      </c>
      <c r="Y420" s="50">
        <f t="shared" si="100"/>
        <v>77.066333406846525</v>
      </c>
      <c r="Z420" s="50">
        <f t="shared" si="101"/>
        <v>81.598986640743519</v>
      </c>
      <c r="AA420" s="50">
        <f t="shared" si="102"/>
        <v>-4.0205113044206655</v>
      </c>
      <c r="AB420" s="50">
        <f t="shared" si="103"/>
        <v>-4.0205113044206513</v>
      </c>
      <c r="AC420" s="50">
        <f t="shared" si="104"/>
        <v>-4.0205113044206513</v>
      </c>
      <c r="AF420">
        <v>2</v>
      </c>
      <c r="AG420">
        <v>1.85</v>
      </c>
      <c r="AH420" s="66"/>
      <c r="AJ420" t="s">
        <v>444</v>
      </c>
    </row>
    <row r="421" spans="1:36" ht="15" x14ac:dyDescent="0.25">
      <c r="A421">
        <v>1.99</v>
      </c>
      <c r="B421">
        <v>3.54</v>
      </c>
      <c r="C421">
        <v>3.91</v>
      </c>
      <c r="D421" s="43">
        <f t="shared" si="105"/>
        <v>4.0752914223609826E-2</v>
      </c>
      <c r="E421" s="44">
        <f>IF(OR($A421="",$B421="",$C421=""),"",A421*'MPTO_working_3-way'!$I420)</f>
        <v>2.0710982993049836</v>
      </c>
      <c r="F421" s="45">
        <f>IF(OR($A421="",$B421="",$C421=""),"",B421*'MPTO_working_3-way'!$I420)</f>
        <v>3.6842653163515786</v>
      </c>
      <c r="G421" s="46">
        <f>IF(OR($A421="",$B421="",$C421=""),"",C421*'MPTO_working_3-way'!$I420)</f>
        <v>4.069343894614315</v>
      </c>
      <c r="H421" s="44">
        <f>IF(OR($A421="",$B421="",$C421=""),"",'MPTO_working_3-way'!E420)</f>
        <v>2.0452898426070631</v>
      </c>
      <c r="I421" s="45">
        <f>IF(OR($A421="",$B421="",$C421=""),"",'MPTO_working_3-way'!F420)</f>
        <v>3.7188328666555717</v>
      </c>
      <c r="J421" s="46">
        <f>IF(OR($A421="",$B421="",$C421=""),"",'MPTO_working_3-way'!G420)</f>
        <v>4.1293277203673968</v>
      </c>
      <c r="K421" s="44">
        <f>IF(OR($A421="",$B421="",$C421=""),"",'OddsRatio_working_3-way'!H420)</f>
        <v>2.055391520210113</v>
      </c>
      <c r="L421" s="45">
        <f>IF(OR($A421="",$B421="",$C421=""),"",'OddsRatio_working_3-way'!I420)</f>
        <v>3.707772183165341</v>
      </c>
      <c r="M421" s="46">
        <f>IF(OR($A421="",$B421="",$C421=""),"",'OddsRatio_working_3-way'!J420)</f>
        <v>4.1022114381933621</v>
      </c>
      <c r="N421" s="47">
        <f t="shared" si="93"/>
        <v>48.283560482647239</v>
      </c>
      <c r="O421" s="48">
        <f t="shared" si="94"/>
        <v>27.142453491657626</v>
      </c>
      <c r="P421" s="48">
        <f t="shared" si="95"/>
        <v>24.573986025695135</v>
      </c>
      <c r="Q421" t="s">
        <v>462</v>
      </c>
      <c r="R421" t="s">
        <v>468</v>
      </c>
      <c r="S421" t="s">
        <v>537</v>
      </c>
      <c r="T421" s="50">
        <v>100</v>
      </c>
      <c r="U421" s="50">
        <f t="shared" si="96"/>
        <v>49.748743718592962</v>
      </c>
      <c r="V421" s="50">
        <f t="shared" si="97"/>
        <v>71.751412429378533</v>
      </c>
      <c r="W421" s="50">
        <f t="shared" si="98"/>
        <v>74.424552429667528</v>
      </c>
      <c r="X421" s="50">
        <f t="shared" si="99"/>
        <v>53.824035140953953</v>
      </c>
      <c r="Y421" s="50">
        <f t="shared" si="100"/>
        <v>75.826703851739509</v>
      </c>
      <c r="Z421" s="50">
        <f t="shared" si="101"/>
        <v>78.499843852028505</v>
      </c>
      <c r="AA421" s="50">
        <f t="shared" si="102"/>
        <v>-4.0752914223609906</v>
      </c>
      <c r="AB421" s="50">
        <f t="shared" si="103"/>
        <v>-4.0752914223609764</v>
      </c>
      <c r="AC421" s="50">
        <f t="shared" si="104"/>
        <v>-4.0752914223609764</v>
      </c>
      <c r="AF421">
        <v>2.29</v>
      </c>
      <c r="AG421">
        <v>1.65</v>
      </c>
      <c r="AH421" s="66"/>
      <c r="AJ421" t="s">
        <v>439</v>
      </c>
    </row>
    <row r="422" spans="1:36" ht="14.25" customHeight="1" x14ac:dyDescent="0.25">
      <c r="A422">
        <v>3.53</v>
      </c>
      <c r="B422">
        <v>3.24</v>
      </c>
      <c r="C422">
        <v>2.23</v>
      </c>
      <c r="D422" s="43">
        <f t="shared" si="105"/>
        <v>4.0358587562354442E-2</v>
      </c>
      <c r="E422" s="44">
        <f>IF(OR($A422="",$B422="",$C422=""),"",A422*'MPTO_working_3-way'!$I421)</f>
        <v>3.6724658140951112</v>
      </c>
      <c r="F422" s="45">
        <f>IF(OR($A422="",$B422="",$C422=""),"",B422*'MPTO_working_3-way'!$I421)</f>
        <v>3.3707618237020287</v>
      </c>
      <c r="G422" s="46">
        <f>IF(OR($A422="",$B422="",$C422=""),"",C422*'MPTO_working_3-way'!$I421)</f>
        <v>2.3199996502640503</v>
      </c>
      <c r="H422" s="44">
        <f>IF(OR($A422="",$B422="",$C422=""),"",'MPTO_working_3-way'!E421)</f>
        <v>3.7059924085025382</v>
      </c>
      <c r="I422" s="45">
        <f>IF(OR($A422="",$B422="",$C422=""),"",'MPTO_working_3-way'!F421)</f>
        <v>3.3876588149057776</v>
      </c>
      <c r="J422" s="46">
        <f>IF(OR($A422="",$B422="",$C422=""),"",'MPTO_working_3-way'!G421)</f>
        <v>2.2989687958652798</v>
      </c>
      <c r="K422" s="44">
        <f>IF(OR($A422="",$B422="",$C422=""),"",'OddsRatio_working_3-way'!H421)</f>
        <v>3.6901284164371746</v>
      </c>
      <c r="L422" s="45">
        <f>IF(OR($A422="",$B422="",$C422=""),"",'OddsRatio_working_3-way'!I421)</f>
        <v>3.3817737758178934</v>
      </c>
      <c r="M422" s="46">
        <f>IF(OR($A422="",$B422="",$C422=""),"",'OddsRatio_working_3-way'!J421)</f>
        <v>2.3078489929714321</v>
      </c>
      <c r="N422" s="47">
        <f t="shared" si="93"/>
        <v>27.229661230935054</v>
      </c>
      <c r="O422" s="48">
        <f t="shared" si="94"/>
        <v>29.666883995432325</v>
      </c>
      <c r="P422" s="48">
        <f t="shared" si="95"/>
        <v>43.103454773632627</v>
      </c>
      <c r="Q422" t="s">
        <v>301</v>
      </c>
      <c r="R422" t="s">
        <v>461</v>
      </c>
      <c r="S422" t="s">
        <v>537</v>
      </c>
      <c r="T422" s="50">
        <v>100</v>
      </c>
      <c r="U422" s="50">
        <f t="shared" si="96"/>
        <v>71.671388101982998</v>
      </c>
      <c r="V422" s="50">
        <f t="shared" si="97"/>
        <v>69.135802469135797</v>
      </c>
      <c r="W422" s="50">
        <f t="shared" si="98"/>
        <v>55.156950672645742</v>
      </c>
      <c r="X422" s="50">
        <f t="shared" si="99"/>
        <v>75.707246858218454</v>
      </c>
      <c r="Y422" s="50">
        <f t="shared" si="100"/>
        <v>73.171661225371267</v>
      </c>
      <c r="Z422" s="50">
        <f t="shared" si="101"/>
        <v>59.192809428881191</v>
      </c>
      <c r="AA422" s="50">
        <f t="shared" si="102"/>
        <v>-4.0358587562354558</v>
      </c>
      <c r="AB422" s="50">
        <f t="shared" si="103"/>
        <v>-4.03585875623547</v>
      </c>
      <c r="AC422" s="50">
        <f t="shared" si="104"/>
        <v>-4.0358587562354487</v>
      </c>
      <c r="AF422">
        <v>2.34</v>
      </c>
      <c r="AG422">
        <v>1.63</v>
      </c>
      <c r="AH422" s="66"/>
      <c r="AJ422" t="s">
        <v>439</v>
      </c>
    </row>
    <row r="423" spans="1:36" ht="15" x14ac:dyDescent="0.25">
      <c r="A423">
        <v>2.54</v>
      </c>
      <c r="B423">
        <v>3.26</v>
      </c>
      <c r="C423">
        <v>2.91</v>
      </c>
      <c r="D423" s="43">
        <f t="shared" si="105"/>
        <v>4.4091865343092174E-2</v>
      </c>
      <c r="E423" s="44">
        <f>IF(OR($A423="",$B423="",$C423=""),"",A423*'MPTO_working_3-way'!$I422)</f>
        <v>2.651993337971454</v>
      </c>
      <c r="F423" s="45">
        <f>IF(OR($A423="",$B423="",$C423=""),"",B423*'MPTO_working_3-way'!$I422)</f>
        <v>3.4037394810184805</v>
      </c>
      <c r="G423" s="46">
        <f>IF(OR($A423="",$B423="",$C423=""),"",C423*'MPTO_working_3-way'!$I422)</f>
        <v>3.0383073281483983</v>
      </c>
      <c r="H423" s="44">
        <f>IF(OR($A423="",$B423="",$C423=""),"",'MPTO_working_3-way'!E422)</f>
        <v>2.6384980686463115</v>
      </c>
      <c r="I423" s="45">
        <f>IF(OR($A423="",$B423="",$C423=""),"",'MPTO_working_3-way'!F422)</f>
        <v>3.4240574117823592</v>
      </c>
      <c r="J423" s="46">
        <f>IF(OR($A423="",$B423="",$C423=""),"",'MPTO_working_3-way'!G422)</f>
        <v>3.0400189008982972</v>
      </c>
      <c r="K423" s="44">
        <f>IF(OR($A423="",$B423="",$C423=""),"",'OddsRatio_working_3-way'!H422)</f>
        <v>2.6447478153048953</v>
      </c>
      <c r="L423" s="45">
        <f>IF(OR($A423="",$B423="",$C423=""),"",'OddsRatio_working_3-way'!I422)</f>
        <v>3.4137208198630282</v>
      </c>
      <c r="M423" s="46">
        <f>IF(OR($A423="",$B423="",$C423=""),"",'OddsRatio_working_3-way'!J422)</f>
        <v>3.0399144982028248</v>
      </c>
      <c r="N423" s="47">
        <f t="shared" si="93"/>
        <v>37.707485372678718</v>
      </c>
      <c r="O423" s="48">
        <f t="shared" si="94"/>
        <v>29.37945179343679</v>
      </c>
      <c r="P423" s="48">
        <f t="shared" si="95"/>
        <v>32.91306283388451</v>
      </c>
      <c r="Q423" t="s">
        <v>464</v>
      </c>
      <c r="R423" t="s">
        <v>459</v>
      </c>
      <c r="S423" t="s">
        <v>537</v>
      </c>
      <c r="T423" s="50">
        <v>100</v>
      </c>
      <c r="U423" s="50">
        <f t="shared" si="96"/>
        <v>60.629921259842511</v>
      </c>
      <c r="V423" s="50">
        <f t="shared" si="97"/>
        <v>69.325153374233125</v>
      </c>
      <c r="W423" s="50">
        <f t="shared" si="98"/>
        <v>65.635738831615114</v>
      </c>
      <c r="X423" s="50">
        <f t="shared" si="99"/>
        <v>65.039107794151747</v>
      </c>
      <c r="Y423" s="50">
        <f t="shared" si="100"/>
        <v>73.734339908542353</v>
      </c>
      <c r="Z423" s="50">
        <f t="shared" si="101"/>
        <v>70.044925365924342</v>
      </c>
      <c r="AA423" s="50">
        <f t="shared" si="102"/>
        <v>-4.4091865343092351</v>
      </c>
      <c r="AB423" s="50">
        <f t="shared" si="103"/>
        <v>-4.409186534309228</v>
      </c>
      <c r="AC423" s="50">
        <f t="shared" si="104"/>
        <v>-4.409186534309228</v>
      </c>
      <c r="AF423">
        <v>2.13</v>
      </c>
      <c r="AG423">
        <v>1.73</v>
      </c>
      <c r="AH423" s="66"/>
      <c r="AJ423" t="s">
        <v>439</v>
      </c>
    </row>
    <row r="424" spans="1:36" ht="15" x14ac:dyDescent="0.25">
      <c r="A424">
        <v>1.76</v>
      </c>
      <c r="B424">
        <v>3.46</v>
      </c>
      <c r="C424">
        <v>5.39</v>
      </c>
      <c r="D424" s="43">
        <f t="shared" si="105"/>
        <v>4.2727916179609249E-2</v>
      </c>
      <c r="E424" s="44">
        <f>IF(OR($A424="",$B424="",$C424=""),"",A424*'MPTO_working_3-way'!$I423)</f>
        <v>1.8352011324761124</v>
      </c>
      <c r="F424" s="45">
        <f>IF(OR($A424="",$B424="",$C424=""),"",B424*'MPTO_working_3-way'!$I423)</f>
        <v>3.6078385899814478</v>
      </c>
      <c r="G424" s="46">
        <f>IF(OR($A424="",$B424="",$C424=""),"",C424*'MPTO_working_3-way'!$I423)</f>
        <v>5.6203034682080935</v>
      </c>
      <c r="H424" s="44">
        <f>IF(OR($A424="",$B424="",$C424=""),"",'MPTO_working_3-way'!E423)</f>
        <v>1.805252340127582</v>
      </c>
      <c r="I424" s="45">
        <f>IF(OR($A424="",$B424="",$C424=""),"",'MPTO_working_3-way'!F423)</f>
        <v>3.6393452220267162</v>
      </c>
      <c r="J424" s="46">
        <f>IF(OR($A424="",$B424="",$C424=""),"",'MPTO_working_3-way'!G423)</f>
        <v>5.8381847304904984</v>
      </c>
      <c r="K424" s="44">
        <f>IF(OR($A424="",$B424="",$C424=""),"",'OddsRatio_working_3-way'!H423)</f>
        <v>1.8164359268791137</v>
      </c>
      <c r="L424" s="45">
        <f>IF(OR($A424="",$B424="",$C424=""),"",'OddsRatio_working_3-way'!I423)</f>
        <v>3.6426741843718666</v>
      </c>
      <c r="M424" s="46">
        <f>IF(OR($A424="",$B424="",$C424=""),"",'OddsRatio_working_3-way'!J423)</f>
        <v>5.7159917355254057</v>
      </c>
      <c r="N424" s="47">
        <f t="shared" si="93"/>
        <v>54.489940219836711</v>
      </c>
      <c r="O424" s="48">
        <f t="shared" si="94"/>
        <v>27.717426238992086</v>
      </c>
      <c r="P424" s="48">
        <f t="shared" si="95"/>
        <v>17.792633541171174</v>
      </c>
      <c r="Q424" t="s">
        <v>296</v>
      </c>
      <c r="R424" t="s">
        <v>306</v>
      </c>
      <c r="S424" t="s">
        <v>537</v>
      </c>
      <c r="T424" s="50">
        <v>100</v>
      </c>
      <c r="U424" s="50">
        <f t="shared" si="96"/>
        <v>43.181818181818187</v>
      </c>
      <c r="V424" s="50">
        <f t="shared" si="97"/>
        <v>71.098265895953759</v>
      </c>
      <c r="W424" s="50">
        <f t="shared" si="98"/>
        <v>81.447124304267163</v>
      </c>
      <c r="X424" s="50">
        <f t="shared" si="99"/>
        <v>47.454609799779085</v>
      </c>
      <c r="Y424" s="50">
        <f t="shared" si="100"/>
        <v>75.371057513914664</v>
      </c>
      <c r="Z424" s="50">
        <f t="shared" si="101"/>
        <v>85.719915922228068</v>
      </c>
      <c r="AA424" s="50">
        <f t="shared" si="102"/>
        <v>-4.2727916179608982</v>
      </c>
      <c r="AB424" s="50">
        <f t="shared" si="103"/>
        <v>-4.2727916179609053</v>
      </c>
      <c r="AC424" s="50">
        <f t="shared" si="104"/>
        <v>-4.2727916179609053</v>
      </c>
      <c r="AF424">
        <v>2.19</v>
      </c>
      <c r="AG424">
        <v>1.71</v>
      </c>
      <c r="AH424" s="66"/>
      <c r="AJ424" t="s">
        <v>439</v>
      </c>
    </row>
    <row r="425" spans="1:36" s="50" customFormat="1" ht="15" x14ac:dyDescent="0.25">
      <c r="A425">
        <v>2.02</v>
      </c>
      <c r="B425">
        <v>3.29</v>
      </c>
      <c r="C425">
        <v>4.12</v>
      </c>
      <c r="D425" s="43">
        <f t="shared" si="105"/>
        <v>4.1719319333591631E-2</v>
      </c>
      <c r="E425" s="44">
        <f>IF(OR($A425="",$B425="",$C425=""),"",A425*'MPTO_working_3-way'!$I424)</f>
        <v>2.1042730250538551</v>
      </c>
      <c r="F425" s="45">
        <f>IF(OR($A425="",$B425="",$C425=""),"",B425*'MPTO_working_3-way'!$I424)</f>
        <v>3.4272565606075167</v>
      </c>
      <c r="G425" s="46">
        <f>IF(OR($A425="",$B425="",$C425=""),"",C425*'MPTO_working_3-way'!$I424)</f>
        <v>4.2918835956543973</v>
      </c>
      <c r="H425" s="44">
        <f>IF(OR($A425="",$B425="",$C425=""),"",'MPTO_working_3-way'!E424)</f>
        <v>2.0783838994773962</v>
      </c>
      <c r="I425" s="45">
        <f>IF(OR($A425="",$B425="",$C425=""),"",'MPTO_working_3-way'!F424)</f>
        <v>3.4477417236154984</v>
      </c>
      <c r="J425" s="46">
        <f>IF(OR($A425="",$B425="",$C425=""),"",'MPTO_working_3-way'!G424)</f>
        <v>4.3704000234954892</v>
      </c>
      <c r="K425" s="44">
        <f>IF(OR($A425="",$B425="",$C425=""),"",'OddsRatio_working_3-way'!H424)</f>
        <v>2.0887791153883941</v>
      </c>
      <c r="L425" s="45">
        <f>IF(OR($A425="",$B425="",$C425=""),"",'OddsRatio_working_3-way'!I424)</f>
        <v>3.4444158570974719</v>
      </c>
      <c r="M425" s="46">
        <f>IF(OR($A425="",$B425="",$C425=""),"",'OddsRatio_working_3-way'!J424)</f>
        <v>4.3303831764821457</v>
      </c>
      <c r="N425" s="47">
        <f t="shared" si="93"/>
        <v>47.522350383900722</v>
      </c>
      <c r="O425" s="48">
        <f t="shared" si="94"/>
        <v>29.177856466711077</v>
      </c>
      <c r="P425" s="48">
        <f t="shared" si="95"/>
        <v>23.299793149388218</v>
      </c>
      <c r="Q425" t="s">
        <v>297</v>
      </c>
      <c r="R425" t="s">
        <v>457</v>
      </c>
      <c r="S425" t="s">
        <v>537</v>
      </c>
      <c r="T425" s="50">
        <v>100</v>
      </c>
      <c r="U425" s="50">
        <f t="shared" si="96"/>
        <v>50.495049504950494</v>
      </c>
      <c r="V425" s="50">
        <f t="shared" si="97"/>
        <v>69.6048632218845</v>
      </c>
      <c r="W425" s="50">
        <f t="shared" si="98"/>
        <v>75.728155339805824</v>
      </c>
      <c r="X425" s="50">
        <f t="shared" si="99"/>
        <v>54.666981438309683</v>
      </c>
      <c r="Y425" s="50">
        <f t="shared" si="100"/>
        <v>73.776795155243676</v>
      </c>
      <c r="Z425" s="50">
        <f t="shared" si="101"/>
        <v>79.900087273164999</v>
      </c>
      <c r="AA425" s="50">
        <f t="shared" si="102"/>
        <v>-4.1719319333591898</v>
      </c>
      <c r="AB425" s="50">
        <f t="shared" si="103"/>
        <v>-4.1719319333591756</v>
      </c>
      <c r="AC425" s="50">
        <f t="shared" si="104"/>
        <v>-4.1719319333591756</v>
      </c>
      <c r="AD425" s="51"/>
      <c r="AE425" s="51"/>
      <c r="AF425">
        <v>1.9</v>
      </c>
      <c r="AG425">
        <v>1.95</v>
      </c>
      <c r="AH425" s="66"/>
      <c r="AI425" s="51"/>
      <c r="AJ425" t="s">
        <v>439</v>
      </c>
    </row>
    <row r="426" spans="1:36" ht="15" x14ac:dyDescent="0.25">
      <c r="A426">
        <v>2.67</v>
      </c>
      <c r="B426">
        <v>3.16</v>
      </c>
      <c r="C426">
        <v>2.88</v>
      </c>
      <c r="D426" s="43">
        <f t="shared" si="105"/>
        <v>3.8209753630746413E-2</v>
      </c>
      <c r="E426" s="44">
        <f>IF(OR($A426="",$B426="",$C426=""),"",A426*'MPTO_working_3-way'!$I425)</f>
        <v>2.772020042194093</v>
      </c>
      <c r="F426" s="45">
        <f>IF(OR($A426="",$B426="",$C426=""),"",B426*'MPTO_working_3-way'!$I425)</f>
        <v>3.2807428214731589</v>
      </c>
      <c r="G426" s="46">
        <f>IF(OR($A426="",$B426="",$C426=""),"",C426*'MPTO_working_3-way'!$I425)</f>
        <v>2.9900440904565495</v>
      </c>
      <c r="H426" s="44">
        <f>IF(OR($A426="",$B426="",$C426=""),"",'MPTO_working_3-way'!E425)</f>
        <v>2.7639942707072622</v>
      </c>
      <c r="I426" s="45">
        <f>IF(OR($A426="",$B426="",$C426=""),"",'MPTO_working_3-way'!F425)</f>
        <v>3.2925158859377746</v>
      </c>
      <c r="J426" s="46">
        <f>IF(OR($A426="",$B426="",$C426=""),"",'MPTO_working_3-way'!G425)</f>
        <v>2.9896649881295008</v>
      </c>
      <c r="K426" s="44">
        <f>IF(OR($A426="",$B426="",$C426=""),"",'OddsRatio_working_3-way'!H425)</f>
        <v>2.7678276736027767</v>
      </c>
      <c r="L426" s="45">
        <f>IF(OR($A426="",$B426="",$C426=""),"",'OddsRatio_working_3-way'!I425)</f>
        <v>3.2865316017856272</v>
      </c>
      <c r="M426" s="46">
        <f>IF(OR($A426="",$B426="",$C426=""),"",'OddsRatio_working_3-way'!J425)</f>
        <v>2.9901293571097125</v>
      </c>
      <c r="N426" s="47">
        <f t="shared" si="93"/>
        <v>36.074775246158964</v>
      </c>
      <c r="O426" s="48">
        <f t="shared" si="94"/>
        <v>30.48090186938115</v>
      </c>
      <c r="P426" s="48">
        <f t="shared" si="95"/>
        <v>33.444322884459879</v>
      </c>
      <c r="Q426" t="s">
        <v>298</v>
      </c>
      <c r="R426" t="s">
        <v>456</v>
      </c>
      <c r="S426" t="s">
        <v>537</v>
      </c>
      <c r="T426" s="50">
        <v>100</v>
      </c>
      <c r="U426" s="50">
        <f t="shared" si="96"/>
        <v>62.546816479400754</v>
      </c>
      <c r="V426" s="50">
        <f t="shared" si="97"/>
        <v>68.35443037974683</v>
      </c>
      <c r="W426" s="50">
        <f t="shared" si="98"/>
        <v>65.277777777777771</v>
      </c>
      <c r="X426" s="50">
        <f t="shared" si="99"/>
        <v>66.367791842475384</v>
      </c>
      <c r="Y426" s="50">
        <f t="shared" si="100"/>
        <v>72.175405742821468</v>
      </c>
      <c r="Z426" s="50">
        <f t="shared" si="101"/>
        <v>69.098753140852409</v>
      </c>
      <c r="AA426" s="50">
        <f t="shared" si="102"/>
        <v>-3.8209753630746306</v>
      </c>
      <c r="AB426" s="50">
        <f t="shared" si="103"/>
        <v>-3.8209753630746377</v>
      </c>
      <c r="AC426" s="50">
        <f t="shared" si="104"/>
        <v>-3.8209753630746377</v>
      </c>
      <c r="AF426">
        <v>2.1</v>
      </c>
      <c r="AG426">
        <v>1.76</v>
      </c>
      <c r="AH426" s="66"/>
      <c r="AJ426" t="s">
        <v>439</v>
      </c>
    </row>
    <row r="427" spans="1:36" ht="15" x14ac:dyDescent="0.25">
      <c r="A427">
        <v>2.46</v>
      </c>
      <c r="B427">
        <v>3.04</v>
      </c>
      <c r="C427">
        <v>3.3</v>
      </c>
      <c r="D427" s="43">
        <f t="shared" si="105"/>
        <v>3.8481736492006036E-2</v>
      </c>
      <c r="E427" s="44">
        <f>IF(OR($A427="",$B427="",$C427=""),"",A427*'MPTO_working_3-way'!$I426)</f>
        <v>2.554665071770335</v>
      </c>
      <c r="F427" s="45">
        <f>IF(OR($A427="",$B427="",$C427=""),"",B427*'MPTO_working_3-way'!$I426)</f>
        <v>3.1569844789356982</v>
      </c>
      <c r="G427" s="46">
        <f>IF(OR($A427="",$B427="",$C427=""),"",C427*'MPTO_working_3-way'!$I426)</f>
        <v>3.4269897304236197</v>
      </c>
      <c r="H427" s="44">
        <f>IF(OR($A427="",$B427="",$C427=""),"",'MPTO_working_3-way'!E426)</f>
        <v>2.5401546404486055</v>
      </c>
      <c r="I427" s="45">
        <f>IF(OR($A427="",$B427="",$C427=""),"",'MPTO_working_3-way'!F426)</f>
        <v>3.1633544576385897</v>
      </c>
      <c r="J427" s="46">
        <f>IF(OR($A427="",$B427="",$C427=""),"",'MPTO_working_3-way'!G426)</f>
        <v>3.4458630742937562</v>
      </c>
      <c r="K427" s="44">
        <f>IF(OR($A427="",$B427="",$C427=""),"",'OddsRatio_working_3-way'!H426)</f>
        <v>2.5466839208941736</v>
      </c>
      <c r="L427" s="45">
        <f>IF(OR($A427="",$B427="",$C427=""),"",'OddsRatio_working_3-way'!I426)</f>
        <v>3.161119999057612</v>
      </c>
      <c r="M427" s="46">
        <f>IF(OR($A427="",$B427="",$C427=""),"",'OddsRatio_working_3-way'!J426)</f>
        <v>3.4365568616826012</v>
      </c>
      <c r="N427" s="47">
        <f t="shared" si="93"/>
        <v>39.144074542304629</v>
      </c>
      <c r="O427" s="48">
        <f t="shared" si="94"/>
        <v>31.67579716252283</v>
      </c>
      <c r="P427" s="48">
        <f t="shared" si="95"/>
        <v>29.180128295172548</v>
      </c>
      <c r="Q427" t="s">
        <v>299</v>
      </c>
      <c r="R427" t="s">
        <v>304</v>
      </c>
      <c r="S427" t="s">
        <v>537</v>
      </c>
      <c r="T427" s="50">
        <v>100</v>
      </c>
      <c r="U427" s="50">
        <f t="shared" si="96"/>
        <v>59.349593495934961</v>
      </c>
      <c r="V427" s="50">
        <f t="shared" si="97"/>
        <v>67.10526315789474</v>
      </c>
      <c r="W427" s="50">
        <f t="shared" si="98"/>
        <v>69.696969696969703</v>
      </c>
      <c r="X427" s="50">
        <f t="shared" si="99"/>
        <v>63.197767145135565</v>
      </c>
      <c r="Y427" s="50">
        <f t="shared" si="100"/>
        <v>70.953436807095343</v>
      </c>
      <c r="Z427" s="50">
        <f t="shared" si="101"/>
        <v>73.545143346170306</v>
      </c>
      <c r="AA427" s="50">
        <f t="shared" si="102"/>
        <v>-3.8481736492006036</v>
      </c>
      <c r="AB427" s="50">
        <f t="shared" si="103"/>
        <v>-3.8481736492006036</v>
      </c>
      <c r="AC427" s="50">
        <f t="shared" si="104"/>
        <v>-3.8481736492006036</v>
      </c>
      <c r="AF427">
        <v>2.5299999999999998</v>
      </c>
      <c r="AG427">
        <v>1.54</v>
      </c>
      <c r="AH427" s="66"/>
      <c r="AJ427" t="s">
        <v>439</v>
      </c>
    </row>
    <row r="428" spans="1:36" ht="15" x14ac:dyDescent="0.25">
      <c r="A428">
        <v>2.92</v>
      </c>
      <c r="B428">
        <v>3.34</v>
      </c>
      <c r="C428">
        <v>2.52</v>
      </c>
      <c r="D428" s="43">
        <f t="shared" si="105"/>
        <v>3.8692347854844655E-2</v>
      </c>
      <c r="E428" s="44">
        <f>IF(OR($A428="",$B428="",$C428=""),"",A428*'MPTO_working_3-way'!$I427)</f>
        <v>3.0329816557361462</v>
      </c>
      <c r="F428" s="45">
        <f>IF(OR($A428="",$B428="",$C428=""),"",B428*'MPTO_working_3-way'!$I427)</f>
        <v>3.4692324418351812</v>
      </c>
      <c r="G428" s="46">
        <f>IF(OR($A428="",$B428="",$C428=""),"",C428*'MPTO_working_3-way'!$I427)</f>
        <v>2.6175047165942087</v>
      </c>
      <c r="H428" s="44">
        <f>IF(OR($A428="",$B428="",$C428=""),"",'MPTO_working_3-way'!E427)</f>
        <v>3.0342723721880844</v>
      </c>
      <c r="I428" s="45">
        <f>IF(OR($A428="",$B428="",$C428=""),"",'MPTO_working_3-way'!F427)</f>
        <v>3.4903557313450468</v>
      </c>
      <c r="J428" s="46">
        <f>IF(OR($A428="",$B428="",$C428=""),"",'MPTO_working_3-way'!G427)</f>
        <v>2.60465539538417</v>
      </c>
      <c r="K428" s="44">
        <f>IF(OR($A428="",$B428="",$C428=""),"",'OddsRatio_working_3-way'!H427)</f>
        <v>3.0344517680485641</v>
      </c>
      <c r="L428" s="45">
        <f>IF(OR($A428="",$B428="",$C428=""),"",'OddsRatio_working_3-way'!I427)</f>
        <v>3.4794880923091864</v>
      </c>
      <c r="M428" s="46">
        <f>IF(OR($A428="",$B428="",$C428=""),"",'OddsRatio_working_3-way'!J427)</f>
        <v>2.6106076497051136</v>
      </c>
      <c r="N428" s="47">
        <f t="shared" si="93"/>
        <v>32.970855531181456</v>
      </c>
      <c r="O428" s="48">
        <f t="shared" si="94"/>
        <v>28.824819805703545</v>
      </c>
      <c r="P428" s="48">
        <f t="shared" si="95"/>
        <v>38.204324663115017</v>
      </c>
      <c r="Q428" t="s">
        <v>245</v>
      </c>
      <c r="R428" t="s">
        <v>469</v>
      </c>
      <c r="S428" t="s">
        <v>537</v>
      </c>
      <c r="T428" s="50">
        <v>100</v>
      </c>
      <c r="U428" s="50">
        <f t="shared" si="96"/>
        <v>65.753424657534239</v>
      </c>
      <c r="V428" s="50">
        <f t="shared" si="97"/>
        <v>70.059880239520965</v>
      </c>
      <c r="W428" s="50">
        <f t="shared" si="98"/>
        <v>60.317460317460316</v>
      </c>
      <c r="X428" s="50">
        <f t="shared" si="99"/>
        <v>69.622659443018733</v>
      </c>
      <c r="Y428" s="50">
        <f t="shared" si="100"/>
        <v>73.92911502500543</v>
      </c>
      <c r="Z428" s="50">
        <f t="shared" si="101"/>
        <v>64.186695102944796</v>
      </c>
      <c r="AA428" s="50">
        <f t="shared" si="102"/>
        <v>-3.869234785484494</v>
      </c>
      <c r="AB428" s="50">
        <f t="shared" si="103"/>
        <v>-3.8692347854844655</v>
      </c>
      <c r="AC428" s="50">
        <f t="shared" si="104"/>
        <v>-3.8692347854844797</v>
      </c>
      <c r="AF428">
        <v>2.2000000000000002</v>
      </c>
      <c r="AG428">
        <v>1.7</v>
      </c>
      <c r="AH428" s="66"/>
      <c r="AJ428" t="s">
        <v>439</v>
      </c>
    </row>
    <row r="429" spans="1:36" ht="15" x14ac:dyDescent="0.25">
      <c r="A429">
        <v>2.2799999999999998</v>
      </c>
      <c r="B429">
        <v>3.23</v>
      </c>
      <c r="C429">
        <v>3.43</v>
      </c>
      <c r="D429" s="43">
        <f t="shared" si="105"/>
        <v>3.9739203952257718E-2</v>
      </c>
      <c r="E429" s="44">
        <f>IF(OR($A429="",$B429="",$C429=""),"",A429*'MPTO_working_3-way'!$I428)</f>
        <v>2.3706053850111473</v>
      </c>
      <c r="F429" s="45">
        <f>IF(OR($A429="",$B429="",$C429=""),"",B429*'MPTO_working_3-way'!$I428)</f>
        <v>3.3583576287657926</v>
      </c>
      <c r="G429" s="46">
        <f>IF(OR($A429="",$B429="",$C429=""),"",C429*'MPTO_working_3-way'!$I428)</f>
        <v>3.5663054695562439</v>
      </c>
      <c r="H429" s="44">
        <f>IF(OR($A429="",$B429="",$C429=""),"",'MPTO_working_3-way'!E428)</f>
        <v>2.3510045577045959</v>
      </c>
      <c r="I429" s="45">
        <f>IF(OR($A429="",$B429="",$C429=""),"",'MPTO_working_3-way'!F428)</f>
        <v>3.3743756176140138</v>
      </c>
      <c r="J429" s="46">
        <f>IF(OR($A429="",$B429="",$C429=""),"",'MPTO_working_3-way'!G428)</f>
        <v>3.5932603462442168</v>
      </c>
      <c r="K429" s="44">
        <f>IF(OR($A429="",$B429="",$C429=""),"",'OddsRatio_working_3-way'!H428)</f>
        <v>2.3593830040038712</v>
      </c>
      <c r="L429" s="45">
        <f>IF(OR($A429="",$B429="",$C429=""),"",'OddsRatio_working_3-way'!I428)</f>
        <v>3.3683000772879934</v>
      </c>
      <c r="M429" s="46">
        <f>IF(OR($A429="",$B429="",$C429=""),"",'OddsRatio_working_3-way'!J428)</f>
        <v>3.5807036716635992</v>
      </c>
      <c r="N429" s="47">
        <f t="shared" si="93"/>
        <v>42.183317658974175</v>
      </c>
      <c r="O429" s="48">
        <f t="shared" si="94"/>
        <v>29.776459523981764</v>
      </c>
      <c r="P429" s="48">
        <f t="shared" si="95"/>
        <v>28.040222817044054</v>
      </c>
      <c r="Q429" t="s">
        <v>460</v>
      </c>
      <c r="R429" t="s">
        <v>302</v>
      </c>
      <c r="S429" t="s">
        <v>537</v>
      </c>
      <c r="T429" s="50">
        <v>100</v>
      </c>
      <c r="U429" s="50">
        <f t="shared" si="96"/>
        <v>56.140350877192972</v>
      </c>
      <c r="V429" s="50">
        <f t="shared" si="97"/>
        <v>69.040247678018574</v>
      </c>
      <c r="W429" s="50">
        <f t="shared" si="98"/>
        <v>70.845481049562679</v>
      </c>
      <c r="X429" s="50">
        <f t="shared" si="99"/>
        <v>60.11427127241874</v>
      </c>
      <c r="Y429" s="50">
        <f t="shared" si="100"/>
        <v>73.014168073244335</v>
      </c>
      <c r="Z429" s="50">
        <f t="shared" si="101"/>
        <v>74.81940144478844</v>
      </c>
      <c r="AA429" s="50">
        <f t="shared" si="102"/>
        <v>-3.9739203952257682</v>
      </c>
      <c r="AB429" s="50">
        <f t="shared" si="103"/>
        <v>-3.9739203952257611</v>
      </c>
      <c r="AC429" s="50">
        <f t="shared" si="104"/>
        <v>-3.9739203952257611</v>
      </c>
      <c r="AF429">
        <v>2.0699999999999998</v>
      </c>
      <c r="AG429">
        <v>1.8</v>
      </c>
      <c r="AH429" s="66"/>
      <c r="AJ429" t="s">
        <v>439</v>
      </c>
    </row>
    <row r="430" spans="1:36" ht="15" x14ac:dyDescent="0.25">
      <c r="A430">
        <v>1.73</v>
      </c>
      <c r="B430">
        <v>3.65</v>
      </c>
      <c r="C430">
        <v>5.23</v>
      </c>
      <c r="D430" s="43">
        <f t="shared" si="105"/>
        <v>4.3211873730784722E-2</v>
      </c>
      <c r="E430" s="44">
        <f>IF(OR($A430="",$B430="",$C430=""),"",A430*'MPTO_working_3-way'!$I429)</f>
        <v>1.8047565415542575</v>
      </c>
      <c r="F430" s="45">
        <f>IF(OR($A430="",$B430="",$C430=""),"",B430*'MPTO_working_3-way'!$I429)</f>
        <v>3.8077233391173642</v>
      </c>
      <c r="G430" s="46">
        <f>IF(OR($A430="",$B430="",$C430=""),"",C430*'MPTO_working_3-way'!$I429)</f>
        <v>5.4559980996120041</v>
      </c>
      <c r="H430" s="44">
        <f>IF(OR($A430="",$B430="",$C430=""),"",'MPTO_working_3-way'!E429)</f>
        <v>1.7742113002647586</v>
      </c>
      <c r="I430" s="45">
        <f>IF(OR($A430="",$B430="",$C430=""),"",'MPTO_working_3-way'!F429)</f>
        <v>3.8525454438343116</v>
      </c>
      <c r="J430" s="46">
        <f>IF(OR($A430="",$B430="",$C430=""),"",'MPTO_working_3-way'!G429)</f>
        <v>5.6560884106840241</v>
      </c>
      <c r="K430" s="44">
        <f>IF(OR($A430="",$B430="",$C430=""),"",'OddsRatio_working_3-way'!H429)</f>
        <v>1.7852810442407048</v>
      </c>
      <c r="L430" s="45">
        <f>IF(OR($A430="",$B430="",$C430=""),"",'OddsRatio_working_3-way'!I429)</f>
        <v>3.8506777633395446</v>
      </c>
      <c r="M430" s="46">
        <f>IF(OR($A430="",$B430="",$C430=""),"",'OddsRatio_working_3-way'!J429)</f>
        <v>5.5503271467646318</v>
      </c>
      <c r="N430" s="47">
        <f t="shared" si="93"/>
        <v>55.409135635480197</v>
      </c>
      <c r="O430" s="48">
        <f t="shared" si="94"/>
        <v>26.262412232707049</v>
      </c>
      <c r="P430" s="48">
        <f t="shared" si="95"/>
        <v>18.32845213181276</v>
      </c>
      <c r="Q430" t="s">
        <v>307</v>
      </c>
      <c r="R430" t="s">
        <v>300</v>
      </c>
      <c r="S430" t="s">
        <v>537</v>
      </c>
      <c r="T430" s="50">
        <v>100</v>
      </c>
      <c r="U430" s="50">
        <f t="shared" si="96"/>
        <v>42.196531791907518</v>
      </c>
      <c r="V430" s="50">
        <f t="shared" si="97"/>
        <v>72.602739726027394</v>
      </c>
      <c r="W430" s="50">
        <f t="shared" si="98"/>
        <v>80.879541108986615</v>
      </c>
      <c r="X430" s="50">
        <f t="shared" si="99"/>
        <v>46.517719164985984</v>
      </c>
      <c r="Y430" s="50">
        <f t="shared" si="100"/>
        <v>76.923927099105867</v>
      </c>
      <c r="Z430" s="50">
        <f t="shared" si="101"/>
        <v>85.200728482065088</v>
      </c>
      <c r="AA430" s="50">
        <f t="shared" si="102"/>
        <v>-4.321187373078466</v>
      </c>
      <c r="AB430" s="50">
        <f t="shared" si="103"/>
        <v>-4.3211873730784731</v>
      </c>
      <c r="AC430" s="50">
        <f t="shared" si="104"/>
        <v>-4.3211873730784731</v>
      </c>
      <c r="AF430">
        <v>2.2400000000000002</v>
      </c>
      <c r="AG430">
        <v>1.68</v>
      </c>
      <c r="AH430" s="66"/>
      <c r="AJ430" t="s">
        <v>439</v>
      </c>
    </row>
    <row r="431" spans="1:36" s="50" customFormat="1" ht="15" x14ac:dyDescent="0.25">
      <c r="A431">
        <v>2.27</v>
      </c>
      <c r="B431">
        <v>3.16</v>
      </c>
      <c r="C431">
        <v>3.55</v>
      </c>
      <c r="D431" s="43">
        <f t="shared" si="105"/>
        <v>3.867447140883562E-2</v>
      </c>
      <c r="E431" s="44">
        <f>IF(OR($A431="",$B431="",$C431=""),"",A431*'MPTO_working_3-way'!$I430)</f>
        <v>2.357791050098057</v>
      </c>
      <c r="F431" s="45">
        <f>IF(OR($A431="",$B431="",$C431=""),"",B431*'MPTO_working_3-way'!$I430)</f>
        <v>3.2822113296519206</v>
      </c>
      <c r="G431" s="46">
        <f>IF(OR($A431="",$B431="",$C431=""),"",C431*'MPTO_working_3-way'!$I430)</f>
        <v>3.6872943735013664</v>
      </c>
      <c r="H431" s="44">
        <f>IF(OR($A431="",$B431="",$C431=""),"",'MPTO_working_3-way'!E430)</f>
        <v>2.3384311075032236</v>
      </c>
      <c r="I431" s="45">
        <f>IF(OR($A431="",$B431="",$C431=""),"",'MPTO_working_3-way'!F430)</f>
        <v>3.2941960254688745</v>
      </c>
      <c r="J431" s="46">
        <f>IF(OR($A431="",$B431="",$C431=""),"",'MPTO_working_3-way'!G430)</f>
        <v>3.7202567743669759</v>
      </c>
      <c r="K431" s="44">
        <f>IF(OR($A431="",$B431="",$C431=""),"",'OddsRatio_working_3-way'!H430)</f>
        <v>2.3467375011517371</v>
      </c>
      <c r="L431" s="45">
        <f>IF(OR($A431="",$B431="",$C431=""),"",'OddsRatio_working_3-way'!I430)</f>
        <v>3.2905141751872065</v>
      </c>
      <c r="M431" s="46">
        <f>IF(OR($A431="",$B431="",$C431=""),"",'OddsRatio_working_3-way'!J430)</f>
        <v>3.7040792345960072</v>
      </c>
      <c r="N431" s="47">
        <f t="shared" si="93"/>
        <v>42.412579348726062</v>
      </c>
      <c r="O431" s="48">
        <f t="shared" si="94"/>
        <v>30.46726427898993</v>
      </c>
      <c r="P431" s="48">
        <f t="shared" si="95"/>
        <v>27.120156372283994</v>
      </c>
      <c r="Q431" t="s">
        <v>246</v>
      </c>
      <c r="R431" t="s">
        <v>305</v>
      </c>
      <c r="S431" t="s">
        <v>537</v>
      </c>
      <c r="T431" s="50">
        <v>100</v>
      </c>
      <c r="U431" s="50">
        <f t="shared" si="96"/>
        <v>55.947136563876647</v>
      </c>
      <c r="V431" s="50">
        <f t="shared" si="97"/>
        <v>68.35443037974683</v>
      </c>
      <c r="W431" s="50">
        <f t="shared" si="98"/>
        <v>71.83098591549296</v>
      </c>
      <c r="X431" s="50">
        <f t="shared" si="99"/>
        <v>59.814583704760203</v>
      </c>
      <c r="Y431" s="50">
        <f t="shared" si="100"/>
        <v>72.221877520630386</v>
      </c>
      <c r="Z431" s="50">
        <f t="shared" si="101"/>
        <v>75.698433056376516</v>
      </c>
      <c r="AA431" s="50">
        <f t="shared" si="102"/>
        <v>-3.8674471408835558</v>
      </c>
      <c r="AB431" s="50">
        <f t="shared" si="103"/>
        <v>-3.8674471408835558</v>
      </c>
      <c r="AC431" s="50">
        <f t="shared" si="104"/>
        <v>-3.8674471408835558</v>
      </c>
      <c r="AD431" s="51"/>
      <c r="AE431" s="51"/>
      <c r="AF431">
        <v>2.52</v>
      </c>
      <c r="AG431">
        <v>1.55</v>
      </c>
      <c r="AH431" s="66"/>
      <c r="AI431" s="51"/>
      <c r="AJ431" t="s">
        <v>439</v>
      </c>
    </row>
    <row r="432" spans="1:36" ht="15" x14ac:dyDescent="0.25">
      <c r="A432">
        <v>3.1</v>
      </c>
      <c r="B432">
        <v>3.13</v>
      </c>
      <c r="C432">
        <v>2.52</v>
      </c>
      <c r="D432" s="43">
        <f t="shared" si="105"/>
        <v>3.8894859878060961E-2</v>
      </c>
      <c r="E432" s="44">
        <f>IF(OR($A432="",$B432="",$C432=""),"",A432*'MPTO_working_3-way'!$I431)</f>
        <v>3.2205740656219892</v>
      </c>
      <c r="F432" s="45">
        <f>IF(OR($A432="",$B432="",$C432=""),"",B432*'MPTO_working_3-way'!$I431)</f>
        <v>3.2517409114183309</v>
      </c>
      <c r="G432" s="46">
        <f>IF(OR($A432="",$B432="",$C432=""),"",C432*'MPTO_working_3-way'!$I431)</f>
        <v>2.6180150468927135</v>
      </c>
      <c r="H432" s="44">
        <f>IF(OR($A432="",$B432="",$C432=""),"",'MPTO_working_3-way'!E431)</f>
        <v>3.229810459427187</v>
      </c>
      <c r="I432" s="45">
        <f>IF(OR($A432="",$B432="",$C432=""),"",'MPTO_working_3-way'!F431)</f>
        <v>3.262388725619259</v>
      </c>
      <c r="J432" s="46">
        <f>IF(OR($A432="",$B432="",$C432=""),"",'MPTO_working_3-way'!G431)</f>
        <v>2.6051134386155814</v>
      </c>
      <c r="K432" s="44">
        <f>IF(OR($A432="",$B432="",$C432=""),"",'OddsRatio_working_3-way'!H431)</f>
        <v>3.2256733212269473</v>
      </c>
      <c r="L432" s="45">
        <f>IF(OR($A432="",$B432="",$C432=""),"",'OddsRatio_working_3-way'!I431)</f>
        <v>3.2574686543873317</v>
      </c>
      <c r="M432" s="46">
        <f>IF(OR($A432="",$B432="",$C432=""),"",'OddsRatio_working_3-way'!J431)</f>
        <v>2.610963546792838</v>
      </c>
      <c r="N432" s="47">
        <f t="shared" si="93"/>
        <v>31.05036492327557</v>
      </c>
      <c r="O432" s="48">
        <f t="shared" si="94"/>
        <v>30.752757591742576</v>
      </c>
      <c r="P432" s="48">
        <f t="shared" si="95"/>
        <v>38.196877484981854</v>
      </c>
      <c r="Q432" t="s">
        <v>303</v>
      </c>
      <c r="R432" t="s">
        <v>463</v>
      </c>
      <c r="S432" t="s">
        <v>537</v>
      </c>
      <c r="T432" s="50">
        <v>100</v>
      </c>
      <c r="U432" s="50">
        <f t="shared" si="96"/>
        <v>67.741935483870961</v>
      </c>
      <c r="V432" s="50">
        <f t="shared" si="97"/>
        <v>68.051118210862612</v>
      </c>
      <c r="W432" s="50">
        <f t="shared" si="98"/>
        <v>60.317460317460316</v>
      </c>
      <c r="X432" s="50">
        <f t="shared" si="99"/>
        <v>71.631421471677058</v>
      </c>
      <c r="Y432" s="50">
        <f t="shared" si="100"/>
        <v>71.940604198668709</v>
      </c>
      <c r="Z432" s="50">
        <f t="shared" si="101"/>
        <v>64.206946305266413</v>
      </c>
      <c r="AA432" s="50">
        <f t="shared" si="102"/>
        <v>-3.889485987806097</v>
      </c>
      <c r="AB432" s="50">
        <f t="shared" si="103"/>
        <v>-3.889485987806097</v>
      </c>
      <c r="AC432" s="50">
        <f t="shared" si="104"/>
        <v>-3.889485987806097</v>
      </c>
      <c r="AF432">
        <v>2.06</v>
      </c>
      <c r="AG432">
        <v>1.81</v>
      </c>
      <c r="AH432" s="66"/>
      <c r="AJ432" t="s">
        <v>439</v>
      </c>
    </row>
    <row r="433" spans="1:36" ht="15" x14ac:dyDescent="0.25">
      <c r="A433">
        <v>2.96</v>
      </c>
      <c r="B433">
        <v>3.31</v>
      </c>
      <c r="C433">
        <v>2.44</v>
      </c>
      <c r="D433" s="43">
        <f t="shared" si="105"/>
        <v>4.9788707036986013E-2</v>
      </c>
      <c r="E433" s="44">
        <f>IF(OR($A433="",$B433="",$C433=""),"",A433*'MPTO_working_3-way'!$I432)</f>
        <v>3.1073745728294786</v>
      </c>
      <c r="F433" s="45">
        <f>IF(OR($A433="",$B433="",$C433=""),"",B433*'MPTO_working_3-way'!$I432)</f>
        <v>3.4748006202924238</v>
      </c>
      <c r="G433" s="46">
        <f>IF(OR($A433="",$B433="",$C433=""),"",C433*'MPTO_working_3-way'!$I432)</f>
        <v>2.5614844451702456</v>
      </c>
      <c r="H433" s="44">
        <f>IF(OR($A433="",$B433="",$C433=""),"",'MPTO_working_3-way'!E432)</f>
        <v>3.1129218422511031</v>
      </c>
      <c r="I433" s="45">
        <f>IF(OR($A433="",$B433="",$C433=""),"",'MPTO_working_3-way'!F432)</f>
        <v>3.5023991861285553</v>
      </c>
      <c r="J433" s="46">
        <f>IF(OR($A433="",$B433="",$C433=""),"",'MPTO_working_3-way'!G432)</f>
        <v>2.5429773994856633</v>
      </c>
      <c r="K433" s="44">
        <f>IF(OR($A433="",$B433="",$C433=""),"",'OddsRatio_working_3-way'!H432)</f>
        <v>3.1114880281221335</v>
      </c>
      <c r="L433" s="45">
        <f>IF(OR($A433="",$B433="",$C433=""),"",'OddsRatio_working_3-way'!I432)</f>
        <v>3.4885394617153724</v>
      </c>
      <c r="M433" s="46">
        <f>IF(OR($A433="",$B433="",$C433=""),"",'OddsRatio_working_3-way'!J432)</f>
        <v>2.5512973267836085</v>
      </c>
      <c r="N433" s="47">
        <f t="shared" si="93"/>
        <v>32.18150810474809</v>
      </c>
      <c r="O433" s="48">
        <f t="shared" si="94"/>
        <v>28.778629604246024</v>
      </c>
      <c r="P433" s="48">
        <f t="shared" si="95"/>
        <v>39.039862291005882</v>
      </c>
      <c r="Q433" t="s">
        <v>515</v>
      </c>
      <c r="R433" t="s">
        <v>309</v>
      </c>
      <c r="S433" t="s">
        <v>537</v>
      </c>
      <c r="T433" s="50">
        <v>100</v>
      </c>
      <c r="U433" s="50">
        <f t="shared" si="96"/>
        <v>66.21621621621621</v>
      </c>
      <c r="V433" s="50">
        <f t="shared" si="97"/>
        <v>69.78851963746223</v>
      </c>
      <c r="W433" s="50">
        <f t="shared" si="98"/>
        <v>59.016393442622956</v>
      </c>
      <c r="X433" s="50">
        <f t="shared" si="99"/>
        <v>71.195086919914814</v>
      </c>
      <c r="Y433" s="50">
        <f t="shared" si="100"/>
        <v>74.767390341160834</v>
      </c>
      <c r="Z433" s="50">
        <f t="shared" si="101"/>
        <v>63.995264146321553</v>
      </c>
      <c r="AA433" s="50">
        <f t="shared" si="102"/>
        <v>-4.978870703698604</v>
      </c>
      <c r="AB433" s="50">
        <f t="shared" si="103"/>
        <v>-4.978870703698604</v>
      </c>
      <c r="AC433" s="50">
        <f t="shared" si="104"/>
        <v>-4.9788707036985969</v>
      </c>
      <c r="AF433">
        <v>2.0699999999999998</v>
      </c>
      <c r="AG433">
        <v>1.75</v>
      </c>
      <c r="AH433" s="66"/>
      <c r="AJ433" t="s">
        <v>445</v>
      </c>
    </row>
    <row r="434" spans="1:36" ht="15" x14ac:dyDescent="0.25">
      <c r="A434" s="80">
        <v>2.2149927139587935</v>
      </c>
      <c r="B434" s="80">
        <v>3.2513845491543862</v>
      </c>
      <c r="C434" s="80">
        <v>4.341172641200286</v>
      </c>
      <c r="D434" s="43">
        <f t="shared" si="105"/>
        <v>-1.0617457658121277E-2</v>
      </c>
      <c r="E434" s="44">
        <f>IF(OR($A434="",$B434="",$C434=""),"",A434*'MPTO_working_3-way'!$I433)</f>
        <v>2.1914751226052887</v>
      </c>
      <c r="F434" s="45">
        <f>IF(OR($A434="",$B434="",$C434=""),"",B434*'MPTO_working_3-way'!$I433)</f>
        <v>3.2168631113734696</v>
      </c>
      <c r="G434" s="46">
        <f>IF(OR($A434="",$B434="",$C434=""),"",C434*'MPTO_working_3-way'!$I433)</f>
        <v>4.2950804244957475</v>
      </c>
      <c r="H434" s="44">
        <f>IF(OR($A434="",$B434="",$C434=""),"",'MPTO_working_3-way'!E433)</f>
        <v>2.1977640086762968</v>
      </c>
      <c r="I434" s="45">
        <f>IF(OR($A434="",$B434="",$C434=""),"",'MPTO_working_3-way'!F433)</f>
        <v>3.2143960250273182</v>
      </c>
      <c r="J434" s="46">
        <f>IF(OR($A434="",$B434="",$C434=""),"",'MPTO_working_3-way'!G433)</f>
        <v>4.2754837992693968</v>
      </c>
      <c r="K434" s="44">
        <f>IF(OR($A434="",$B434="",$C434=""),"",'OddsRatio_working_3-way'!H433)</f>
        <v>2.194989107437979</v>
      </c>
      <c r="L434" s="45">
        <f>IF(OR($A434="",$B434="",$C434=""),"",'OddsRatio_working_3-way'!I433)</f>
        <v>3.2143178160530939</v>
      </c>
      <c r="M434" s="46">
        <f>IF(OR($A434="",$B434="",$C434=""),"",'OddsRatio_working_3-way'!J433)</f>
        <v>4.2861636670189407</v>
      </c>
      <c r="N434" s="47">
        <f t="shared" ref="N434:N497" si="106">(1/E434)* 100</f>
        <v>45.631364448763222</v>
      </c>
      <c r="O434" s="48">
        <f t="shared" ref="O434:O497" si="107">(1/F434)* 100</f>
        <v>31.086184440501128</v>
      </c>
      <c r="P434" s="48">
        <f t="shared" ref="P434:P497" si="108">(1/G434)* 100</f>
        <v>23.282451110735657</v>
      </c>
      <c r="Q434" t="s">
        <v>452</v>
      </c>
      <c r="R434" t="s">
        <v>310</v>
      </c>
      <c r="S434" t="s">
        <v>537</v>
      </c>
      <c r="T434" s="50">
        <v>100</v>
      </c>
      <c r="U434" s="50">
        <f t="shared" ref="U434:U497" si="109">(1/A434)*((T434*A434)-T434)</f>
        <v>54.853124631153833</v>
      </c>
      <c r="V434" s="50">
        <f t="shared" ref="V434:V497" si="110">(1/B434)*((T434*B434)-T434)</f>
        <v>69.243871806548441</v>
      </c>
      <c r="W434" s="50">
        <f t="shared" ref="W434:W497" si="111">(1/C434)*((T434*C434)-T434)</f>
        <v>76.96474932810986</v>
      </c>
      <c r="X434" s="50">
        <f t="shared" ref="X434:X497" si="112">((1/B434)+(1/C434))*T434</f>
        <v>53.791378865341713</v>
      </c>
      <c r="Y434" s="50">
        <f t="shared" ref="Y434:Y497" si="113">((1/A434)+(1/C434))*T434</f>
        <v>68.182126040736321</v>
      </c>
      <c r="Z434" s="50">
        <f t="shared" ref="Z434:Z497" si="114">((1/A434)+(1/B434))*T434</f>
        <v>75.903003562297727</v>
      </c>
      <c r="AA434" s="50">
        <f t="shared" ref="AA434:AA497" si="115">U434-X434</f>
        <v>1.0617457658121197</v>
      </c>
      <c r="AB434" s="50">
        <f t="shared" ref="AB434:AB497" si="116">V434-Y434</f>
        <v>1.0617457658121197</v>
      </c>
      <c r="AC434" s="50">
        <f t="shared" ref="AC434:AC497" si="117">W434-Z434</f>
        <v>1.0617457658121339</v>
      </c>
      <c r="AF434">
        <v>3.33</v>
      </c>
      <c r="AG434">
        <v>1.43</v>
      </c>
      <c r="AH434" s="66"/>
      <c r="AJ434" t="s">
        <v>445</v>
      </c>
    </row>
    <row r="435" spans="1:36" ht="15" x14ac:dyDescent="0.25">
      <c r="A435">
        <v>4.97</v>
      </c>
      <c r="B435">
        <v>3.89</v>
      </c>
      <c r="C435">
        <v>1.68</v>
      </c>
      <c r="D435" s="43">
        <f t="shared" si="105"/>
        <v>5.351474743921969E-2</v>
      </c>
      <c r="E435" s="44">
        <f>IF(OR($A435="",$B435="",$C435=""),"",A435*'MPTO_working_3-way'!$I434)</f>
        <v>5.2359682947729214</v>
      </c>
      <c r="F435" s="45">
        <f>IF(OR($A435="",$B435="",$C435=""),"",B435*'MPTO_working_3-way'!$I434)</f>
        <v>4.0981723675385648</v>
      </c>
      <c r="G435" s="46">
        <f>IF(OR($A435="",$B435="",$C435=""),"",C435*'MPTO_working_3-way'!$I434)</f>
        <v>1.769904775697889</v>
      </c>
      <c r="H435" s="44">
        <f>IF(OR($A435="",$B435="",$C435=""),"",'MPTO_working_3-way'!E434)</f>
        <v>5.4534846730175834</v>
      </c>
      <c r="I435" s="45">
        <f>IF(OR($A435="",$B435="",$C435=""),"",'MPTO_working_3-way'!F434)</f>
        <v>4.1800574879012355</v>
      </c>
      <c r="J435" s="46">
        <f>IF(OR($A435="",$B435="",$C435=""),"",'MPTO_working_3-way'!G434)</f>
        <v>1.7319020896330553</v>
      </c>
      <c r="K435" s="44">
        <f>IF(OR($A435="",$B435="",$C435=""),"",'OddsRatio_working_3-way'!H434)</f>
        <v>5.3496638944586747</v>
      </c>
      <c r="L435" s="45">
        <f>IF(OR($A435="",$B435="",$C435=""),"",'OddsRatio_working_3-way'!I434)</f>
        <v>4.1663800138502696</v>
      </c>
      <c r="M435" s="46">
        <f>IF(OR($A435="",$B435="",$C435=""),"",'OddsRatio_working_3-way'!J434)</f>
        <v>1.7450305914941813</v>
      </c>
      <c r="N435" s="47">
        <f t="shared" si="106"/>
        <v>19.098664157273493</v>
      </c>
      <c r="O435" s="48">
        <f t="shared" si="107"/>
        <v>24.40112104412577</v>
      </c>
      <c r="P435" s="48">
        <f t="shared" si="108"/>
        <v>56.500214798600744</v>
      </c>
      <c r="Q435" t="s">
        <v>308</v>
      </c>
      <c r="R435" t="s">
        <v>470</v>
      </c>
      <c r="S435" t="s">
        <v>537</v>
      </c>
      <c r="T435" s="50">
        <v>100</v>
      </c>
      <c r="U435" s="50">
        <f t="shared" si="109"/>
        <v>79.879275653923543</v>
      </c>
      <c r="V435" s="50">
        <f t="shared" si="110"/>
        <v>74.293059125964007</v>
      </c>
      <c r="W435" s="50">
        <f t="shared" si="111"/>
        <v>40.476190476190474</v>
      </c>
      <c r="X435" s="50">
        <f t="shared" si="112"/>
        <v>85.230750397845512</v>
      </c>
      <c r="Y435" s="50">
        <f t="shared" si="113"/>
        <v>79.644533869885976</v>
      </c>
      <c r="Z435" s="50">
        <f t="shared" si="114"/>
        <v>45.827665220112443</v>
      </c>
      <c r="AA435" s="50">
        <f t="shared" si="115"/>
        <v>-5.351474743921969</v>
      </c>
      <c r="AB435" s="50">
        <f t="shared" si="116"/>
        <v>-5.351474743921969</v>
      </c>
      <c r="AC435" s="50">
        <f t="shared" si="117"/>
        <v>-5.351474743921969</v>
      </c>
      <c r="AF435">
        <v>1.88</v>
      </c>
      <c r="AG435">
        <v>1.93</v>
      </c>
      <c r="AH435" s="66"/>
      <c r="AJ435" t="s">
        <v>445</v>
      </c>
    </row>
    <row r="436" spans="1:36" ht="15" x14ac:dyDescent="0.25">
      <c r="A436">
        <v>2.3199999999999998</v>
      </c>
      <c r="B436">
        <v>3.44</v>
      </c>
      <c r="C436">
        <v>2.96</v>
      </c>
      <c r="D436" s="43">
        <f t="shared" si="105"/>
        <v>5.9569995015063215E-2</v>
      </c>
      <c r="E436" s="44">
        <f>IF(OR($A436="",$B436="",$C436=""),"",A436*'MPTO_working_3-way'!$I435)</f>
        <v>2.4582023884349464</v>
      </c>
      <c r="F436" s="45">
        <f>IF(OR($A436="",$B436="",$C436=""),"",B436*'MPTO_working_3-way'!$I435)</f>
        <v>3.6449207828518175</v>
      </c>
      <c r="G436" s="46">
        <f>IF(OR($A436="",$B436="",$C436=""),"",C436*'MPTO_working_3-way'!$I435)</f>
        <v>3.1363271852445869</v>
      </c>
      <c r="H436" s="44">
        <f>IF(OR($A436="",$B436="",$C436=""),"",'MPTO_working_3-way'!E435)</f>
        <v>2.432037811434796</v>
      </c>
      <c r="I436" s="45">
        <f>IF(OR($A436="",$B436="",$C436=""),"",'MPTO_working_3-way'!F435)</f>
        <v>3.6922030462268935</v>
      </c>
      <c r="J436" s="46">
        <f>IF(OR($A436="",$B436="",$C436=""),"",'MPTO_working_3-way'!G435)</f>
        <v>3.144840278093334</v>
      </c>
      <c r="K436" s="44">
        <f>IF(OR($A436="",$B436="",$C436=""),"",'OddsRatio_working_3-way'!H435)</f>
        <v>2.4434665678452618</v>
      </c>
      <c r="L436" s="45">
        <f>IF(OR($A436="",$B436="",$C436=""),"",'OddsRatio_working_3-way'!I435)</f>
        <v>3.6682260799563924</v>
      </c>
      <c r="M436" s="46">
        <f>IF(OR($A436="",$B436="",$C436=""),"",'OddsRatio_working_3-way'!J435)</f>
        <v>3.1433291461944797</v>
      </c>
      <c r="N436" s="47">
        <f t="shared" si="106"/>
        <v>40.680132958322687</v>
      </c>
      <c r="O436" s="48">
        <f t="shared" si="107"/>
        <v>27.43543850677576</v>
      </c>
      <c r="P436" s="48">
        <f t="shared" si="108"/>
        <v>31.884428534901559</v>
      </c>
      <c r="Q436" t="s">
        <v>318</v>
      </c>
      <c r="R436" t="s">
        <v>313</v>
      </c>
      <c r="S436" t="s">
        <v>537</v>
      </c>
      <c r="T436" s="50">
        <v>100</v>
      </c>
      <c r="U436" s="50">
        <f t="shared" si="109"/>
        <v>56.896551724137922</v>
      </c>
      <c r="V436" s="50">
        <f t="shared" si="110"/>
        <v>70.930232558139537</v>
      </c>
      <c r="W436" s="50">
        <f t="shared" si="111"/>
        <v>66.21621621621621</v>
      </c>
      <c r="X436" s="50">
        <f t="shared" si="112"/>
        <v>62.853551225644246</v>
      </c>
      <c r="Y436" s="50">
        <f t="shared" si="113"/>
        <v>76.887232059645854</v>
      </c>
      <c r="Z436" s="50">
        <f t="shared" si="114"/>
        <v>72.173215717722542</v>
      </c>
      <c r="AA436" s="50">
        <f t="shared" si="115"/>
        <v>-5.9569995015063242</v>
      </c>
      <c r="AB436" s="50">
        <f t="shared" si="116"/>
        <v>-5.9569995015063171</v>
      </c>
      <c r="AC436" s="50">
        <f t="shared" si="117"/>
        <v>-5.9569995015063313</v>
      </c>
      <c r="AF436">
        <v>1.88</v>
      </c>
      <c r="AG436">
        <v>1.94</v>
      </c>
      <c r="AH436" s="66"/>
      <c r="AJ436" t="s">
        <v>445</v>
      </c>
    </row>
    <row r="437" spans="1:36" ht="15" x14ac:dyDescent="0.25">
      <c r="A437">
        <v>2.9</v>
      </c>
      <c r="B437">
        <v>2.85</v>
      </c>
      <c r="C437">
        <v>2.84</v>
      </c>
      <c r="D437" s="43">
        <f t="shared" si="105"/>
        <v>4.7817455245690699E-2</v>
      </c>
      <c r="E437" s="44">
        <f>IF(OR($A437="",$B437="",$C437=""),"",A437*'MPTO_working_3-way'!$I436)</f>
        <v>3.0386706202125029</v>
      </c>
      <c r="F437" s="45">
        <f>IF(OR($A437="",$B437="",$C437=""),"",B437*'MPTO_working_3-way'!$I436)</f>
        <v>2.9862797474502187</v>
      </c>
      <c r="G437" s="46">
        <f>IF(OR($A437="",$B437="",$C437=""),"",C437*'MPTO_working_3-way'!$I436)</f>
        <v>2.9758015728977614</v>
      </c>
      <c r="H437" s="44">
        <f>IF(OR($A437="",$B437="",$C437=""),"",'MPTO_working_3-way'!E436)</f>
        <v>3.040544741705383</v>
      </c>
      <c r="I437" s="45">
        <f>IF(OR($A437="",$B437="",$C437=""),"",'MPTO_working_3-way'!F436)</f>
        <v>2.985626823146327</v>
      </c>
      <c r="J437" s="46">
        <f>IF(OR($A437="",$B437="",$C437=""),"",'MPTO_working_3-way'!G436)</f>
        <v>2.974654241612666</v>
      </c>
      <c r="K437" s="44">
        <f>IF(OR($A437="",$B437="",$C437=""),"",'OddsRatio_working_3-way'!H436)</f>
        <v>3.0396242086658432</v>
      </c>
      <c r="L437" s="45">
        <f>IF(OR($A437="",$B437="",$C437=""),"",'OddsRatio_working_3-way'!I436)</f>
        <v>2.9859498873851642</v>
      </c>
      <c r="M437" s="46">
        <f>IF(OR($A437="",$B437="",$C437=""),"",'OddsRatio_working_3-way'!J436)</f>
        <v>2.9752150231290271</v>
      </c>
      <c r="N437" s="47">
        <f t="shared" si="106"/>
        <v>32.909127871518599</v>
      </c>
      <c r="O437" s="48">
        <f t="shared" si="107"/>
        <v>33.486480992071556</v>
      </c>
      <c r="P437" s="48">
        <f t="shared" si="108"/>
        <v>33.604391136409845</v>
      </c>
      <c r="Q437" t="s">
        <v>503</v>
      </c>
      <c r="R437" t="s">
        <v>501</v>
      </c>
      <c r="S437" t="s">
        <v>537</v>
      </c>
      <c r="T437" s="50">
        <v>100</v>
      </c>
      <c r="U437" s="50">
        <f t="shared" si="109"/>
        <v>65.517241379310349</v>
      </c>
      <c r="V437" s="50">
        <f t="shared" si="110"/>
        <v>64.912280701754383</v>
      </c>
      <c r="W437" s="50">
        <f t="shared" si="111"/>
        <v>64.788732394366207</v>
      </c>
      <c r="X437" s="50">
        <f t="shared" si="112"/>
        <v>70.29898690387941</v>
      </c>
      <c r="Y437" s="50">
        <f t="shared" si="113"/>
        <v>69.694026226323459</v>
      </c>
      <c r="Z437" s="50">
        <f t="shared" si="114"/>
        <v>69.570477918935268</v>
      </c>
      <c r="AA437" s="50">
        <f t="shared" si="115"/>
        <v>-4.781745524569061</v>
      </c>
      <c r="AB437" s="50">
        <f t="shared" si="116"/>
        <v>-4.7817455245690752</v>
      </c>
      <c r="AC437" s="50">
        <f t="shared" si="117"/>
        <v>-4.781745524569061</v>
      </c>
      <c r="AF437">
        <v>2.21</v>
      </c>
      <c r="AG437">
        <v>1.67</v>
      </c>
      <c r="AH437" s="66"/>
      <c r="AJ437" t="s">
        <v>445</v>
      </c>
    </row>
    <row r="438" spans="1:36" ht="15" x14ac:dyDescent="0.25">
      <c r="A438">
        <v>1.85</v>
      </c>
      <c r="B438">
        <v>3.47</v>
      </c>
      <c r="C438">
        <v>4.45</v>
      </c>
      <c r="D438" s="43">
        <f t="shared" si="105"/>
        <v>5.344407970448195E-2</v>
      </c>
      <c r="E438" s="44">
        <f>IF(OR($A438="",$B438="",$C438=""),"",A438*'MPTO_working_3-way'!$I437)</f>
        <v>1.9488715474532916</v>
      </c>
      <c r="F438" s="45">
        <f>IF(OR($A438="",$B438="",$C438=""),"",B438*'MPTO_working_3-way'!$I437)</f>
        <v>3.6554509565745525</v>
      </c>
      <c r="G438" s="46">
        <f>IF(OR($A438="",$B438="",$C438=""),"",C438*'MPTO_working_3-way'!$I437)</f>
        <v>4.6878261546849451</v>
      </c>
      <c r="H438" s="44">
        <f>IF(OR($A438="",$B438="",$C438=""),"",'MPTO_working_3-way'!E437)</f>
        <v>1.9130486949407646</v>
      </c>
      <c r="I438" s="45">
        <f>IF(OR($A438="",$B438="",$C438=""),"",'MPTO_working_3-way'!F437)</f>
        <v>3.6986386946487553</v>
      </c>
      <c r="J438" s="46">
        <f>IF(OR($A438="",$B438="",$C438=""),"",'MPTO_working_3-way'!G437)</f>
        <v>4.8331498115670888</v>
      </c>
      <c r="K438" s="44">
        <f>IF(OR($A438="",$B438="",$C438=""),"",'OddsRatio_working_3-way'!H437)</f>
        <v>1.9264575500348879</v>
      </c>
      <c r="L438" s="45">
        <f>IF(OR($A438="",$B438="",$C438=""),"",'OddsRatio_working_3-way'!I437)</f>
        <v>3.6921766453954961</v>
      </c>
      <c r="M438" s="46">
        <f>IF(OR($A438="",$B438="",$C438=""),"",'OddsRatio_working_3-way'!J437)</f>
        <v>4.7603277030827797</v>
      </c>
      <c r="N438" s="47">
        <f t="shared" si="106"/>
        <v>51.311745061225842</v>
      </c>
      <c r="O438" s="48">
        <f t="shared" si="107"/>
        <v>27.356405868376889</v>
      </c>
      <c r="P438" s="48">
        <f t="shared" si="108"/>
        <v>21.331849070397258</v>
      </c>
      <c r="Q438" t="s">
        <v>311</v>
      </c>
      <c r="R438" t="s">
        <v>500</v>
      </c>
      <c r="S438" t="s">
        <v>537</v>
      </c>
      <c r="T438" s="50">
        <v>100</v>
      </c>
      <c r="U438" s="50">
        <f t="shared" si="109"/>
        <v>45.945945945945937</v>
      </c>
      <c r="V438" s="50">
        <f t="shared" si="110"/>
        <v>71.181556195965413</v>
      </c>
      <c r="W438" s="50">
        <f t="shared" si="111"/>
        <v>77.528089887640448</v>
      </c>
      <c r="X438" s="50">
        <f t="shared" si="112"/>
        <v>51.290353916394139</v>
      </c>
      <c r="Y438" s="50">
        <f t="shared" si="113"/>
        <v>76.525964166413601</v>
      </c>
      <c r="Z438" s="50">
        <f t="shared" si="114"/>
        <v>82.872497858088636</v>
      </c>
      <c r="AA438" s="50">
        <f t="shared" si="115"/>
        <v>-5.3444079704482021</v>
      </c>
      <c r="AB438" s="50">
        <f t="shared" si="116"/>
        <v>-5.3444079704481879</v>
      </c>
      <c r="AC438" s="50">
        <f t="shared" si="117"/>
        <v>-5.3444079704481879</v>
      </c>
      <c r="AF438">
        <v>2.06</v>
      </c>
      <c r="AG438">
        <v>1.76</v>
      </c>
      <c r="AH438" s="66"/>
      <c r="AJ438" t="s">
        <v>445</v>
      </c>
    </row>
    <row r="439" spans="1:36" ht="15" x14ac:dyDescent="0.25">
      <c r="A439">
        <v>1.94</v>
      </c>
      <c r="B439">
        <v>3.6</v>
      </c>
      <c r="C439">
        <v>3.85</v>
      </c>
      <c r="D439" s="43">
        <f t="shared" si="105"/>
        <v>5.2981955043810647E-2</v>
      </c>
      <c r="E439" s="44">
        <f>IF(OR($A439="",$B439="",$C439=""),"",A439*'MPTO_working_3-way'!$I438)</f>
        <v>2.0427849927849926</v>
      </c>
      <c r="F439" s="45">
        <f>IF(OR($A439="",$B439="",$C439=""),"",B439*'MPTO_working_3-way'!$I438)</f>
        <v>3.7907350381577185</v>
      </c>
      <c r="G439" s="46">
        <f>IF(OR($A439="",$B439="",$C439=""),"",C439*'MPTO_working_3-way'!$I438)</f>
        <v>4.0539805269186715</v>
      </c>
      <c r="H439" s="44">
        <f>IF(OR($A439="",$B439="",$C439=""),"",'MPTO_working_3-way'!E438)</f>
        <v>2.0088257121084587</v>
      </c>
      <c r="I439" s="45">
        <f>IF(OR($A439="",$B439="",$C439=""),"",'MPTO_working_3-way'!F438)</f>
        <v>3.8444219917645266</v>
      </c>
      <c r="J439" s="46">
        <f>IF(OR($A439="",$B439="",$C439=""),"",'MPTO_working_3-way'!G438)</f>
        <v>4.1308725175906673</v>
      </c>
      <c r="K439" s="44">
        <f>IF(OR($A439="",$B439="",$C439=""),"",'OddsRatio_working_3-way'!H438)</f>
        <v>2.0217702674607247</v>
      </c>
      <c r="L439" s="45">
        <f>IF(OR($A439="",$B439="",$C439=""),"",'OddsRatio_working_3-way'!I438)</f>
        <v>3.8261730802105154</v>
      </c>
      <c r="M439" s="46">
        <f>IF(OR($A439="",$B439="",$C439=""),"",'OddsRatio_working_3-way'!J438)</f>
        <v>4.0979204917692211</v>
      </c>
      <c r="N439" s="47">
        <f t="shared" si="106"/>
        <v>48.952777875887406</v>
      </c>
      <c r="O439" s="48">
        <f t="shared" si="107"/>
        <v>26.380108077561541</v>
      </c>
      <c r="P439" s="48">
        <f t="shared" si="108"/>
        <v>24.667114046551053</v>
      </c>
      <c r="Q439" t="s">
        <v>504</v>
      </c>
      <c r="R439" t="s">
        <v>317</v>
      </c>
      <c r="S439" t="s">
        <v>537</v>
      </c>
      <c r="T439" s="50">
        <v>100</v>
      </c>
      <c r="U439" s="50">
        <f t="shared" si="109"/>
        <v>48.453608247422686</v>
      </c>
      <c r="V439" s="50">
        <f t="shared" si="110"/>
        <v>72.222222222222229</v>
      </c>
      <c r="W439" s="50">
        <f t="shared" si="111"/>
        <v>74.025974025974023</v>
      </c>
      <c r="X439" s="50">
        <f t="shared" si="112"/>
        <v>53.751803751803749</v>
      </c>
      <c r="Y439" s="50">
        <f t="shared" si="113"/>
        <v>77.520417726603299</v>
      </c>
      <c r="Z439" s="50">
        <f t="shared" si="114"/>
        <v>79.324169530355107</v>
      </c>
      <c r="AA439" s="50">
        <f t="shared" si="115"/>
        <v>-5.2981955043810629</v>
      </c>
      <c r="AB439" s="50">
        <f t="shared" si="116"/>
        <v>-5.29819550438107</v>
      </c>
      <c r="AC439" s="50">
        <f t="shared" si="117"/>
        <v>-5.2981955043810842</v>
      </c>
      <c r="AF439">
        <v>1.98</v>
      </c>
      <c r="AG439">
        <v>1.84</v>
      </c>
      <c r="AH439" s="66"/>
      <c r="AJ439" t="s">
        <v>445</v>
      </c>
    </row>
    <row r="440" spans="1:36" ht="15" x14ac:dyDescent="0.25">
      <c r="A440">
        <v>2.52</v>
      </c>
      <c r="B440">
        <v>3.16</v>
      </c>
      <c r="C440">
        <v>2.98</v>
      </c>
      <c r="D440" s="43">
        <f t="shared" si="105"/>
        <v>4.8851562826586203E-2</v>
      </c>
      <c r="E440" s="44">
        <f>IF(OR($A440="",$B440="",$C440=""),"",A440*'MPTO_working_3-way'!$I439)</f>
        <v>2.6431059383229973</v>
      </c>
      <c r="F440" s="45">
        <f>IF(OR($A440="",$B440="",$C440=""),"",B440*'MPTO_working_3-way'!$I439)</f>
        <v>3.3143709385320124</v>
      </c>
      <c r="G440" s="46">
        <f>IF(OR($A440="",$B440="",$C440=""),"",C440*'MPTO_working_3-way'!$I439)</f>
        <v>3.1255776572232268</v>
      </c>
      <c r="H440" s="44">
        <f>IF(OR($A440="",$B440="",$C440=""),"",'MPTO_working_3-way'!E439)</f>
        <v>2.6278339896857781</v>
      </c>
      <c r="I440" s="45">
        <f>IF(OR($A440="",$B440="",$C440=""),"",'MPTO_working_3-way'!F439)</f>
        <v>3.331425071653404</v>
      </c>
      <c r="J440" s="46">
        <f>IF(OR($A440="",$B440="",$C440=""),"",'MPTO_working_3-way'!G439)</f>
        <v>3.1319822109096846</v>
      </c>
      <c r="K440" s="44">
        <f>IF(OR($A440="",$B440="",$C440=""),"",'OddsRatio_working_3-way'!H439)</f>
        <v>2.634779080010234</v>
      </c>
      <c r="L440" s="45">
        <f>IF(OR($A440="",$B440="",$C440=""),"",'OddsRatio_working_3-way'!I439)</f>
        <v>3.3231071136987538</v>
      </c>
      <c r="M440" s="46">
        <f>IF(OR($A440="",$B440="",$C440=""),"",'OddsRatio_working_3-way'!J439)</f>
        <v>3.1295148542238569</v>
      </c>
      <c r="N440" s="47">
        <f t="shared" si="106"/>
        <v>37.834276163538185</v>
      </c>
      <c r="O440" s="48">
        <f t="shared" si="107"/>
        <v>30.171637953201337</v>
      </c>
      <c r="P440" s="48">
        <f t="shared" si="108"/>
        <v>31.994085883260482</v>
      </c>
      <c r="Q440" t="s">
        <v>502</v>
      </c>
      <c r="R440" t="s">
        <v>316</v>
      </c>
      <c r="S440" t="s">
        <v>537</v>
      </c>
      <c r="T440" s="50">
        <v>100</v>
      </c>
      <c r="U440" s="50">
        <f t="shared" si="109"/>
        <v>60.317460317460316</v>
      </c>
      <c r="V440" s="50">
        <f t="shared" si="110"/>
        <v>68.35443037974683</v>
      </c>
      <c r="W440" s="50">
        <f t="shared" si="111"/>
        <v>66.442953020134226</v>
      </c>
      <c r="X440" s="50">
        <f t="shared" si="112"/>
        <v>65.20261660011893</v>
      </c>
      <c r="Y440" s="50">
        <f t="shared" si="113"/>
        <v>73.239586662405458</v>
      </c>
      <c r="Z440" s="50">
        <f t="shared" si="114"/>
        <v>71.328109302792839</v>
      </c>
      <c r="AA440" s="50">
        <f t="shared" si="115"/>
        <v>-4.8851562826586132</v>
      </c>
      <c r="AB440" s="50">
        <f t="shared" si="116"/>
        <v>-4.8851562826586274</v>
      </c>
      <c r="AC440" s="50">
        <f t="shared" si="117"/>
        <v>-4.8851562826586132</v>
      </c>
      <c r="AF440">
        <v>2.34</v>
      </c>
      <c r="AG440">
        <v>1.6</v>
      </c>
      <c r="AH440" s="66"/>
      <c r="AJ440" t="s">
        <v>445</v>
      </c>
    </row>
    <row r="441" spans="1:36" ht="15" x14ac:dyDescent="0.25">
      <c r="A441" s="81">
        <v>1.3072822602454202</v>
      </c>
      <c r="B441" s="81">
        <v>6.7394179675843295</v>
      </c>
      <c r="C441" s="81">
        <v>13.163478062009611</v>
      </c>
      <c r="D441" s="43">
        <f t="shared" si="105"/>
        <v>-1.0705726574239849E-2</v>
      </c>
      <c r="E441" s="44">
        <f>IF(OR($A441="",$B441="",$C441=""),"",A441*'MPTO_working_3-way'!$I440)</f>
        <v>1.2932868538118785</v>
      </c>
      <c r="F441" s="45">
        <f>IF(OR($A441="",$B441="",$C441=""),"",B441*'MPTO_working_3-way'!$I440)</f>
        <v>6.6672676015538528</v>
      </c>
      <c r="G441" s="46">
        <f>IF(OR($A441="",$B441="",$C441=""),"",C441*'MPTO_working_3-way'!$I440)</f>
        <v>13.022553465111733</v>
      </c>
      <c r="H441" s="44">
        <f>IF(OR($A441="",$B441="",$C441=""),"",'MPTO_working_3-way'!E440)</f>
        <v>1.3012119303051555</v>
      </c>
      <c r="I441" s="45">
        <f>IF(OR($A441="",$B441="",$C441=""),"",'MPTO_working_3-way'!F440)</f>
        <v>6.5811407300603504</v>
      </c>
      <c r="J441" s="46">
        <f>IF(OR($A441="",$B441="",$C441=""),"",'MPTO_working_3-way'!G440)</f>
        <v>12.572869219793239</v>
      </c>
      <c r="K441" s="44">
        <f>IF(OR($A441="",$B441="",$C441=""),"",'OddsRatio_working_3-way'!H440)</f>
        <v>1.2986818845800745</v>
      </c>
      <c r="L441" s="45">
        <f>IF(OR($A441="",$B441="",$C441=""),"",'OddsRatio_working_3-way'!I440)</f>
        <v>6.578780153405809</v>
      </c>
      <c r="M441" s="46">
        <f>IF(OR($A441="",$B441="",$C441=""),"",'OddsRatio_working_3-way'!J440)</f>
        <v>12.823040313839829</v>
      </c>
      <c r="N441" s="47">
        <f t="shared" si="106"/>
        <v>77.322366422620419</v>
      </c>
      <c r="O441" s="48">
        <f t="shared" si="107"/>
        <v>14.998648018371771</v>
      </c>
      <c r="P441" s="48">
        <f t="shared" si="108"/>
        <v>7.6789855590078018</v>
      </c>
      <c r="Q441" t="s">
        <v>513</v>
      </c>
      <c r="R441" t="s">
        <v>465</v>
      </c>
      <c r="S441" t="s">
        <v>537</v>
      </c>
      <c r="T441" s="50">
        <v>100</v>
      </c>
      <c r="U441" s="50">
        <f t="shared" si="109"/>
        <v>23.505425690373329</v>
      </c>
      <c r="V441" s="50">
        <f t="shared" si="110"/>
        <v>85.161923406296182</v>
      </c>
      <c r="W441" s="50">
        <f t="shared" si="111"/>
        <v>92.403223560754469</v>
      </c>
      <c r="X441" s="50">
        <f t="shared" si="112"/>
        <v>22.434853032949349</v>
      </c>
      <c r="Y441" s="50">
        <f t="shared" si="113"/>
        <v>84.091350748872202</v>
      </c>
      <c r="Z441" s="50">
        <f t="shared" si="114"/>
        <v>91.332650903330489</v>
      </c>
      <c r="AA441" s="50">
        <f t="shared" si="115"/>
        <v>1.0705726574239804</v>
      </c>
      <c r="AB441" s="50">
        <f t="shared" si="116"/>
        <v>1.0705726574239804</v>
      </c>
      <c r="AC441" s="50">
        <f t="shared" si="117"/>
        <v>1.0705726574239804</v>
      </c>
      <c r="AF441">
        <v>1.51</v>
      </c>
      <c r="AG441">
        <v>3.12</v>
      </c>
      <c r="AH441" s="66"/>
      <c r="AJ441" t="s">
        <v>445</v>
      </c>
    </row>
    <row r="442" spans="1:36" ht="15" x14ac:dyDescent="0.25">
      <c r="A442">
        <v>2.34</v>
      </c>
      <c r="B442">
        <v>3.48</v>
      </c>
      <c r="C442">
        <v>2.99</v>
      </c>
      <c r="D442" s="43">
        <f t="shared" si="105"/>
        <v>4.9154909724624885E-2</v>
      </c>
      <c r="E442" s="44">
        <f>IF(OR($A442="",$B442="",$C442=""),"",A442*'MPTO_working_3-way'!$I441)</f>
        <v>2.4550224887556222</v>
      </c>
      <c r="F442" s="45">
        <f>IF(OR($A442="",$B442="",$C442=""),"",B442*'MPTO_working_3-way'!$I441)</f>
        <v>3.6510590858416947</v>
      </c>
      <c r="G442" s="46">
        <f>IF(OR($A442="",$B442="",$C442=""),"",C442*'MPTO_working_3-way'!$I441)</f>
        <v>3.1369731800766285</v>
      </c>
      <c r="H442" s="44">
        <f>IF(OR($A442="",$B442="",$C442=""),"",'MPTO_working_3-way'!E441)</f>
        <v>2.4332945309414429</v>
      </c>
      <c r="I442" s="45">
        <f>IF(OR($A442="",$B442="",$C442=""),"",'MPTO_working_3-way'!F441)</f>
        <v>3.6904270243856305</v>
      </c>
      <c r="J442" s="46">
        <f>IF(OR($A442="",$B442="",$C442=""),"",'MPTO_working_3-way'!G441)</f>
        <v>3.1440293296089385</v>
      </c>
      <c r="K442" s="44">
        <f>IF(OR($A442="",$B442="",$C442=""),"",'OddsRatio_working_3-way'!H441)</f>
        <v>2.4428615171102859</v>
      </c>
      <c r="L442" s="45">
        <f>IF(OR($A442="",$B442="",$C442=""),"",'OddsRatio_working_3-way'!I441)</f>
        <v>3.670370568980232</v>
      </c>
      <c r="M442" s="46">
        <f>IF(OR($A442="",$B442="",$C442=""),"",'OddsRatio_working_3-way'!J441)</f>
        <v>3.1427570291413955</v>
      </c>
      <c r="N442" s="47">
        <f t="shared" si="106"/>
        <v>40.732824427480914</v>
      </c>
      <c r="O442" s="48">
        <f t="shared" si="107"/>
        <v>27.389312977099234</v>
      </c>
      <c r="P442" s="48">
        <f t="shared" si="108"/>
        <v>31.877862595419849</v>
      </c>
      <c r="Q442" t="s">
        <v>315</v>
      </c>
      <c r="R442" t="s">
        <v>314</v>
      </c>
      <c r="S442" t="s">
        <v>537</v>
      </c>
      <c r="T442" s="50">
        <v>100</v>
      </c>
      <c r="U442" s="50">
        <f t="shared" si="109"/>
        <v>57.264957264957268</v>
      </c>
      <c r="V442" s="50">
        <f t="shared" si="110"/>
        <v>71.264367816091948</v>
      </c>
      <c r="W442" s="50">
        <f t="shared" si="111"/>
        <v>66.555183946488299</v>
      </c>
      <c r="X442" s="50">
        <f t="shared" si="112"/>
        <v>62.180448237419753</v>
      </c>
      <c r="Y442" s="50">
        <f t="shared" si="113"/>
        <v>76.179858788554441</v>
      </c>
      <c r="Z442" s="50">
        <f t="shared" si="114"/>
        <v>71.470674918950778</v>
      </c>
      <c r="AA442" s="50">
        <f t="shared" si="115"/>
        <v>-4.9154909724624858</v>
      </c>
      <c r="AB442" s="50">
        <f t="shared" si="116"/>
        <v>-4.9154909724624929</v>
      </c>
      <c r="AC442" s="50">
        <f t="shared" si="117"/>
        <v>-4.9154909724624787</v>
      </c>
      <c r="AF442">
        <v>1.8</v>
      </c>
      <c r="AG442">
        <v>2.0699999999999998</v>
      </c>
      <c r="AH442" s="66"/>
      <c r="AJ442" t="s">
        <v>445</v>
      </c>
    </row>
    <row r="443" spans="1:36" ht="15" x14ac:dyDescent="0.25">
      <c r="A443">
        <v>3.55</v>
      </c>
      <c r="B443">
        <v>3.19</v>
      </c>
      <c r="C443">
        <v>2.34</v>
      </c>
      <c r="D443" s="43">
        <f t="shared" si="105"/>
        <v>2.252019201994937E-2</v>
      </c>
      <c r="E443" s="44">
        <f>IF(OR($A443="",$B443="",$C443=""),"",A443*'MPTO_working_3-way'!$I442)</f>
        <v>3.6299466816708201</v>
      </c>
      <c r="F443" s="45">
        <f>IF(OR($A443="",$B443="",$C443=""),"",B443*'MPTO_working_3-way'!$I442)</f>
        <v>3.2618394125436385</v>
      </c>
      <c r="G443" s="46">
        <f>IF(OR($A443="",$B443="",$C443=""),"",C443*'MPTO_working_3-way'!$I442)</f>
        <v>2.3926972493266816</v>
      </c>
      <c r="H443" s="44">
        <f>IF(OR($A443="",$B443="",$C443=""),"",'MPTO_working_3-way'!E442)</f>
        <v>3.647193677303743</v>
      </c>
      <c r="I443" s="45">
        <f>IF(OR($A443="",$B443="",$C443=""),"",'MPTO_working_3-way'!F442)</f>
        <v>3.2682633735990829</v>
      </c>
      <c r="J443" s="46">
        <f>IF(OR($A443="",$B443="",$C443=""),"",'MPTO_working_3-way'!G442)</f>
        <v>2.3818387840869977</v>
      </c>
      <c r="K443" s="44">
        <f>IF(OR($A443="",$B443="",$C443=""),"",'OddsRatio_working_3-way'!H442)</f>
        <v>3.6386834790929918</v>
      </c>
      <c r="L443" s="45">
        <f>IF(OR($A443="",$B443="",$C443=""),"",'OddsRatio_working_3-way'!I442)</f>
        <v>3.2661634585151571</v>
      </c>
      <c r="M443" s="46">
        <f>IF(OR($A443="",$B443="",$C443=""),"",'OddsRatio_working_3-way'!J442)</f>
        <v>2.3866022988174933</v>
      </c>
      <c r="N443" s="47">
        <f t="shared" si="106"/>
        <v>27.548614007181843</v>
      </c>
      <c r="O443" s="48">
        <f t="shared" si="107"/>
        <v>30.657548503290133</v>
      </c>
      <c r="P443" s="48">
        <f t="shared" si="108"/>
        <v>41.793837489528002</v>
      </c>
      <c r="Q443" t="s">
        <v>400</v>
      </c>
      <c r="R443" t="s">
        <v>322</v>
      </c>
      <c r="S443" t="s">
        <v>537</v>
      </c>
      <c r="T443" s="50">
        <v>100</v>
      </c>
      <c r="U443" s="50">
        <f t="shared" si="109"/>
        <v>71.83098591549296</v>
      </c>
      <c r="V443" s="50">
        <f t="shared" si="110"/>
        <v>68.652037617554868</v>
      </c>
      <c r="W443" s="50">
        <f t="shared" si="111"/>
        <v>57.264957264957268</v>
      </c>
      <c r="X443" s="50">
        <f t="shared" si="112"/>
        <v>74.083005117487886</v>
      </c>
      <c r="Y443" s="50">
        <f t="shared" si="113"/>
        <v>70.904056819549794</v>
      </c>
      <c r="Z443" s="50">
        <f t="shared" si="114"/>
        <v>59.516976466952187</v>
      </c>
      <c r="AA443" s="50">
        <f t="shared" si="115"/>
        <v>-2.2520192019949263</v>
      </c>
      <c r="AB443" s="50">
        <f t="shared" si="116"/>
        <v>-2.2520192019949263</v>
      </c>
      <c r="AC443" s="50">
        <f t="shared" si="117"/>
        <v>-2.2520192019949192</v>
      </c>
      <c r="AF443">
        <v>2.5499999999999998</v>
      </c>
      <c r="AG443">
        <v>1.57</v>
      </c>
      <c r="AH443" s="66"/>
      <c r="AJ443" t="s">
        <v>440</v>
      </c>
    </row>
    <row r="444" spans="1:36" ht="15" x14ac:dyDescent="0.25">
      <c r="A444">
        <v>3.03</v>
      </c>
      <c r="B444">
        <v>3.32</v>
      </c>
      <c r="C444">
        <v>2.56</v>
      </c>
      <c r="D444" s="43">
        <f t="shared" si="105"/>
        <v>2.1862822577438434E-2</v>
      </c>
      <c r="E444" s="44">
        <f>IF(OR($A444="",$B444="",$C444=""),"",A444*'MPTO_working_3-way'!$I443)</f>
        <v>3.0962443524096384</v>
      </c>
      <c r="F444" s="45">
        <f>IF(OR($A444="",$B444="",$C444=""),"",B444*'MPTO_working_3-way'!$I443)</f>
        <v>3.3925845709570956</v>
      </c>
      <c r="G444" s="46">
        <f>IF(OR($A444="",$B444="",$C444=""),"",C444*'MPTO_working_3-way'!$I443)</f>
        <v>2.6159688257982423</v>
      </c>
      <c r="H444" s="44">
        <f>IF(OR($A444="",$B444="",$C444=""),"",'MPTO_working_3-way'!E443)</f>
        <v>3.0984175548042203</v>
      </c>
      <c r="I444" s="45">
        <f>IF(OR($A444="",$B444="",$C444=""),"",'MPTO_working_3-way'!F443)</f>
        <v>3.4023186122429996</v>
      </c>
      <c r="J444" s="46">
        <f>IF(OR($A444="",$B444="",$C444=""),"",'MPTO_working_3-way'!G443)</f>
        <v>2.6086680288235566</v>
      </c>
      <c r="K444" s="44">
        <f>IF(OR($A444="",$B444="",$C444=""),"",'OddsRatio_working_3-way'!H443)</f>
        <v>3.0977316672563053</v>
      </c>
      <c r="L444" s="45">
        <f>IF(OR($A444="",$B444="",$C444=""),"",'OddsRatio_working_3-way'!I443)</f>
        <v>3.3974076197214909</v>
      </c>
      <c r="M444" s="46">
        <f>IF(OR($A444="",$B444="",$C444=""),"",'OddsRatio_working_3-way'!J443)</f>
        <v>2.612049951192037</v>
      </c>
      <c r="N444" s="47">
        <f t="shared" si="106"/>
        <v>32.297192539786288</v>
      </c>
      <c r="O444" s="48">
        <f t="shared" si="107"/>
        <v>29.476052227576037</v>
      </c>
      <c r="P444" s="48">
        <f t="shared" si="108"/>
        <v>38.226755232637679</v>
      </c>
      <c r="Q444" t="s">
        <v>395</v>
      </c>
      <c r="R444" t="s">
        <v>321</v>
      </c>
      <c r="S444" t="s">
        <v>537</v>
      </c>
      <c r="T444" s="50">
        <v>100</v>
      </c>
      <c r="U444" s="50">
        <f t="shared" si="109"/>
        <v>66.996699669967001</v>
      </c>
      <c r="V444" s="50">
        <f t="shared" si="110"/>
        <v>69.879518072289159</v>
      </c>
      <c r="W444" s="50">
        <f t="shared" si="111"/>
        <v>60.9375</v>
      </c>
      <c r="X444" s="50">
        <f t="shared" si="112"/>
        <v>69.182981927710841</v>
      </c>
      <c r="Y444" s="50">
        <f t="shared" si="113"/>
        <v>72.065800330032999</v>
      </c>
      <c r="Z444" s="50">
        <f t="shared" si="114"/>
        <v>63.123782257743841</v>
      </c>
      <c r="AA444" s="50">
        <f t="shared" si="115"/>
        <v>-2.1862822577438408</v>
      </c>
      <c r="AB444" s="50">
        <f t="shared" si="116"/>
        <v>-2.1862822577438408</v>
      </c>
      <c r="AC444" s="50">
        <f t="shared" si="117"/>
        <v>-2.1862822577438408</v>
      </c>
      <c r="AF444">
        <v>2.1800000000000002</v>
      </c>
      <c r="AG444">
        <v>1.75</v>
      </c>
      <c r="AH444" s="66"/>
      <c r="AJ444" t="s">
        <v>440</v>
      </c>
    </row>
    <row r="445" spans="1:36" ht="15" x14ac:dyDescent="0.25">
      <c r="A445">
        <v>4.09</v>
      </c>
      <c r="B445">
        <v>3.37</v>
      </c>
      <c r="C445">
        <v>2.0099999999999998</v>
      </c>
      <c r="D445" s="43">
        <f t="shared" si="105"/>
        <v>3.8747120361568133E-2</v>
      </c>
      <c r="E445" s="44">
        <f>IF(OR($A445="",$B445="",$C445=""),"",A445*'MPTO_working_3-way'!$I444)</f>
        <v>4.2484757222788136</v>
      </c>
      <c r="F445" s="45">
        <f>IF(OR($A445="",$B445="",$C445=""),"",B445*'MPTO_working_3-way'!$I444)</f>
        <v>3.5005777956184847</v>
      </c>
      <c r="G445" s="46">
        <f>IF(OR($A445="",$B445="",$C445=""),"",C445*'MPTO_working_3-way'!$I444)</f>
        <v>2.0878817119267516</v>
      </c>
      <c r="H445" s="44">
        <f>IF(OR($A445="",$B445="",$C445=""),"",'MPTO_working_3-way'!E444)</f>
        <v>4.3181049326948413</v>
      </c>
      <c r="I445" s="45">
        <f>IF(OR($A445="",$B445="",$C445=""),"",'MPTO_working_3-way'!F444)</f>
        <v>3.523357414800218</v>
      </c>
      <c r="J445" s="46">
        <f>IF(OR($A445="",$B445="",$C445=""),"",'MPTO_working_3-way'!G444)</f>
        <v>2.0635714935332032</v>
      </c>
      <c r="K445" s="44">
        <f>IF(OR($A445="",$B445="",$C445=""),"",'OddsRatio_working_3-way'!H444)</f>
        <v>4.2835420536779889</v>
      </c>
      <c r="L445" s="45">
        <f>IF(OR($A445="",$B445="",$C445=""),"",'OddsRatio_working_3-way'!I444)</f>
        <v>3.5184448761219533</v>
      </c>
      <c r="M445" s="46">
        <f>IF(OR($A445="",$B445="",$C445=""),"",'OddsRatio_working_3-way'!J444)</f>
        <v>2.073261318516106</v>
      </c>
      <c r="N445" s="47">
        <f t="shared" si="106"/>
        <v>23.537853700235249</v>
      </c>
      <c r="O445" s="48">
        <f t="shared" si="107"/>
        <v>28.566712651027348</v>
      </c>
      <c r="P445" s="48">
        <f t="shared" si="108"/>
        <v>47.895433648737409</v>
      </c>
      <c r="Q445" t="s">
        <v>329</v>
      </c>
      <c r="R445" t="s">
        <v>325</v>
      </c>
      <c r="S445" t="s">
        <v>537</v>
      </c>
      <c r="T445" s="50">
        <v>100</v>
      </c>
      <c r="U445" s="50">
        <f t="shared" si="109"/>
        <v>75.550122249388764</v>
      </c>
      <c r="V445" s="50">
        <f t="shared" si="110"/>
        <v>70.326409495548958</v>
      </c>
      <c r="W445" s="50">
        <f t="shared" si="111"/>
        <v>50.248756218905463</v>
      </c>
      <c r="X445" s="50">
        <f t="shared" si="112"/>
        <v>79.424834285545558</v>
      </c>
      <c r="Y445" s="50">
        <f t="shared" si="113"/>
        <v>74.20112153170578</v>
      </c>
      <c r="Z445" s="50">
        <f t="shared" si="114"/>
        <v>54.123468255062292</v>
      </c>
      <c r="AA445" s="50">
        <f t="shared" si="115"/>
        <v>-3.8747120361567937</v>
      </c>
      <c r="AB445" s="50">
        <f t="shared" si="116"/>
        <v>-3.8747120361568221</v>
      </c>
      <c r="AC445" s="50">
        <f t="shared" si="117"/>
        <v>-3.8747120361568292</v>
      </c>
      <c r="AF445">
        <v>2.21</v>
      </c>
      <c r="AG445">
        <v>1.69</v>
      </c>
      <c r="AH445" s="66"/>
      <c r="AJ445" t="s">
        <v>446</v>
      </c>
    </row>
    <row r="446" spans="1:36" ht="15" x14ac:dyDescent="0.25">
      <c r="A446">
        <v>2.77</v>
      </c>
      <c r="B446">
        <v>2.98</v>
      </c>
      <c r="C446">
        <v>2.92</v>
      </c>
      <c r="D446" s="43">
        <f t="shared" si="105"/>
        <v>3.9047053548225019E-2</v>
      </c>
      <c r="E446" s="44">
        <f>IF(OR($A446="",$B446="",$C446=""),"",A446*'MPTO_working_3-way'!$I445)</f>
        <v>2.8781603383285832</v>
      </c>
      <c r="F446" s="45">
        <f>IF(OR($A446="",$B446="",$C446=""),"",B446*'MPTO_working_3-way'!$I445)</f>
        <v>3.0963602195737105</v>
      </c>
      <c r="G446" s="46">
        <f>IF(OR($A446="",$B446="",$C446=""),"",C446*'MPTO_working_3-way'!$I445)</f>
        <v>3.034017396360817</v>
      </c>
      <c r="H446" s="44">
        <f>IF(OR($A446="",$B446="",$C446=""),"",'MPTO_working_3-way'!E445)</f>
        <v>2.8736033017809195</v>
      </c>
      <c r="I446" s="45">
        <f>IF(OR($A446="",$B446="",$C446=""),"",'MPTO_working_3-way'!F445)</f>
        <v>3.1002485333582119</v>
      </c>
      <c r="J446" s="46">
        <f>IF(OR($A446="",$B446="",$C446=""),"",'MPTO_working_3-way'!G445)</f>
        <v>3.0353613320308184</v>
      </c>
      <c r="K446" s="44">
        <f>IF(OR($A446="",$B446="",$C446=""),"",'OddsRatio_working_3-way'!H445)</f>
        <v>2.87578925109759</v>
      </c>
      <c r="L446" s="45">
        <f>IF(OR($A446="",$B446="",$C446=""),"",'OddsRatio_working_3-way'!I445)</f>
        <v>3.0983405181769652</v>
      </c>
      <c r="M446" s="46">
        <f>IF(OR($A446="",$B446="",$C446=""),"",'OddsRatio_working_3-way'!J445)</f>
        <v>3.0347544418685732</v>
      </c>
      <c r="N446" s="47">
        <f t="shared" si="106"/>
        <v>34.744415961923927</v>
      </c>
      <c r="O446" s="48">
        <f t="shared" si="107"/>
        <v>32.295983964607139</v>
      </c>
      <c r="P446" s="48">
        <f t="shared" si="108"/>
        <v>32.959600073468934</v>
      </c>
      <c r="Q446" t="s">
        <v>330</v>
      </c>
      <c r="R446" t="s">
        <v>332</v>
      </c>
      <c r="S446" t="s">
        <v>537</v>
      </c>
      <c r="T446" s="50">
        <v>100</v>
      </c>
      <c r="U446" s="50">
        <f t="shared" si="109"/>
        <v>63.898916967509031</v>
      </c>
      <c r="V446" s="50">
        <f t="shared" si="110"/>
        <v>66.442953020134226</v>
      </c>
      <c r="W446" s="50">
        <f t="shared" si="111"/>
        <v>65.753424657534239</v>
      </c>
      <c r="X446" s="50">
        <f t="shared" si="112"/>
        <v>67.80362232233152</v>
      </c>
      <c r="Y446" s="50">
        <f t="shared" si="113"/>
        <v>70.347658374956737</v>
      </c>
      <c r="Z446" s="50">
        <f t="shared" si="114"/>
        <v>69.65813001235675</v>
      </c>
      <c r="AA446" s="50">
        <f t="shared" si="115"/>
        <v>-3.9047053548224895</v>
      </c>
      <c r="AB446" s="50">
        <f t="shared" si="116"/>
        <v>-3.9047053548225108</v>
      </c>
      <c r="AC446" s="50">
        <f t="shared" si="117"/>
        <v>-3.9047053548225108</v>
      </c>
      <c r="AF446">
        <v>2.4700000000000002</v>
      </c>
      <c r="AG446">
        <v>1.56</v>
      </c>
      <c r="AH446" s="66"/>
      <c r="AJ446" t="s">
        <v>446</v>
      </c>
    </row>
    <row r="447" spans="1:36" ht="15" x14ac:dyDescent="0.25">
      <c r="A447">
        <v>2.58</v>
      </c>
      <c r="B447">
        <v>2.89</v>
      </c>
      <c r="C447">
        <v>3.28</v>
      </c>
      <c r="D447" s="43">
        <f t="shared" si="105"/>
        <v>3.849570925096879E-2</v>
      </c>
      <c r="E447" s="44">
        <f>IF(OR($A447="",$B447="",$C447=""),"",A447*'MPTO_working_3-way'!$I446)</f>
        <v>2.6793189298674998</v>
      </c>
      <c r="F447" s="45">
        <f>IF(OR($A447="",$B447="",$C447=""),"",B447*'MPTO_working_3-way'!$I446)</f>
        <v>3.0012525997353001</v>
      </c>
      <c r="G447" s="46">
        <f>IF(OR($A447="",$B447="",$C447=""),"",C447*'MPTO_working_3-way'!$I446)</f>
        <v>3.4062659263431776</v>
      </c>
      <c r="H447" s="44">
        <f>IF(OR($A447="",$B447="",$C447=""),"",'MPTO_working_3-way'!E446)</f>
        <v>2.6683388531392196</v>
      </c>
      <c r="I447" s="45">
        <f>IF(OR($A447="",$B447="",$C447=""),"",'MPTO_working_3-way'!F446)</f>
        <v>3.0013008403592352</v>
      </c>
      <c r="J447" s="46">
        <f>IF(OR($A447="",$B447="",$C447=""),"",'MPTO_working_3-way'!G446)</f>
        <v>3.4241164101445944</v>
      </c>
      <c r="K447" s="44">
        <f>IF(OR($A447="",$B447="",$C447=""),"",'OddsRatio_working_3-way'!H446)</f>
        <v>2.6735057170148839</v>
      </c>
      <c r="L447" s="45">
        <f>IF(OR($A447="",$B447="",$C447=""),"",'OddsRatio_working_3-way'!I446)</f>
        <v>3.0018517754165384</v>
      </c>
      <c r="M447" s="46">
        <f>IF(OR($A447="",$B447="",$C447=""),"",'OddsRatio_working_3-way'!J446)</f>
        <v>3.4149323005024907</v>
      </c>
      <c r="N447" s="47">
        <f t="shared" si="106"/>
        <v>37.322917733031993</v>
      </c>
      <c r="O447" s="48">
        <f t="shared" si="107"/>
        <v>33.319421367205024</v>
      </c>
      <c r="P447" s="48">
        <f t="shared" si="108"/>
        <v>29.357660899762973</v>
      </c>
      <c r="Q447" t="s">
        <v>333</v>
      </c>
      <c r="R447" t="s">
        <v>339</v>
      </c>
      <c r="S447" t="s">
        <v>537</v>
      </c>
      <c r="T447" s="50">
        <v>100</v>
      </c>
      <c r="U447" s="50">
        <f t="shared" si="109"/>
        <v>61.240310077519375</v>
      </c>
      <c r="V447" s="50">
        <f t="shared" si="110"/>
        <v>65.397923875432525</v>
      </c>
      <c r="W447" s="50">
        <f t="shared" si="111"/>
        <v>69.512195121951223</v>
      </c>
      <c r="X447" s="50">
        <f t="shared" si="112"/>
        <v>65.089881002616252</v>
      </c>
      <c r="Y447" s="50">
        <f t="shared" si="113"/>
        <v>69.247494800529395</v>
      </c>
      <c r="Z447" s="50">
        <f t="shared" si="114"/>
        <v>73.361766047048093</v>
      </c>
      <c r="AA447" s="50">
        <f t="shared" si="115"/>
        <v>-3.8495709250968773</v>
      </c>
      <c r="AB447" s="50">
        <f t="shared" si="116"/>
        <v>-3.8495709250968702</v>
      </c>
      <c r="AC447" s="50">
        <f t="shared" si="117"/>
        <v>-3.8495709250968702</v>
      </c>
      <c r="AF447">
        <v>2.64</v>
      </c>
      <c r="AG447">
        <v>1.51</v>
      </c>
      <c r="AH447" s="66"/>
      <c r="AJ447" t="s">
        <v>446</v>
      </c>
    </row>
    <row r="448" spans="1:36" ht="15" x14ac:dyDescent="0.25">
      <c r="A448">
        <v>2.96</v>
      </c>
      <c r="B448">
        <v>2.95</v>
      </c>
      <c r="C448">
        <v>2.77</v>
      </c>
      <c r="D448" s="43">
        <f t="shared" si="105"/>
        <v>3.7831719010205322E-2</v>
      </c>
      <c r="E448" s="44">
        <f>IF(OR($A448="",$B448="",$C448=""),"",A448*'MPTO_working_3-way'!$I447)</f>
        <v>3.0719818882702077</v>
      </c>
      <c r="F448" s="45">
        <f>IF(OR($A448="",$B448="",$C448=""),"",B448*'MPTO_working_3-way'!$I447)</f>
        <v>3.0616035710801057</v>
      </c>
      <c r="G448" s="46">
        <f>IF(OR($A448="",$B448="",$C448=""),"",C448*'MPTO_working_3-way'!$I447)</f>
        <v>2.8747938616582687</v>
      </c>
      <c r="H448" s="44">
        <f>IF(OR($A448="",$B448="",$C448=""),"",'MPTO_working_3-way'!E447)</f>
        <v>3.0747729607143222</v>
      </c>
      <c r="I448" s="45">
        <f>IF(OR($A448="",$B448="",$C448=""),"",'MPTO_working_3-way'!F447)</f>
        <v>3.0639838463272948</v>
      </c>
      <c r="J448" s="46">
        <f>IF(OR($A448="",$B448="",$C448=""),"",'MPTO_working_3-way'!G447)</f>
        <v>2.8702619443739041</v>
      </c>
      <c r="K448" s="44">
        <f>IF(OR($A448="",$B448="",$C448=""),"",'OddsRatio_working_3-way'!H447)</f>
        <v>3.0734278732342433</v>
      </c>
      <c r="L448" s="45">
        <f>IF(OR($A448="",$B448="",$C448=""),"",'OddsRatio_working_3-way'!I447)</f>
        <v>3.0628491595952925</v>
      </c>
      <c r="M448" s="46">
        <f>IF(OR($A448="",$B448="",$C448=""),"",'OddsRatio_working_3-way'!J447)</f>
        <v>2.8724323140941883</v>
      </c>
      <c r="N448" s="47">
        <f t="shared" si="106"/>
        <v>32.552275253259602</v>
      </c>
      <c r="O448" s="48">
        <f t="shared" si="107"/>
        <v>32.662621949033365</v>
      </c>
      <c r="P448" s="48">
        <f t="shared" si="108"/>
        <v>34.785102797707019</v>
      </c>
      <c r="Q448" t="s">
        <v>338</v>
      </c>
      <c r="R448" t="s">
        <v>340</v>
      </c>
      <c r="S448" t="s">
        <v>537</v>
      </c>
      <c r="T448" s="50">
        <v>100</v>
      </c>
      <c r="U448" s="50">
        <f t="shared" si="109"/>
        <v>66.21621621621621</v>
      </c>
      <c r="V448" s="50">
        <f t="shared" si="110"/>
        <v>66.101694915254228</v>
      </c>
      <c r="W448" s="50">
        <f t="shared" si="111"/>
        <v>63.898916967509031</v>
      </c>
      <c r="X448" s="50">
        <f t="shared" si="112"/>
        <v>69.999388117236734</v>
      </c>
      <c r="Y448" s="50">
        <f t="shared" si="113"/>
        <v>69.884866816274766</v>
      </c>
      <c r="Z448" s="50">
        <f t="shared" si="114"/>
        <v>67.682088868529547</v>
      </c>
      <c r="AA448" s="50">
        <f t="shared" si="115"/>
        <v>-3.7831719010205234</v>
      </c>
      <c r="AB448" s="50">
        <f t="shared" si="116"/>
        <v>-3.7831719010205376</v>
      </c>
      <c r="AC448" s="50">
        <f t="shared" si="117"/>
        <v>-3.7831719010205163</v>
      </c>
      <c r="AF448">
        <v>2.91</v>
      </c>
      <c r="AG448">
        <v>1.42</v>
      </c>
      <c r="AH448" s="66"/>
      <c r="AJ448" t="s">
        <v>446</v>
      </c>
    </row>
    <row r="449" spans="1:36" ht="15" x14ac:dyDescent="0.25">
      <c r="A449">
        <v>4.7</v>
      </c>
      <c r="B449">
        <v>3.14</v>
      </c>
      <c r="C449">
        <v>1.96</v>
      </c>
      <c r="D449" s="43">
        <f t="shared" si="105"/>
        <v>4.1441376659079321E-2</v>
      </c>
      <c r="E449" s="44">
        <f>IF(OR($A449="",$B449="",$C449=""),"",A449*'MPTO_working_3-way'!$I448)</f>
        <v>4.8947744702976728</v>
      </c>
      <c r="F449" s="45">
        <f>IF(OR($A449="",$B449="",$C449=""),"",B449*'MPTO_working_3-way'!$I448)</f>
        <v>3.2701259227095094</v>
      </c>
      <c r="G449" s="46">
        <f>IF(OR($A449="",$B449="",$C449=""),"",C449*'MPTO_working_3-way'!$I448)</f>
        <v>2.0412250982517954</v>
      </c>
      <c r="H449" s="44">
        <f>IF(OR($A449="",$B449="",$C449=""),"",'MPTO_working_3-way'!E448)</f>
        <v>5.0263338368720047</v>
      </c>
      <c r="I449" s="45">
        <f>IF(OR($A449="",$B449="",$C449=""),"",'MPTO_working_3-way'!F448)</f>
        <v>3.2823739809844281</v>
      </c>
      <c r="J449" s="46">
        <f>IF(OR($A449="",$B449="",$C449=""),"",'MPTO_working_3-way'!G448)</f>
        <v>2.0145438404579146</v>
      </c>
      <c r="K449" s="44">
        <f>IF(OR($A449="",$B449="",$C449=""),"",'OddsRatio_working_3-way'!H448)</f>
        <v>4.9521052688136962</v>
      </c>
      <c r="L449" s="45">
        <f>IF(OR($A449="",$B449="",$C449=""),"",'OddsRatio_working_3-way'!I448)</f>
        <v>3.2858122365571112</v>
      </c>
      <c r="M449" s="46">
        <f>IF(OR($A449="",$B449="",$C449=""),"",'OddsRatio_working_3-way'!J448)</f>
        <v>2.0254110967732837</v>
      </c>
      <c r="N449" s="47">
        <f t="shared" si="106"/>
        <v>20.429950472042599</v>
      </c>
      <c r="O449" s="48">
        <f t="shared" si="107"/>
        <v>30.579862171528728</v>
      </c>
      <c r="P449" s="48">
        <f t="shared" si="108"/>
        <v>48.990187356428684</v>
      </c>
      <c r="Q449" t="s">
        <v>335</v>
      </c>
      <c r="R449" t="s">
        <v>324</v>
      </c>
      <c r="S449" t="s">
        <v>537</v>
      </c>
      <c r="T449" s="50">
        <v>100</v>
      </c>
      <c r="U449" s="50">
        <f t="shared" si="109"/>
        <v>78.723404255319153</v>
      </c>
      <c r="V449" s="50">
        <f t="shared" si="110"/>
        <v>68.152866242038215</v>
      </c>
      <c r="W449" s="50">
        <f t="shared" si="111"/>
        <v>48.979591836734699</v>
      </c>
      <c r="X449" s="50">
        <f t="shared" si="112"/>
        <v>82.867541921227101</v>
      </c>
      <c r="Y449" s="50">
        <f t="shared" si="113"/>
        <v>72.297003907946163</v>
      </c>
      <c r="Z449" s="50">
        <f t="shared" si="114"/>
        <v>53.123729502642632</v>
      </c>
      <c r="AA449" s="50">
        <f t="shared" si="115"/>
        <v>-4.1441376659079481</v>
      </c>
      <c r="AB449" s="50">
        <f t="shared" si="116"/>
        <v>-4.1441376659079481</v>
      </c>
      <c r="AC449" s="50">
        <f t="shared" si="117"/>
        <v>-4.1441376659079339</v>
      </c>
      <c r="AF449">
        <v>2.2599999999999998</v>
      </c>
      <c r="AG449">
        <v>1.66</v>
      </c>
      <c r="AH449" s="66"/>
      <c r="AJ449" t="s">
        <v>446</v>
      </c>
    </row>
    <row r="450" spans="1:36" ht="15" x14ac:dyDescent="0.25">
      <c r="A450">
        <v>5.56</v>
      </c>
      <c r="B450">
        <v>3.59</v>
      </c>
      <c r="C450">
        <v>1.71</v>
      </c>
      <c r="D450" s="43">
        <f t="shared" si="105"/>
        <v>4.3202968778766726E-2</v>
      </c>
      <c r="E450" s="44">
        <f>IF(OR($A450="",$B450="",$C450=""),"",A450*'MPTO_working_3-way'!$I449)</f>
        <v>5.8002085064099429</v>
      </c>
      <c r="F450" s="45">
        <f>IF(OR($A450="",$B450="",$C450=""),"",B450*'MPTO_working_3-way'!$I449)</f>
        <v>3.7450986579157726</v>
      </c>
      <c r="G450" s="46">
        <f>IF(OR($A450="",$B450="",$C450=""),"",C450*'MPTO_working_3-way'!$I449)</f>
        <v>1.7838770766116911</v>
      </c>
      <c r="H450" s="44">
        <f>IF(OR($A450="",$B450="",$C450=""),"",'MPTO_working_3-way'!E449)</f>
        <v>6.0439348547675706</v>
      </c>
      <c r="I450" s="45">
        <f>IF(OR($A450="",$B450="",$C450=""),"",'MPTO_working_3-way'!F449)</f>
        <v>3.785720032073133</v>
      </c>
      <c r="J450" s="46">
        <f>IF(OR($A450="",$B450="",$C450=""),"",'MPTO_working_3-way'!G449)</f>
        <v>1.753173101169553</v>
      </c>
      <c r="K450" s="44">
        <f>IF(OR($A450="",$B450="",$C450=""),"",'OddsRatio_working_3-way'!H449)</f>
        <v>5.9089441160776071</v>
      </c>
      <c r="L450" s="45">
        <f>IF(OR($A450="",$B450="",$C450=""),"",'OddsRatio_working_3-way'!I449)</f>
        <v>3.7881941361054836</v>
      </c>
      <c r="M450" s="46">
        <f>IF(OR($A450="",$B450="",$C450=""),"",'OddsRatio_working_3-way'!J449)</f>
        <v>1.7643312110559433</v>
      </c>
      <c r="N450" s="47">
        <f t="shared" si="106"/>
        <v>17.240759515711844</v>
      </c>
      <c r="O450" s="48">
        <f t="shared" si="107"/>
        <v>26.701566269459008</v>
      </c>
      <c r="P450" s="48">
        <f t="shared" si="108"/>
        <v>56.057674214829149</v>
      </c>
      <c r="Q450" t="s">
        <v>337</v>
      </c>
      <c r="R450" t="s">
        <v>323</v>
      </c>
      <c r="S450" t="s">
        <v>537</v>
      </c>
      <c r="T450" s="50">
        <v>100</v>
      </c>
      <c r="U450" s="50">
        <f t="shared" si="109"/>
        <v>82.014388489208642</v>
      </c>
      <c r="V450" s="50">
        <f t="shared" si="110"/>
        <v>72.14484679665739</v>
      </c>
      <c r="W450" s="50">
        <f t="shared" si="111"/>
        <v>41.520467836257311</v>
      </c>
      <c r="X450" s="50">
        <f t="shared" si="112"/>
        <v>86.334685367085314</v>
      </c>
      <c r="Y450" s="50">
        <f t="shared" si="113"/>
        <v>76.465143674534048</v>
      </c>
      <c r="Z450" s="50">
        <f t="shared" si="114"/>
        <v>45.840764714133982</v>
      </c>
      <c r="AA450" s="50">
        <f t="shared" si="115"/>
        <v>-4.3202968778766717</v>
      </c>
      <c r="AB450" s="50">
        <f t="shared" si="116"/>
        <v>-4.3202968778766575</v>
      </c>
      <c r="AC450" s="50">
        <f t="shared" si="117"/>
        <v>-4.3202968778766717</v>
      </c>
      <c r="AF450">
        <v>1.85</v>
      </c>
      <c r="AG450">
        <v>2</v>
      </c>
      <c r="AH450" s="66"/>
      <c r="AJ450" t="s">
        <v>446</v>
      </c>
    </row>
    <row r="451" spans="1:36" ht="15" x14ac:dyDescent="0.25">
      <c r="A451">
        <v>2.11</v>
      </c>
      <c r="B451">
        <v>3.47</v>
      </c>
      <c r="C451">
        <v>3.59</v>
      </c>
      <c r="D451" s="43">
        <f t="shared" si="105"/>
        <v>4.0669619362871501E-2</v>
      </c>
      <c r="E451" s="44">
        <f>IF(OR($A451="",$B451="",$C451=""),"",A451*'MPTO_working_3-way'!$I450)</f>
        <v>2.1958128968556587</v>
      </c>
      <c r="F451" s="45">
        <f>IF(OR($A451="",$B451="",$C451=""),"",B451*'MPTO_working_3-way'!$I450)</f>
        <v>3.6111235791891643</v>
      </c>
      <c r="G451" s="46">
        <f>IF(OR($A451="",$B451="",$C451=""),"",C451*'MPTO_working_3-way'!$I450)</f>
        <v>3.7360039335127087</v>
      </c>
      <c r="H451" s="44">
        <f>IF(OR($A451="",$B451="",$C451=""),"",'MPTO_working_3-way'!E450)</f>
        <v>2.1721323223104223</v>
      </c>
      <c r="I451" s="45">
        <f>IF(OR($A451="",$B451="",$C451=""),"",'MPTO_working_3-way'!F450)</f>
        <v>3.6412906567844967</v>
      </c>
      <c r="J451" s="46">
        <f>IF(OR($A451="",$B451="",$C451=""),"",'MPTO_working_3-way'!G450)</f>
        <v>3.7736562171424977</v>
      </c>
      <c r="K451" s="44">
        <f>IF(OR($A451="",$B451="",$C451=""),"",'OddsRatio_working_3-way'!H450)</f>
        <v>2.1817423982137973</v>
      </c>
      <c r="L451" s="45">
        <f>IF(OR($A451="",$B451="",$C451=""),"",'OddsRatio_working_3-way'!I450)</f>
        <v>3.6296429942234947</v>
      </c>
      <c r="M451" s="46">
        <f>IF(OR($A451="",$B451="",$C451=""),"",'OddsRatio_working_3-way'!J450)</f>
        <v>3.757398929165527</v>
      </c>
      <c r="N451" s="47">
        <f t="shared" si="106"/>
        <v>45.541220813119885</v>
      </c>
      <c r="O451" s="48">
        <f t="shared" si="107"/>
        <v>27.692212079447536</v>
      </c>
      <c r="P451" s="48">
        <f t="shared" si="108"/>
        <v>26.766567107432582</v>
      </c>
      <c r="Q451" t="s">
        <v>336</v>
      </c>
      <c r="R451" t="s">
        <v>328</v>
      </c>
      <c r="S451" t="s">
        <v>537</v>
      </c>
      <c r="T451" s="50">
        <v>100</v>
      </c>
      <c r="U451" s="50">
        <f t="shared" si="109"/>
        <v>52.606635071090047</v>
      </c>
      <c r="V451" s="50">
        <f t="shared" si="110"/>
        <v>71.181556195965413</v>
      </c>
      <c r="W451" s="50">
        <f t="shared" si="111"/>
        <v>72.14484679665739</v>
      </c>
      <c r="X451" s="50">
        <f t="shared" si="112"/>
        <v>56.673597007377197</v>
      </c>
      <c r="Y451" s="50">
        <f t="shared" si="113"/>
        <v>75.24851813225257</v>
      </c>
      <c r="Z451" s="50">
        <f t="shared" si="114"/>
        <v>76.211808732944533</v>
      </c>
      <c r="AA451" s="50">
        <f t="shared" si="115"/>
        <v>-4.0669619362871501</v>
      </c>
      <c r="AB451" s="50">
        <f t="shared" si="116"/>
        <v>-4.0669619362871572</v>
      </c>
      <c r="AC451" s="50">
        <f t="shared" si="117"/>
        <v>-4.066961936287143</v>
      </c>
      <c r="AF451">
        <v>2.2200000000000002</v>
      </c>
      <c r="AG451">
        <v>1.68</v>
      </c>
      <c r="AH451" s="66"/>
      <c r="AJ451" t="s">
        <v>446</v>
      </c>
    </row>
    <row r="452" spans="1:36" ht="15" x14ac:dyDescent="0.25">
      <c r="A452">
        <v>2.2599999999999998</v>
      </c>
      <c r="B452">
        <v>3.05</v>
      </c>
      <c r="C452">
        <v>3.73</v>
      </c>
      <c r="D452" s="43">
        <f t="shared" si="105"/>
        <v>3.8443243310519515E-2</v>
      </c>
      <c r="E452" s="44">
        <f>IF(OR($A452="",$B452="",$C452=""),"",A452*'MPTO_working_3-way'!$I451)</f>
        <v>2.3468817298817739</v>
      </c>
      <c r="F452" s="45">
        <f>IF(OR($A452="",$B452="",$C452=""),"",B452*'MPTO_working_3-way'!$I451)</f>
        <v>3.1672518920970845</v>
      </c>
      <c r="G452" s="46">
        <f>IF(OR($A452="",$B452="",$C452=""),"",C452*'MPTO_working_3-way'!$I451)</f>
        <v>3.8733932975482377</v>
      </c>
      <c r="H452" s="44">
        <f>IF(OR($A452="",$B452="",$C452=""),"",'MPTO_working_3-way'!E451)</f>
        <v>2.3274029309235154</v>
      </c>
      <c r="I452" s="45">
        <f>IF(OR($A452="",$B452="",$C452=""),"",'MPTO_working_3-way'!F451)</f>
        <v>3.1740546372802094</v>
      </c>
      <c r="J452" s="46">
        <f>IF(OR($A452="",$B452="",$C452=""),"",'MPTO_working_3-way'!G451)</f>
        <v>3.9172350853885032</v>
      </c>
      <c r="K452" s="44">
        <f>IF(OR($A452="",$B452="",$C452=""),"",'OddsRatio_working_3-way'!H451)</f>
        <v>2.3358730738865199</v>
      </c>
      <c r="L452" s="45">
        <f>IF(OR($A452="",$B452="",$C452=""),"",'OddsRatio_working_3-way'!I451)</f>
        <v>3.1734442868788606</v>
      </c>
      <c r="M452" s="46">
        <f>IF(OR($A452="",$B452="",$C452=""),"",'OddsRatio_working_3-way'!J451)</f>
        <v>3.8943916600874591</v>
      </c>
      <c r="N452" s="47">
        <f t="shared" si="106"/>
        <v>42.609731341271115</v>
      </c>
      <c r="O452" s="48">
        <f t="shared" si="107"/>
        <v>31.573112403695973</v>
      </c>
      <c r="P452" s="48">
        <f t="shared" si="108"/>
        <v>25.817156255032902</v>
      </c>
      <c r="Q452" t="s">
        <v>334</v>
      </c>
      <c r="R452" t="s">
        <v>342</v>
      </c>
      <c r="S452" t="s">
        <v>537</v>
      </c>
      <c r="T452" s="50">
        <v>100</v>
      </c>
      <c r="U452" s="50">
        <f t="shared" si="109"/>
        <v>55.752212389380524</v>
      </c>
      <c r="V452" s="50">
        <f t="shared" si="110"/>
        <v>67.21311475409837</v>
      </c>
      <c r="W452" s="50">
        <f t="shared" si="111"/>
        <v>73.190348525469176</v>
      </c>
      <c r="X452" s="50">
        <f t="shared" si="112"/>
        <v>59.596536720432482</v>
      </c>
      <c r="Y452" s="50">
        <f t="shared" si="113"/>
        <v>71.057439085150293</v>
      </c>
      <c r="Z452" s="50">
        <f t="shared" si="114"/>
        <v>77.034672856521112</v>
      </c>
      <c r="AA452" s="50">
        <f t="shared" si="115"/>
        <v>-3.8443243310519577</v>
      </c>
      <c r="AB452" s="50">
        <f t="shared" si="116"/>
        <v>-3.8443243310519222</v>
      </c>
      <c r="AC452" s="50">
        <f t="shared" si="117"/>
        <v>-3.8443243310519364</v>
      </c>
      <c r="AF452">
        <v>2.4900000000000002</v>
      </c>
      <c r="AG452">
        <v>1.56</v>
      </c>
      <c r="AH452" s="66"/>
      <c r="AJ452" t="s">
        <v>446</v>
      </c>
    </row>
    <row r="453" spans="1:36" ht="15" x14ac:dyDescent="0.25">
      <c r="A453">
        <v>4.28</v>
      </c>
      <c r="B453">
        <v>3.26</v>
      </c>
      <c r="C453">
        <v>2</v>
      </c>
      <c r="D453" s="43">
        <f t="shared" si="105"/>
        <v>4.0393326070752966E-2</v>
      </c>
      <c r="E453" s="44">
        <f>IF(OR($A453="",$B453="",$C453=""),"",A453*'MPTO_working_3-way'!$I452)</f>
        <v>4.4528834355828231</v>
      </c>
      <c r="F453" s="45">
        <f>IF(OR($A453="",$B453="",$C453=""),"",B453*'MPTO_working_3-way'!$I452)</f>
        <v>3.3916822429906546</v>
      </c>
      <c r="G453" s="46">
        <f>IF(OR($A453="",$B453="",$C453=""),"",C453*'MPTO_working_3-way'!$I452)</f>
        <v>2.0807866521415059</v>
      </c>
      <c r="H453" s="44">
        <f>IF(OR($A453="",$B453="",$C453=""),"",'MPTO_working_3-way'!E452)</f>
        <v>4.5417299596371699</v>
      </c>
      <c r="I453" s="45">
        <f>IF(OR($A453="",$B453="",$C453=""),"",'MPTO_working_3-way'!F452)</f>
        <v>3.4096640709002646</v>
      </c>
      <c r="J453" s="46">
        <f>IF(OR($A453="",$B453="",$C453=""),"",'MPTO_working_3-way'!G452)</f>
        <v>2.055348234277409</v>
      </c>
      <c r="K453" s="44">
        <f>IF(OR($A453="",$B453="",$C453=""),"",'OddsRatio_working_3-way'!H452)</f>
        <v>4.4950965640076195</v>
      </c>
      <c r="L453" s="45">
        <f>IF(OR($A453="",$B453="",$C453=""),"",'OddsRatio_working_3-way'!I452)</f>
        <v>3.4082067788589097</v>
      </c>
      <c r="M453" s="46">
        <f>IF(OR($A453="",$B453="",$C453=""),"",'OddsRatio_working_3-way'!J452)</f>
        <v>2.0655782207340305</v>
      </c>
      <c r="N453" s="47">
        <f t="shared" si="106"/>
        <v>22.457358573751062</v>
      </c>
      <c r="O453" s="48">
        <f t="shared" si="107"/>
        <v>29.483894078421645</v>
      </c>
      <c r="P453" s="48">
        <f t="shared" si="108"/>
        <v>48.058747347827278</v>
      </c>
      <c r="Q453" t="s">
        <v>341</v>
      </c>
      <c r="R453" t="s">
        <v>326</v>
      </c>
      <c r="S453" t="s">
        <v>537</v>
      </c>
      <c r="T453" s="50">
        <v>100</v>
      </c>
      <c r="U453" s="50">
        <f t="shared" si="109"/>
        <v>76.635514018691595</v>
      </c>
      <c r="V453" s="50">
        <f t="shared" si="110"/>
        <v>69.325153374233125</v>
      </c>
      <c r="W453" s="50">
        <f t="shared" si="111"/>
        <v>50</v>
      </c>
      <c r="X453" s="50">
        <f t="shared" si="112"/>
        <v>80.674846625766875</v>
      </c>
      <c r="Y453" s="50">
        <f t="shared" si="113"/>
        <v>73.36448598130842</v>
      </c>
      <c r="Z453" s="50">
        <f t="shared" si="114"/>
        <v>54.039332607075288</v>
      </c>
      <c r="AA453" s="50">
        <f t="shared" si="115"/>
        <v>-4.0393326070752806</v>
      </c>
      <c r="AB453" s="50">
        <f t="shared" si="116"/>
        <v>-4.0393326070752948</v>
      </c>
      <c r="AC453" s="50">
        <f t="shared" si="117"/>
        <v>-4.0393326070752877</v>
      </c>
      <c r="AF453">
        <v>2.08</v>
      </c>
      <c r="AG453">
        <v>1.78</v>
      </c>
      <c r="AH453" s="66"/>
      <c r="AJ453" t="s">
        <v>446</v>
      </c>
    </row>
    <row r="454" spans="1:36" ht="15" x14ac:dyDescent="0.25">
      <c r="A454">
        <v>2.11</v>
      </c>
      <c r="B454">
        <v>3.34</v>
      </c>
      <c r="C454">
        <v>3.59</v>
      </c>
      <c r="D454" s="43">
        <f t="shared" si="105"/>
        <v>5.188637892731629E-2</v>
      </c>
      <c r="E454" s="44">
        <f>IF(OR($A454="",$B454="",$C454=""),"",A454*'MPTO_working_3-way'!$I453)</f>
        <v>2.2194802595366374</v>
      </c>
      <c r="F454" s="45">
        <f>IF(OR($A454="",$B454="",$C454=""),"",B454*'MPTO_working_3-way'!$I453)</f>
        <v>3.5133005056172362</v>
      </c>
      <c r="G454" s="46">
        <f>IF(OR($A454="",$B454="",$C454=""),"",C454*'MPTO_working_3-way'!$I453)</f>
        <v>3.7762721003490651</v>
      </c>
      <c r="H454" s="44">
        <f>IF(OR($A454="",$B454="",$C454=""),"",'MPTO_working_3-way'!E453)</f>
        <v>2.1899175817374887</v>
      </c>
      <c r="I454" s="45">
        <f>IF(OR($A454="",$B454="",$C454=""),"",'MPTO_working_3-way'!F453)</f>
        <v>3.5447701532871858</v>
      </c>
      <c r="J454" s="46">
        <f>IF(OR($A454="",$B454="",$C454=""),"",'MPTO_working_3-way'!G453)</f>
        <v>3.8276622275153556</v>
      </c>
      <c r="K454" s="44">
        <f>IF(OR($A454="",$B454="",$C454=""),"",'OddsRatio_working_3-way'!H453)</f>
        <v>2.2018835046101555</v>
      </c>
      <c r="L454" s="45">
        <f>IF(OR($A454="",$B454="",$C454=""),"",'OddsRatio_working_3-way'!I453)</f>
        <v>3.5337003610700566</v>
      </c>
      <c r="M454" s="46">
        <f>IF(OR($A454="",$B454="",$C454=""),"",'OddsRatio_working_3-way'!J453)</f>
        <v>3.8043948440903623</v>
      </c>
      <c r="N454" s="47">
        <f t="shared" si="106"/>
        <v>45.055593340071916</v>
      </c>
      <c r="O454" s="48">
        <f t="shared" si="107"/>
        <v>28.463264056153214</v>
      </c>
      <c r="P454" s="48">
        <f t="shared" si="108"/>
        <v>26.48114260377486</v>
      </c>
      <c r="Q454" t="s">
        <v>412</v>
      </c>
      <c r="R454" t="s">
        <v>343</v>
      </c>
      <c r="S454" t="s">
        <v>537</v>
      </c>
      <c r="T454" s="50">
        <v>100</v>
      </c>
      <c r="U454" s="50">
        <f t="shared" si="109"/>
        <v>52.606635071090047</v>
      </c>
      <c r="V454" s="50">
        <f t="shared" si="110"/>
        <v>70.059880239520965</v>
      </c>
      <c r="W454" s="50">
        <f t="shared" si="111"/>
        <v>72.14484679665739</v>
      </c>
      <c r="X454" s="50">
        <f t="shared" si="112"/>
        <v>57.795272963821667</v>
      </c>
      <c r="Y454" s="50">
        <f t="shared" si="113"/>
        <v>75.24851813225257</v>
      </c>
      <c r="Z454" s="50">
        <f t="shared" si="114"/>
        <v>77.333484689388996</v>
      </c>
      <c r="AA454" s="50">
        <f t="shared" si="115"/>
        <v>-5.1886378927316201</v>
      </c>
      <c r="AB454" s="50">
        <f t="shared" si="116"/>
        <v>-5.1886378927316059</v>
      </c>
      <c r="AC454" s="50">
        <f t="shared" si="117"/>
        <v>-5.1886378927316059</v>
      </c>
      <c r="AF454">
        <v>2.2999999999999998</v>
      </c>
      <c r="AG454">
        <v>1.62</v>
      </c>
      <c r="AH454" s="66"/>
      <c r="AJ454" t="s">
        <v>447</v>
      </c>
    </row>
    <row r="455" spans="1:36" ht="15" x14ac:dyDescent="0.25">
      <c r="A455">
        <v>2.37</v>
      </c>
      <c r="B455">
        <v>3.13</v>
      </c>
      <c r="C455">
        <v>3.24</v>
      </c>
      <c r="D455" s="43">
        <f t="shared" ref="D455:D518" si="118">IF(OR($A455="",$B455="",$C455=""),"",(1/A455)+(1/B455)+(1/C455)-1)</f>
        <v>5.0071721470057895E-2</v>
      </c>
      <c r="E455" s="44">
        <f>IF(OR($A455="",$B455="",$C455=""),"",A455*'MPTO_working_3-way'!$I454)</f>
        <v>2.4886699798840373</v>
      </c>
      <c r="F455" s="45">
        <f>IF(OR($A455="",$B455="",$C455=""),"",B455*'MPTO_working_3-way'!$I454)</f>
        <v>3.2867244882012812</v>
      </c>
      <c r="G455" s="46">
        <f>IF(OR($A455="",$B455="",$C455=""),"",C455*'MPTO_working_3-way'!$I454)</f>
        <v>3.4022323775629877</v>
      </c>
      <c r="H455" s="44">
        <f>IF(OR($A455="",$B455="",$C455=""),"",'MPTO_working_3-way'!E454)</f>
        <v>2.4676104265605261</v>
      </c>
      <c r="I455" s="45">
        <f>IF(OR($A455="",$B455="",$C455=""),"",'MPTO_working_3-way'!F454)</f>
        <v>3.3025290588387897</v>
      </c>
      <c r="J455" s="46">
        <f>IF(OR($A455="",$B455="",$C455=""),"",'MPTO_working_3-way'!G454)</f>
        <v>3.4252276060760316</v>
      </c>
      <c r="K455" s="44">
        <f>IF(OR($A455="",$B455="",$C455=""),"",'OddsRatio_working_3-way'!H454)</f>
        <v>2.4767971357556484</v>
      </c>
      <c r="L455" s="45">
        <f>IF(OR($A455="",$B455="",$C455=""),"",'OddsRatio_working_3-way'!I454)</f>
        <v>3.2960422621602401</v>
      </c>
      <c r="M455" s="46">
        <f>IF(OR($A455="",$B455="",$C455=""),"",'OddsRatio_working_3-way'!J454)</f>
        <v>3.4146172146661682</v>
      </c>
      <c r="N455" s="47">
        <f t="shared" si="106"/>
        <v>40.182105626017808</v>
      </c>
      <c r="O455" s="48">
        <f t="shared" si="107"/>
        <v>30.425428221617317</v>
      </c>
      <c r="P455" s="48">
        <f t="shared" si="108"/>
        <v>29.392466152364875</v>
      </c>
      <c r="Q455" t="s">
        <v>344</v>
      </c>
      <c r="R455" t="s">
        <v>93</v>
      </c>
      <c r="S455" t="s">
        <v>537</v>
      </c>
      <c r="T455" s="50">
        <v>100</v>
      </c>
      <c r="U455" s="50">
        <f t="shared" si="109"/>
        <v>57.805907172995774</v>
      </c>
      <c r="V455" s="50">
        <f t="shared" si="110"/>
        <v>68.051118210862612</v>
      </c>
      <c r="W455" s="50">
        <f t="shared" si="111"/>
        <v>69.135802469135797</v>
      </c>
      <c r="X455" s="50">
        <f t="shared" si="112"/>
        <v>62.813079320001577</v>
      </c>
      <c r="Y455" s="50">
        <f t="shared" si="113"/>
        <v>73.058290357868415</v>
      </c>
      <c r="Z455" s="50">
        <f t="shared" si="114"/>
        <v>74.142974616141586</v>
      </c>
      <c r="AA455" s="50">
        <f t="shared" si="115"/>
        <v>-5.0071721470058037</v>
      </c>
      <c r="AB455" s="50">
        <f t="shared" si="116"/>
        <v>-5.0071721470058037</v>
      </c>
      <c r="AC455" s="50">
        <f t="shared" si="117"/>
        <v>-5.0071721470057895</v>
      </c>
      <c r="AF455">
        <v>2.35</v>
      </c>
      <c r="AG455">
        <v>1.6</v>
      </c>
      <c r="AH455" s="66"/>
      <c r="AJ455" t="s">
        <v>447</v>
      </c>
    </row>
    <row r="456" spans="1:36" ht="15" x14ac:dyDescent="0.25">
      <c r="A456">
        <v>2.12</v>
      </c>
      <c r="B456">
        <v>3.14</v>
      </c>
      <c r="C456">
        <v>3.84</v>
      </c>
      <c r="D456" s="43">
        <f t="shared" si="118"/>
        <v>5.0586117453831569E-2</v>
      </c>
      <c r="E456" s="44">
        <f>IF(OR($A456="",$B456="",$C456=""),"",A456*'MPTO_working_3-way'!$I455)</f>
        <v>2.2272425690021231</v>
      </c>
      <c r="F456" s="45">
        <f>IF(OR($A456="",$B456="",$C456=""),"",B456*'MPTO_working_3-way'!$I455)</f>
        <v>3.2988404088050314</v>
      </c>
      <c r="G456" s="46">
        <f>IF(OR($A456="",$B456="",$C456=""),"",C456*'MPTO_working_3-way'!$I455)</f>
        <v>4.0342506910227129</v>
      </c>
      <c r="H456" s="44">
        <f>IF(OR($A456="",$B456="",$C456=""),"",'MPTO_working_3-way'!E455)</f>
        <v>2.1985943003199111</v>
      </c>
      <c r="I456" s="45">
        <f>IF(OR($A456="",$B456="",$C456=""),"",'MPTO_working_3-way'!F455)</f>
        <v>3.3155476479369552</v>
      </c>
      <c r="J456" s="46">
        <f>IF(OR($A456="",$B456="",$C456=""),"",'MPTO_working_3-way'!G455)</f>
        <v>4.1058550609423872</v>
      </c>
      <c r="K456" s="44">
        <f>IF(OR($A456="",$B456="",$C456=""),"",'OddsRatio_working_3-way'!H455)</f>
        <v>2.210436832915093</v>
      </c>
      <c r="L456" s="45">
        <f>IF(OR($A456="",$B456="",$C456=""),"",'OddsRatio_working_3-way'!I455)</f>
        <v>3.3127989486056242</v>
      </c>
      <c r="M456" s="46">
        <f>IF(OR($A456="",$B456="",$C456=""),"",'OddsRatio_working_3-way'!J455)</f>
        <v>4.0693219691775573</v>
      </c>
      <c r="N456" s="47">
        <f t="shared" si="106"/>
        <v>44.898567130388159</v>
      </c>
      <c r="O456" s="48">
        <f t="shared" si="107"/>
        <v>30.313682266376716</v>
      </c>
      <c r="P456" s="48">
        <f t="shared" si="108"/>
        <v>24.787750603235132</v>
      </c>
      <c r="Q456" t="s">
        <v>409</v>
      </c>
      <c r="R456" t="s">
        <v>410</v>
      </c>
      <c r="S456" t="s">
        <v>537</v>
      </c>
      <c r="T456" s="50">
        <v>100</v>
      </c>
      <c r="U456" s="50">
        <f t="shared" si="109"/>
        <v>52.830188679245275</v>
      </c>
      <c r="V456" s="50">
        <f t="shared" si="110"/>
        <v>68.152866242038215</v>
      </c>
      <c r="W456" s="50">
        <f t="shared" si="111"/>
        <v>73.958333333333343</v>
      </c>
      <c r="X456" s="50">
        <f t="shared" si="112"/>
        <v>57.88880042462845</v>
      </c>
      <c r="Y456" s="50">
        <f t="shared" si="113"/>
        <v>73.211477987421375</v>
      </c>
      <c r="Z456" s="50">
        <f t="shared" si="114"/>
        <v>79.016945078716489</v>
      </c>
      <c r="AA456" s="50">
        <f t="shared" si="115"/>
        <v>-5.0586117453831747</v>
      </c>
      <c r="AB456" s="50">
        <f t="shared" si="116"/>
        <v>-5.0586117453831605</v>
      </c>
      <c r="AC456" s="50">
        <f t="shared" si="117"/>
        <v>-5.0586117453831463</v>
      </c>
      <c r="AF456">
        <v>2.42</v>
      </c>
      <c r="AG456">
        <v>1.56</v>
      </c>
      <c r="AH456" s="66"/>
      <c r="AJ456" t="s">
        <v>447</v>
      </c>
    </row>
    <row r="457" spans="1:36" s="50" customFormat="1" ht="15" x14ac:dyDescent="0.25">
      <c r="A457">
        <v>2.4900000000000002</v>
      </c>
      <c r="B457">
        <v>3.2</v>
      </c>
      <c r="C457">
        <v>2.97</v>
      </c>
      <c r="D457" s="43">
        <f t="shared" si="118"/>
        <v>5.0806762403147854E-2</v>
      </c>
      <c r="E457" s="44">
        <f>IF(OR($A457="",$B457="",$C457=""),"",A457*'MPTO_working_3-way'!$I456)</f>
        <v>2.6165088383838384</v>
      </c>
      <c r="F457" s="45">
        <f>IF(OR($A457="",$B457="",$C457=""),"",B457*'MPTO_working_3-way'!$I456)</f>
        <v>3.3625816396900734</v>
      </c>
      <c r="G457" s="46">
        <f>IF(OR($A457="",$B457="",$C457=""),"",C457*'MPTO_working_3-way'!$I456)</f>
        <v>3.1208960843373492</v>
      </c>
      <c r="H457" s="44">
        <f>IF(OR($A457="",$B457="",$C457=""),"",'MPTO_working_3-way'!E456)</f>
        <v>2.5996251875709913</v>
      </c>
      <c r="I457" s="45">
        <f>IF(OR($A457="",$B457="",$C457=""),"",'MPTO_working_3-way'!F456)</f>
        <v>3.3833572568239139</v>
      </c>
      <c r="J457" s="46">
        <f>IF(OR($A457="",$B457="",$C457=""),"",'MPTO_working_3-way'!G456)</f>
        <v>3.1272990609497278</v>
      </c>
      <c r="K457" s="44">
        <f>IF(OR($A457="",$B457="",$C457=""),"",'OddsRatio_working_3-way'!H456)</f>
        <v>2.6072621613465397</v>
      </c>
      <c r="L457" s="45">
        <f>IF(OR($A457="",$B457="",$C457=""),"",'OddsRatio_working_3-way'!I456)</f>
        <v>3.3731387617197224</v>
      </c>
      <c r="M457" s="46">
        <f>IF(OR($A457="",$B457="",$C457=""),"",'OddsRatio_working_3-way'!J456)</f>
        <v>3.125037891176297</v>
      </c>
      <c r="N457" s="47">
        <f t="shared" si="106"/>
        <v>38.218865739344437</v>
      </c>
      <c r="O457" s="48">
        <f t="shared" si="107"/>
        <v>29.739054903427391</v>
      </c>
      <c r="P457" s="48">
        <f t="shared" si="108"/>
        <v>32.042079357228168</v>
      </c>
      <c r="Q457" t="s">
        <v>411</v>
      </c>
      <c r="R457" t="s">
        <v>346</v>
      </c>
      <c r="S457" t="s">
        <v>537</v>
      </c>
      <c r="T457" s="50">
        <v>100</v>
      </c>
      <c r="U457" s="50">
        <f t="shared" si="109"/>
        <v>59.839357429718881</v>
      </c>
      <c r="V457" s="50">
        <f t="shared" si="110"/>
        <v>68.75</v>
      </c>
      <c r="W457" s="50">
        <f t="shared" si="111"/>
        <v>66.329966329966325</v>
      </c>
      <c r="X457" s="50">
        <f t="shared" si="112"/>
        <v>64.920033670033675</v>
      </c>
      <c r="Y457" s="50">
        <f t="shared" si="113"/>
        <v>73.830676240314787</v>
      </c>
      <c r="Z457" s="50">
        <f t="shared" si="114"/>
        <v>71.410642570281112</v>
      </c>
      <c r="AA457" s="50">
        <f t="shared" si="115"/>
        <v>-5.0806762403147943</v>
      </c>
      <c r="AB457" s="50">
        <f t="shared" si="116"/>
        <v>-5.0806762403147872</v>
      </c>
      <c r="AC457" s="50">
        <f t="shared" si="117"/>
        <v>-5.0806762403147872</v>
      </c>
      <c r="AD457" s="51"/>
      <c r="AE457" s="51"/>
      <c r="AF457">
        <v>2.5499999999999998</v>
      </c>
      <c r="AG457">
        <v>1.51</v>
      </c>
      <c r="AH457" s="66"/>
      <c r="AI457" s="51"/>
      <c r="AJ457" t="s">
        <v>447</v>
      </c>
    </row>
    <row r="458" spans="1:36" ht="15" x14ac:dyDescent="0.25">
      <c r="A458">
        <v>3.64</v>
      </c>
      <c r="B458">
        <v>3.7</v>
      </c>
      <c r="C458">
        <v>2.09</v>
      </c>
      <c r="D458" s="43">
        <f t="shared" si="118"/>
        <v>2.3464444517076188E-2</v>
      </c>
      <c r="E458" s="44">
        <f>IF(OR($A458="",$B458="",$C458=""),"",A458*'MPTO_working_3-way'!$I457)</f>
        <v>3.7254105780421574</v>
      </c>
      <c r="F458" s="45">
        <f>IF(OR($A458="",$B458="",$C458=""),"",B458*'MPTO_working_3-way'!$I457)</f>
        <v>3.7868184447131821</v>
      </c>
      <c r="G458" s="46">
        <f>IF(OR($A458="",$B458="",$C458=""),"",C458*'MPTO_working_3-way'!$I457)</f>
        <v>2.139040689040689</v>
      </c>
      <c r="H458" s="44">
        <f>IF(OR($A458="",$B458="",$C458=""),"",'MPTO_working_3-way'!E457)</f>
        <v>3.746668370416514</v>
      </c>
      <c r="I458" s="45">
        <f>IF(OR($A458="",$B458="",$C458=""),"",'MPTO_working_3-way'!F457)</f>
        <v>3.8102671561461086</v>
      </c>
      <c r="J458" s="46">
        <f>IF(OR($A458="",$B458="",$C458=""),"",'MPTO_working_3-way'!G457)</f>
        <v>2.1247327866278578</v>
      </c>
      <c r="K458" s="44">
        <f>IF(OR($A458="",$B458="",$C458=""),"",'OddsRatio_working_3-way'!H457)</f>
        <v>3.7381998278333048</v>
      </c>
      <c r="L458" s="45">
        <f>IF(OR($A458="",$B458="",$C458=""),"",'OddsRatio_working_3-way'!I457)</f>
        <v>3.8004316421022439</v>
      </c>
      <c r="M458" s="46">
        <f>IF(OR($A458="",$B458="",$C458=""),"",'OddsRatio_working_3-way'!J457)</f>
        <v>2.1305446258857206</v>
      </c>
      <c r="N458" s="47">
        <f t="shared" si="106"/>
        <v>26.842678922266266</v>
      </c>
      <c r="O458" s="48">
        <f t="shared" si="107"/>
        <v>26.407392237040323</v>
      </c>
      <c r="P458" s="48">
        <f t="shared" si="108"/>
        <v>46.749928840693407</v>
      </c>
      <c r="Q458" t="s">
        <v>414</v>
      </c>
      <c r="R458" t="s">
        <v>100</v>
      </c>
      <c r="S458" t="s">
        <v>537</v>
      </c>
      <c r="T458" s="50">
        <v>100</v>
      </c>
      <c r="U458" s="50">
        <f t="shared" si="109"/>
        <v>72.527472527472526</v>
      </c>
      <c r="V458" s="50">
        <f t="shared" si="110"/>
        <v>72.972972972972968</v>
      </c>
      <c r="W458" s="50">
        <f t="shared" si="111"/>
        <v>52.153110047846894</v>
      </c>
      <c r="X458" s="50">
        <f t="shared" si="112"/>
        <v>74.873916979180137</v>
      </c>
      <c r="Y458" s="50">
        <f t="shared" si="113"/>
        <v>75.31941742468058</v>
      </c>
      <c r="Z458" s="50">
        <f t="shared" si="114"/>
        <v>54.499554499554492</v>
      </c>
      <c r="AA458" s="50">
        <f t="shared" si="115"/>
        <v>-2.3464444517076117</v>
      </c>
      <c r="AB458" s="50">
        <f t="shared" si="116"/>
        <v>-2.3464444517076117</v>
      </c>
      <c r="AC458" s="50">
        <f t="shared" si="117"/>
        <v>-2.3464444517075975</v>
      </c>
      <c r="AF458">
        <v>1.76</v>
      </c>
      <c r="AG458">
        <v>2.17</v>
      </c>
      <c r="AH458" s="66"/>
      <c r="AJ458" t="s">
        <v>441</v>
      </c>
    </row>
    <row r="459" spans="1:36" ht="15" x14ac:dyDescent="0.25">
      <c r="A459">
        <v>2.78</v>
      </c>
      <c r="B459">
        <v>3.2</v>
      </c>
      <c r="C459">
        <v>2.86</v>
      </c>
      <c r="D459" s="43">
        <f t="shared" si="118"/>
        <v>2.1862579866176901E-2</v>
      </c>
      <c r="E459" s="44">
        <f>IF(OR($A459="",$B459="",$C459=""),"",A459*'MPTO_working_3-way'!$I458)</f>
        <v>2.8407779720279716</v>
      </c>
      <c r="F459" s="45">
        <f>IF(OR($A459="",$B459="",$C459=""),"",B459*'MPTO_working_3-way'!$I458)</f>
        <v>3.2699602555717662</v>
      </c>
      <c r="G459" s="46">
        <f>IF(OR($A459="",$B459="",$C459=""),"",C459*'MPTO_working_3-way'!$I458)</f>
        <v>2.9225269784172658</v>
      </c>
      <c r="H459" s="44">
        <f>IF(OR($A459="",$B459="",$C459=""),"",'MPTO_working_3-way'!E458)</f>
        <v>2.8374855389044362</v>
      </c>
      <c r="I459" s="45">
        <f>IF(OR($A459="",$B459="",$C459=""),"",'MPTO_working_3-way'!F458)</f>
        <v>3.2764060686396386</v>
      </c>
      <c r="J459" s="46">
        <f>IF(OR($A459="",$B459="",$C459=""),"",'MPTO_working_3-way'!G458)</f>
        <v>2.92087788958723</v>
      </c>
      <c r="K459" s="44">
        <f>IF(OR($A459="",$B459="",$C459=""),"",'OddsRatio_working_3-way'!H458)</f>
        <v>2.8391279223313322</v>
      </c>
      <c r="L459" s="45">
        <f>IF(OR($A459="",$B459="",$C459=""),"",'OddsRatio_working_3-way'!I458)</f>
        <v>3.2730794545668154</v>
      </c>
      <c r="M459" s="46">
        <f>IF(OR($A459="",$B459="",$C459=""),"",'OddsRatio_working_3-way'!J458)</f>
        <v>2.9217853570428525</v>
      </c>
      <c r="N459" s="47">
        <f t="shared" si="106"/>
        <v>35.20162469037033</v>
      </c>
      <c r="O459" s="48">
        <f t="shared" si="107"/>
        <v>30.581411449759223</v>
      </c>
      <c r="P459" s="48">
        <f t="shared" si="108"/>
        <v>34.216963859870461</v>
      </c>
      <c r="Q459" t="s">
        <v>413</v>
      </c>
      <c r="R459" t="s">
        <v>95</v>
      </c>
      <c r="S459" t="s">
        <v>537</v>
      </c>
      <c r="T459" s="50">
        <v>100</v>
      </c>
      <c r="U459" s="50">
        <f t="shared" si="109"/>
        <v>64.02877697841727</v>
      </c>
      <c r="V459" s="50">
        <f t="shared" si="110"/>
        <v>68.75</v>
      </c>
      <c r="W459" s="50">
        <f t="shared" si="111"/>
        <v>65.03496503496504</v>
      </c>
      <c r="X459" s="50">
        <f t="shared" si="112"/>
        <v>66.215034965034974</v>
      </c>
      <c r="Y459" s="50">
        <f t="shared" si="113"/>
        <v>70.936257986617719</v>
      </c>
      <c r="Z459" s="50">
        <f t="shared" si="114"/>
        <v>67.22122302158273</v>
      </c>
      <c r="AA459" s="50">
        <f t="shared" si="115"/>
        <v>-2.1862579866177043</v>
      </c>
      <c r="AB459" s="50">
        <f t="shared" si="116"/>
        <v>-2.1862579866177185</v>
      </c>
      <c r="AC459" s="50">
        <f t="shared" si="117"/>
        <v>-2.1862579866176901</v>
      </c>
      <c r="AF459">
        <v>2.0699999999999998</v>
      </c>
      <c r="AG459">
        <v>1.85</v>
      </c>
      <c r="AH459" s="66"/>
      <c r="AJ459" t="s">
        <v>441</v>
      </c>
    </row>
    <row r="460" spans="1:36" ht="15" x14ac:dyDescent="0.25">
      <c r="A460">
        <v>1.52</v>
      </c>
      <c r="B460">
        <v>4.22</v>
      </c>
      <c r="C460">
        <v>7.31</v>
      </c>
      <c r="D460" s="43">
        <f t="shared" si="118"/>
        <v>3.166046709541015E-2</v>
      </c>
      <c r="E460" s="44">
        <f>IF(OR($A460="",$B460="",$C460=""),"",A460*'MPTO_working_3-way'!$I459)</f>
        <v>1.5681239099850235</v>
      </c>
      <c r="F460" s="45">
        <f>IF(OR($A460="",$B460="",$C460=""),"",B460*'MPTO_working_3-way'!$I459)</f>
        <v>4.353607171142631</v>
      </c>
      <c r="G460" s="46">
        <f>IF(OR($A460="",$B460="",$C460=""),"",C460*'MPTO_working_3-way'!$I459)</f>
        <v>7.541438014467448</v>
      </c>
      <c r="H460" s="44">
        <f>IF(OR($A460="",$B460="",$C460=""),"",'MPTO_working_3-way'!E459)</f>
        <v>1.5447802891946134</v>
      </c>
      <c r="I460" s="45">
        <f>IF(OR($A460="",$B460="",$C460=""),"",'MPTO_working_3-way'!F459)</f>
        <v>4.4167009743206265</v>
      </c>
      <c r="J460" s="46">
        <f>IF(OR($A460="",$B460="",$C460=""),"",'MPTO_working_3-way'!G459)</f>
        <v>7.9210796487843904</v>
      </c>
      <c r="K460" s="44">
        <f>IF(OR($A460="",$B460="",$C460=""),"",'OddsRatio_working_3-way'!H459)</f>
        <v>1.552605923029037</v>
      </c>
      <c r="L460" s="45">
        <f>IF(OR($A460="",$B460="",$C460=""),"",'OddsRatio_working_3-way'!I459)</f>
        <v>4.4219059079874992</v>
      </c>
      <c r="M460" s="46">
        <f>IF(OR($A460="",$B460="",$C460=""),"",'OddsRatio_working_3-way'!J459)</f>
        <v>7.705660335217738</v>
      </c>
      <c r="N460" s="47">
        <f t="shared" si="106"/>
        <v>63.770470792040314</v>
      </c>
      <c r="O460" s="48">
        <f t="shared" si="107"/>
        <v>22.969458673910257</v>
      </c>
      <c r="P460" s="48">
        <f t="shared" si="108"/>
        <v>13.260070534049422</v>
      </c>
      <c r="Q460" t="s">
        <v>349</v>
      </c>
      <c r="R460" t="s">
        <v>352</v>
      </c>
      <c r="S460" t="s">
        <v>537</v>
      </c>
      <c r="T460" s="50">
        <v>100</v>
      </c>
      <c r="U460" s="50">
        <f t="shared" si="109"/>
        <v>34.21052631578948</v>
      </c>
      <c r="V460" s="50">
        <f t="shared" si="110"/>
        <v>76.30331753554502</v>
      </c>
      <c r="W460" s="50">
        <f t="shared" si="111"/>
        <v>86.320109439124479</v>
      </c>
      <c r="X460" s="50">
        <f t="shared" si="112"/>
        <v>37.376573025330487</v>
      </c>
      <c r="Y460" s="50">
        <f t="shared" si="113"/>
        <v>79.469364245086041</v>
      </c>
      <c r="Z460" s="50">
        <f t="shared" si="114"/>
        <v>89.486156148665515</v>
      </c>
      <c r="AA460" s="50">
        <f t="shared" si="115"/>
        <v>-3.166046709541007</v>
      </c>
      <c r="AB460" s="50">
        <f t="shared" si="116"/>
        <v>-3.1660467095410212</v>
      </c>
      <c r="AC460" s="50">
        <f t="shared" si="117"/>
        <v>-3.1660467095410354</v>
      </c>
      <c r="AF460">
        <v>1.88</v>
      </c>
      <c r="AG460">
        <v>2</v>
      </c>
      <c r="AH460" s="66"/>
      <c r="AJ460" t="s">
        <v>434</v>
      </c>
    </row>
    <row r="461" spans="1:36" ht="15" x14ac:dyDescent="0.25">
      <c r="A461">
        <v>3.37</v>
      </c>
      <c r="B461">
        <v>3.15</v>
      </c>
      <c r="C461">
        <v>2.42</v>
      </c>
      <c r="D461" s="43">
        <f t="shared" si="118"/>
        <v>2.7419363000695585E-2</v>
      </c>
      <c r="E461" s="44">
        <f>IF(OR($A461="",$B461="",$C461=""),"",A461*'MPTO_working_3-way'!$I460)</f>
        <v>3.4624032533123441</v>
      </c>
      <c r="F461" s="45">
        <f>IF(OR($A461="",$B461="",$C461=""),"",B461*'MPTO_working_3-way'!$I460)</f>
        <v>3.2363709934521911</v>
      </c>
      <c r="G461" s="46">
        <f>IF(OR($A461="",$B461="",$C461=""),"",C461*'MPTO_working_3-way'!$I460)</f>
        <v>2.486354858461683</v>
      </c>
      <c r="H461" s="44">
        <f>IF(OR($A461="",$B461="",$C461=""),"",'MPTO_working_3-way'!E460)</f>
        <v>3.4770984014607067</v>
      </c>
      <c r="I461" s="45">
        <f>IF(OR($A461="",$B461="",$C461=""),"",'MPTO_working_3-way'!F460)</f>
        <v>3.2433779244931253</v>
      </c>
      <c r="J461" s="46">
        <f>IF(OR($A461="",$B461="",$C461=""),"",'MPTO_working_3-way'!G460)</f>
        <v>2.474736939789886</v>
      </c>
      <c r="K461" s="44">
        <f>IF(OR($A461="",$B461="",$C461=""),"",'OddsRatio_working_3-way'!H460)</f>
        <v>3.4699911048388015</v>
      </c>
      <c r="L461" s="45">
        <f>IF(OR($A461="",$B461="",$C461=""),"",'OddsRatio_working_3-way'!I460)</f>
        <v>3.2407092301280263</v>
      </c>
      <c r="M461" s="46">
        <f>IF(OR($A461="",$B461="",$C461=""),"",'OddsRatio_working_3-way'!J460)</f>
        <v>2.4799102822240915</v>
      </c>
      <c r="N461" s="47">
        <f t="shared" si="106"/>
        <v>28.881673416963771</v>
      </c>
      <c r="O461" s="48">
        <f t="shared" si="107"/>
        <v>30.898806163545366</v>
      </c>
      <c r="P461" s="48">
        <f t="shared" si="108"/>
        <v>40.21952041949087</v>
      </c>
      <c r="Q461" t="s">
        <v>350</v>
      </c>
      <c r="R461" t="s">
        <v>50</v>
      </c>
      <c r="S461" t="s">
        <v>537</v>
      </c>
      <c r="T461" s="50">
        <v>100</v>
      </c>
      <c r="U461" s="50">
        <f t="shared" si="109"/>
        <v>70.326409495548958</v>
      </c>
      <c r="V461" s="50">
        <f t="shared" si="110"/>
        <v>68.253968253968253</v>
      </c>
      <c r="W461" s="50">
        <f t="shared" si="111"/>
        <v>58.677685950413228</v>
      </c>
      <c r="X461" s="50">
        <f t="shared" si="112"/>
        <v>73.068345795618512</v>
      </c>
      <c r="Y461" s="50">
        <f t="shared" si="113"/>
        <v>70.995904554037821</v>
      </c>
      <c r="Z461" s="50">
        <f t="shared" si="114"/>
        <v>61.419622250482789</v>
      </c>
      <c r="AA461" s="50">
        <f t="shared" si="115"/>
        <v>-2.741936300069554</v>
      </c>
      <c r="AB461" s="50">
        <f t="shared" si="116"/>
        <v>-2.7419363000695682</v>
      </c>
      <c r="AC461" s="50">
        <f t="shared" si="117"/>
        <v>-2.7419363000695611</v>
      </c>
      <c r="AF461">
        <v>2.09</v>
      </c>
      <c r="AG461">
        <v>1.82</v>
      </c>
      <c r="AH461" s="66"/>
      <c r="AJ461" t="s">
        <v>434</v>
      </c>
    </row>
    <row r="462" spans="1:36" ht="15" x14ac:dyDescent="0.25">
      <c r="A462">
        <v>2.89</v>
      </c>
      <c r="B462">
        <v>3.03</v>
      </c>
      <c r="C462">
        <v>2.85</v>
      </c>
      <c r="D462" s="43">
        <f t="shared" si="118"/>
        <v>2.6930957528460864E-2</v>
      </c>
      <c r="E462" s="44">
        <f>IF(OR($A462="",$B462="",$C462=""),"",A462*'MPTO_working_3-way'!$I461)</f>
        <v>2.9678304672572522</v>
      </c>
      <c r="F462" s="45">
        <f>IF(OR($A462="",$B462="",$C462=""),"",B462*'MPTO_working_3-way'!$I461)</f>
        <v>3.1116008013112362</v>
      </c>
      <c r="G462" s="46">
        <f>IF(OR($A462="",$B462="",$C462=""),"",C462*'MPTO_working_3-way'!$I461)</f>
        <v>2.9267532289561133</v>
      </c>
      <c r="H462" s="44">
        <f>IF(OR($A462="",$B462="",$C462=""),"",'MPTO_working_3-way'!E461)</f>
        <v>2.966973648466706</v>
      </c>
      <c r="I462" s="45">
        <f>IF(OR($A462="",$B462="",$C462=""),"",'MPTO_working_3-way'!F461)</f>
        <v>3.1147212499524177</v>
      </c>
      <c r="J462" s="46">
        <f>IF(OR($A462="",$B462="",$C462=""),"",'MPTO_working_3-way'!G461)</f>
        <v>2.9248300501660385</v>
      </c>
      <c r="K462" s="44">
        <f>IF(OR($A462="",$B462="",$C462=""),"",'OddsRatio_working_3-way'!H461)</f>
        <v>2.9674190118321606</v>
      </c>
      <c r="L462" s="45">
        <f>IF(OR($A462="",$B462="",$C462=""),"",'OddsRatio_working_3-way'!I461)</f>
        <v>3.1131537534493576</v>
      </c>
      <c r="M462" s="46">
        <f>IF(OR($A462="",$B462="",$C462=""),"",'OddsRatio_working_3-way'!J461)</f>
        <v>2.9257805142272471</v>
      </c>
      <c r="N462" s="47">
        <f t="shared" si="106"/>
        <v>33.69464701682098</v>
      </c>
      <c r="O462" s="48">
        <f t="shared" si="107"/>
        <v>32.137798639806157</v>
      </c>
      <c r="P462" s="48">
        <f t="shared" si="108"/>
        <v>34.167554343372863</v>
      </c>
      <c r="Q462" t="s">
        <v>355</v>
      </c>
      <c r="R462" t="s">
        <v>353</v>
      </c>
      <c r="S462" t="s">
        <v>537</v>
      </c>
      <c r="T462" s="50">
        <v>100</v>
      </c>
      <c r="U462" s="50">
        <f t="shared" si="109"/>
        <v>65.397923875432525</v>
      </c>
      <c r="V462" s="50">
        <f t="shared" si="110"/>
        <v>66.996699669967001</v>
      </c>
      <c r="W462" s="50">
        <f t="shared" si="111"/>
        <v>64.912280701754383</v>
      </c>
      <c r="X462" s="50">
        <f t="shared" si="112"/>
        <v>68.091019628278616</v>
      </c>
      <c r="Y462" s="50">
        <f t="shared" si="113"/>
        <v>69.689795422813077</v>
      </c>
      <c r="Z462" s="50">
        <f t="shared" si="114"/>
        <v>67.605376454600474</v>
      </c>
      <c r="AA462" s="50">
        <f t="shared" si="115"/>
        <v>-2.6930957528460908</v>
      </c>
      <c r="AB462" s="50">
        <f t="shared" si="116"/>
        <v>-2.6930957528460766</v>
      </c>
      <c r="AC462" s="50">
        <f t="shared" si="117"/>
        <v>-2.6930957528460908</v>
      </c>
      <c r="AF462">
        <v>2.36</v>
      </c>
      <c r="AG462">
        <v>1.64</v>
      </c>
      <c r="AH462" s="66"/>
      <c r="AJ462" t="s">
        <v>434</v>
      </c>
    </row>
    <row r="463" spans="1:36" ht="15" x14ac:dyDescent="0.25">
      <c r="A463">
        <v>2.14</v>
      </c>
      <c r="B463">
        <v>3.23</v>
      </c>
      <c r="C463">
        <v>3.88</v>
      </c>
      <c r="D463" s="43">
        <f t="shared" si="118"/>
        <v>3.461920160886911E-2</v>
      </c>
      <c r="E463" s="44">
        <f>IF(OR($A463="",$B463="",$C463=""),"",A463*'MPTO_working_3-way'!$I462)</f>
        <v>2.2140850914429802</v>
      </c>
      <c r="F463" s="45">
        <f>IF(OR($A463="",$B463="",$C463=""),"",B463*'MPTO_working_3-way'!$I462)</f>
        <v>3.3418200211966473</v>
      </c>
      <c r="G463" s="46">
        <f>IF(OR($A463="",$B463="",$C463=""),"",C463*'MPTO_working_3-way'!$I462)</f>
        <v>4.014322502242412</v>
      </c>
      <c r="H463" s="44">
        <f>IF(OR($A463="",$B463="",$C463=""),"",'MPTO_working_3-way'!E462)</f>
        <v>2.19418547724143</v>
      </c>
      <c r="I463" s="45">
        <f>IF(OR($A463="",$B463="",$C463=""),"",'MPTO_working_3-way'!F462)</f>
        <v>3.3550540725009861</v>
      </c>
      <c r="J463" s="46">
        <f>IF(OR($A463="",$B463="",$C463=""),"",'MPTO_working_3-way'!G462)</f>
        <v>4.0618666996228221</v>
      </c>
      <c r="K463" s="44">
        <f>IF(OR($A463="",$B463="",$C463=""),"",'OddsRatio_working_3-way'!H462)</f>
        <v>2.2024806499391341</v>
      </c>
      <c r="L463" s="45">
        <f>IF(OR($A463="",$B463="",$C463=""),"",'OddsRatio_working_3-way'!I462)</f>
        <v>3.3522209204949727</v>
      </c>
      <c r="M463" s="46">
        <f>IF(OR($A463="",$B463="",$C463=""),"",'OddsRatio_working_3-way'!J462)</f>
        <v>4.0378458524778109</v>
      </c>
      <c r="N463" s="47">
        <f t="shared" si="106"/>
        <v>45.165382480773239</v>
      </c>
      <c r="O463" s="48">
        <f t="shared" si="107"/>
        <v>29.923813779831193</v>
      </c>
      <c r="P463" s="48">
        <f t="shared" si="108"/>
        <v>24.910803739395554</v>
      </c>
      <c r="Q463" t="s">
        <v>249</v>
      </c>
      <c r="R463" t="s">
        <v>416</v>
      </c>
      <c r="S463" t="s">
        <v>537</v>
      </c>
      <c r="T463" s="50">
        <v>100</v>
      </c>
      <c r="U463" s="50">
        <f t="shared" si="109"/>
        <v>53.271028037383175</v>
      </c>
      <c r="V463" s="50">
        <f t="shared" si="110"/>
        <v>69.040247678018574</v>
      </c>
      <c r="W463" s="50">
        <f t="shared" si="111"/>
        <v>74.226804123711347</v>
      </c>
      <c r="X463" s="50">
        <f t="shared" si="112"/>
        <v>56.73294819827008</v>
      </c>
      <c r="Y463" s="50">
        <f t="shared" si="113"/>
        <v>72.502167838905478</v>
      </c>
      <c r="Z463" s="50">
        <f t="shared" si="114"/>
        <v>77.688724284598251</v>
      </c>
      <c r="AA463" s="50">
        <f t="shared" si="115"/>
        <v>-3.4619201608869048</v>
      </c>
      <c r="AB463" s="50">
        <f t="shared" si="116"/>
        <v>-3.4619201608869048</v>
      </c>
      <c r="AC463" s="50">
        <f t="shared" si="117"/>
        <v>-3.4619201608869048</v>
      </c>
      <c r="AF463">
        <v>2.33</v>
      </c>
      <c r="AG463">
        <v>1.64</v>
      </c>
      <c r="AH463" s="66"/>
      <c r="AJ463" t="s">
        <v>434</v>
      </c>
    </row>
    <row r="464" spans="1:36" ht="15" x14ac:dyDescent="0.25">
      <c r="A464">
        <v>2.1800000000000002</v>
      </c>
      <c r="B464">
        <v>3.06</v>
      </c>
      <c r="C464">
        <v>4.0999999999999996</v>
      </c>
      <c r="D464" s="43">
        <f t="shared" si="118"/>
        <v>2.9415420975580586E-2</v>
      </c>
      <c r="E464" s="44">
        <f>IF(OR($A464="",$B464="",$C464=""),"",A464*'MPTO_working_3-way'!$I463)</f>
        <v>2.2441256177267657</v>
      </c>
      <c r="F464" s="45">
        <f>IF(OR($A464="",$B464="",$C464=""),"",B464*'MPTO_working_3-way'!$I463)</f>
        <v>3.1500111881852768</v>
      </c>
      <c r="G464" s="46">
        <f>IF(OR($A464="",$B464="",$C464=""),"",C464*'MPTO_working_3-way'!$I463)</f>
        <v>4.2206032259998798</v>
      </c>
      <c r="H464" s="44">
        <f>IF(OR($A464="",$B464="",$C464=""),"",'MPTO_working_3-way'!E463)</f>
        <v>2.2276157452404717</v>
      </c>
      <c r="I464" s="45">
        <f>IF(OR($A464="",$B464="",$C464=""),"",'MPTO_working_3-way'!F463)</f>
        <v>3.1546513040629804</v>
      </c>
      <c r="J464" s="46">
        <f>IF(OR($A464="",$B464="",$C464=""),"",'MPTO_working_3-way'!G463)</f>
        <v>4.2717280616080489</v>
      </c>
      <c r="K464" s="44">
        <f>IF(OR($A464="",$B464="",$C464=""),"",'OddsRatio_working_3-way'!H463)</f>
        <v>2.2347733814323121</v>
      </c>
      <c r="L464" s="45">
        <f>IF(OR($A464="",$B464="",$C464=""),"",'OddsRatio_working_3-way'!I463)</f>
        <v>3.1556213269072568</v>
      </c>
      <c r="M464" s="46">
        <f>IF(OR($A464="",$B464="",$C464=""),"",'OddsRatio_working_3-way'!J463)</f>
        <v>4.2438961715594639</v>
      </c>
      <c r="N464" s="47">
        <f t="shared" si="106"/>
        <v>44.560785372298859</v>
      </c>
      <c r="O464" s="48">
        <f t="shared" si="107"/>
        <v>31.745918990722714</v>
      </c>
      <c r="P464" s="48">
        <f t="shared" si="108"/>
        <v>23.693295636978419</v>
      </c>
      <c r="Q464" t="s">
        <v>417</v>
      </c>
      <c r="R464" t="s">
        <v>250</v>
      </c>
      <c r="S464" t="s">
        <v>537</v>
      </c>
      <c r="T464" s="50">
        <v>100</v>
      </c>
      <c r="U464" s="50">
        <f t="shared" si="109"/>
        <v>54.128440366972484</v>
      </c>
      <c r="V464" s="50">
        <f t="shared" si="110"/>
        <v>67.320261437908499</v>
      </c>
      <c r="W464" s="50">
        <f t="shared" si="111"/>
        <v>75.609756097560975</v>
      </c>
      <c r="X464" s="50">
        <f t="shared" si="112"/>
        <v>57.069982464530533</v>
      </c>
      <c r="Y464" s="50">
        <f t="shared" si="113"/>
        <v>70.261803535466555</v>
      </c>
      <c r="Z464" s="50">
        <f t="shared" si="114"/>
        <v>78.551298195119017</v>
      </c>
      <c r="AA464" s="50">
        <f t="shared" si="115"/>
        <v>-2.9415420975580489</v>
      </c>
      <c r="AB464" s="50">
        <f t="shared" si="116"/>
        <v>-2.941542097558056</v>
      </c>
      <c r="AC464" s="50">
        <f t="shared" si="117"/>
        <v>-2.9415420975580417</v>
      </c>
      <c r="AF464">
        <v>2.34</v>
      </c>
      <c r="AG464">
        <v>1.65</v>
      </c>
      <c r="AH464" s="66"/>
      <c r="AJ464" t="s">
        <v>434</v>
      </c>
    </row>
    <row r="465" spans="1:36" ht="15" x14ac:dyDescent="0.25">
      <c r="A465">
        <v>2.75</v>
      </c>
      <c r="B465">
        <v>3.07</v>
      </c>
      <c r="C465">
        <v>2.96</v>
      </c>
      <c r="D465" s="43">
        <f t="shared" si="118"/>
        <v>2.7207100497002923E-2</v>
      </c>
      <c r="E465" s="44">
        <f>IF(OR($A465="",$B465="",$C465=""),"",A465*'MPTO_working_3-way'!$I464)</f>
        <v>2.8248195263667579</v>
      </c>
      <c r="F465" s="45">
        <f>IF(OR($A465="",$B465="",$C465=""),"",B465*'MPTO_working_3-way'!$I464)</f>
        <v>3.153525798525799</v>
      </c>
      <c r="G465" s="46">
        <f>IF(OR($A465="",$B465="",$C465=""),"",C465*'MPTO_working_3-way'!$I464)</f>
        <v>3.0405330174711285</v>
      </c>
      <c r="H465" s="44">
        <f>IF(OR($A465="",$B465="",$C465=""),"",'MPTO_working_3-way'!E464)</f>
        <v>2.820338804515889</v>
      </c>
      <c r="I465" s="45">
        <f>IF(OR($A465="",$B465="",$C465=""),"",'MPTO_working_3-way'!F464)</f>
        <v>3.1579226709238801</v>
      </c>
      <c r="J465" s="46">
        <f>IF(OR($A465="",$B465="",$C465=""),"",'MPTO_working_3-way'!G464)</f>
        <v>3.041651114104416</v>
      </c>
      <c r="K465" s="44">
        <f>IF(OR($A465="",$B465="",$C465=""),"",'OddsRatio_working_3-way'!H464)</f>
        <v>2.822485150636366</v>
      </c>
      <c r="L465" s="45">
        <f>IF(OR($A465="",$B465="",$C465=""),"",'OddsRatio_working_3-way'!I464)</f>
        <v>3.1557395781813002</v>
      </c>
      <c r="M465" s="46">
        <f>IF(OR($A465="",$B465="",$C465=""),"",'OddsRatio_working_3-way'!J464)</f>
        <v>3.041183368712729</v>
      </c>
      <c r="N465" s="47">
        <f t="shared" si="106"/>
        <v>35.400491630209935</v>
      </c>
      <c r="O465" s="48">
        <f t="shared" si="107"/>
        <v>31.710538105236907</v>
      </c>
      <c r="P465" s="48">
        <f t="shared" si="108"/>
        <v>32.888970264553144</v>
      </c>
      <c r="Q465" t="s">
        <v>140</v>
      </c>
      <c r="R465" t="s">
        <v>418</v>
      </c>
      <c r="S465" t="s">
        <v>537</v>
      </c>
      <c r="T465" s="50">
        <v>100</v>
      </c>
      <c r="U465" s="50">
        <f t="shared" si="109"/>
        <v>63.63636363636364</v>
      </c>
      <c r="V465" s="50">
        <f t="shared" si="110"/>
        <v>67.426710097719877</v>
      </c>
      <c r="W465" s="50">
        <f t="shared" si="111"/>
        <v>66.21621621621621</v>
      </c>
      <c r="X465" s="50">
        <f t="shared" si="112"/>
        <v>66.357073686063913</v>
      </c>
      <c r="Y465" s="50">
        <f t="shared" si="113"/>
        <v>70.147420147420149</v>
      </c>
      <c r="Z465" s="50">
        <f t="shared" si="114"/>
        <v>68.936926265916497</v>
      </c>
      <c r="AA465" s="50">
        <f t="shared" si="115"/>
        <v>-2.7207100497002727</v>
      </c>
      <c r="AB465" s="50">
        <f t="shared" si="116"/>
        <v>-2.7207100497002727</v>
      </c>
      <c r="AC465" s="50">
        <f t="shared" si="117"/>
        <v>-2.720710049700287</v>
      </c>
      <c r="AF465">
        <v>2.29</v>
      </c>
      <c r="AG465">
        <v>1.67</v>
      </c>
      <c r="AH465" s="66"/>
      <c r="AJ465" t="s">
        <v>434</v>
      </c>
    </row>
    <row r="466" spans="1:36" ht="15" x14ac:dyDescent="0.25">
      <c r="A466">
        <v>4.5199999999999996</v>
      </c>
      <c r="B466">
        <v>4.21</v>
      </c>
      <c r="C466">
        <v>1.75</v>
      </c>
      <c r="D466" s="43">
        <f t="shared" si="118"/>
        <v>3.0197200693070192E-2</v>
      </c>
      <c r="E466" s="44">
        <f>IF(OR($A466="",$B466="",$C466=""),"",A466*'MPTO_working_3-way'!$I465)</f>
        <v>4.6564913471326772</v>
      </c>
      <c r="F466" s="45">
        <f>IF(OR($A466="",$B466="",$C466=""),"",B466*'MPTO_working_3-way'!$I465)</f>
        <v>4.3371302149178259</v>
      </c>
      <c r="G466" s="46">
        <f>IF(OR($A466="",$B466="",$C466=""),"",C466*'MPTO_working_3-way'!$I465)</f>
        <v>1.8028451012128728</v>
      </c>
      <c r="H466" s="44">
        <f>IF(OR($A466="",$B466="",$C466=""),"",'MPTO_working_3-way'!E465)</f>
        <v>4.7354492840180304</v>
      </c>
      <c r="I466" s="45">
        <f>IF(OR($A466="",$B466="",$C466=""),"",'MPTO_working_3-way'!F465)</f>
        <v>4.3963008924328033</v>
      </c>
      <c r="J466" s="46">
        <f>IF(OR($A466="",$B466="",$C466=""),"",'MPTO_working_3-way'!G465)</f>
        <v>1.7813790521022788</v>
      </c>
      <c r="K466" s="44">
        <f>IF(OR($A466="",$B466="",$C466=""),"",'OddsRatio_working_3-way'!H465)</f>
        <v>4.7034860111956371</v>
      </c>
      <c r="L466" s="45">
        <f>IF(OR($A466="",$B466="",$C466=""),"",'OddsRatio_working_3-way'!I465)</f>
        <v>4.377326731800566</v>
      </c>
      <c r="M466" s="46">
        <f>IF(OR($A466="",$B466="",$C466=""),"",'OddsRatio_working_3-way'!J465)</f>
        <v>1.7890950307945248</v>
      </c>
      <c r="N466" s="47">
        <f t="shared" si="106"/>
        <v>21.475396934126572</v>
      </c>
      <c r="O466" s="48">
        <f t="shared" si="107"/>
        <v>23.05672069887223</v>
      </c>
      <c r="P466" s="48">
        <f t="shared" si="108"/>
        <v>55.467882367001195</v>
      </c>
      <c r="Q466" t="s">
        <v>360</v>
      </c>
      <c r="R466" t="s">
        <v>358</v>
      </c>
      <c r="S466" t="s">
        <v>537</v>
      </c>
      <c r="T466" s="50">
        <v>100</v>
      </c>
      <c r="U466" s="50">
        <f t="shared" si="109"/>
        <v>77.876106194690252</v>
      </c>
      <c r="V466" s="50">
        <f t="shared" si="110"/>
        <v>76.24703087885986</v>
      </c>
      <c r="W466" s="50">
        <f t="shared" si="111"/>
        <v>42.857142857142854</v>
      </c>
      <c r="X466" s="50">
        <f t="shared" si="112"/>
        <v>80.895826263997279</v>
      </c>
      <c r="Y466" s="50">
        <f t="shared" si="113"/>
        <v>79.266750948166873</v>
      </c>
      <c r="Z466" s="50">
        <f t="shared" si="114"/>
        <v>45.876862926449881</v>
      </c>
      <c r="AA466" s="50">
        <f t="shared" si="115"/>
        <v>-3.0197200693070272</v>
      </c>
      <c r="AB466" s="50">
        <f t="shared" si="116"/>
        <v>-3.019720069307013</v>
      </c>
      <c r="AC466" s="50">
        <f t="shared" si="117"/>
        <v>-3.0197200693070272</v>
      </c>
      <c r="AF466">
        <v>1.68</v>
      </c>
      <c r="AG466">
        <v>2.29</v>
      </c>
      <c r="AH466" s="66"/>
      <c r="AJ466" t="s">
        <v>448</v>
      </c>
    </row>
    <row r="467" spans="1:36" ht="15" x14ac:dyDescent="0.25">
      <c r="A467">
        <v>1.33</v>
      </c>
      <c r="B467">
        <v>5.65</v>
      </c>
      <c r="C467">
        <v>9.6300000000000008</v>
      </c>
      <c r="D467" s="43">
        <f t="shared" si="118"/>
        <v>3.2713009607524546E-2</v>
      </c>
      <c r="E467" s="44">
        <f>IF(OR($A467="",$B467="",$C467=""),"",A467*'MPTO_working_3-way'!$I466)</f>
        <v>1.3735083027780077</v>
      </c>
      <c r="F467" s="45">
        <f>IF(OR($A467="",$B467="",$C467=""),"",B467*'MPTO_working_3-way'!$I466)</f>
        <v>5.8348285042825143</v>
      </c>
      <c r="G467" s="46">
        <f>IF(OR($A467="",$B467="",$C467=""),"",C467*'MPTO_working_3-way'!$I466)</f>
        <v>9.9450262825204625</v>
      </c>
      <c r="H467" s="44">
        <f>IF(OR($A467="",$B467="",$C467=""),"",'MPTO_working_3-way'!E466)</f>
        <v>1.3495725368514051</v>
      </c>
      <c r="I467" s="45">
        <f>IF(OR($A467="",$B467="",$C467=""),"",'MPTO_working_3-way'!F466)</f>
        <v>6.0209475784280961</v>
      </c>
      <c r="J467" s="46">
        <f>IF(OR($A467="",$B467="",$C467=""),"",'MPTO_working_3-way'!G466)</f>
        <v>10.759881861011237</v>
      </c>
      <c r="K467" s="44">
        <f>IF(OR($A467="",$B467="",$C467=""),"",'OddsRatio_working_3-way'!H466)</f>
        <v>1.3565689531663314</v>
      </c>
      <c r="L467" s="45">
        <f>IF(OR($A467="",$B467="",$C467=""),"",'OddsRatio_working_3-way'!I466)</f>
        <v>6.0243807037073944</v>
      </c>
      <c r="M467" s="46">
        <f>IF(OR($A467="",$B467="",$C467=""),"",'OddsRatio_working_3-way'!J466)</f>
        <v>10.32481838128921</v>
      </c>
      <c r="N467" s="47">
        <f t="shared" si="106"/>
        <v>72.806258103968986</v>
      </c>
      <c r="O467" s="48">
        <f t="shared" si="107"/>
        <v>17.138464297040485</v>
      </c>
      <c r="P467" s="48">
        <f t="shared" si="108"/>
        <v>10.055277598990523</v>
      </c>
      <c r="Q467" t="s">
        <v>422</v>
      </c>
      <c r="R467" t="s">
        <v>425</v>
      </c>
      <c r="S467" t="s">
        <v>537</v>
      </c>
      <c r="T467" s="50">
        <v>100</v>
      </c>
      <c r="U467" s="50">
        <f t="shared" si="109"/>
        <v>24.81203007518797</v>
      </c>
      <c r="V467" s="50">
        <f t="shared" si="110"/>
        <v>82.30088495575221</v>
      </c>
      <c r="W467" s="50">
        <f t="shared" si="111"/>
        <v>89.615784008307372</v>
      </c>
      <c r="X467" s="50">
        <f t="shared" si="112"/>
        <v>28.083331035940411</v>
      </c>
      <c r="Y467" s="50">
        <f t="shared" si="113"/>
        <v>85.572185916504651</v>
      </c>
      <c r="Z467" s="50">
        <f t="shared" si="114"/>
        <v>92.887084969059813</v>
      </c>
      <c r="AA467" s="50">
        <f t="shared" si="115"/>
        <v>-3.2713009607524413</v>
      </c>
      <c r="AB467" s="50">
        <f t="shared" si="116"/>
        <v>-3.2713009607524413</v>
      </c>
      <c r="AC467" s="50">
        <f t="shared" si="117"/>
        <v>-3.2713009607524413</v>
      </c>
      <c r="AF467">
        <v>1.5</v>
      </c>
      <c r="AG467">
        <v>2.68</v>
      </c>
      <c r="AH467" s="66"/>
      <c r="AJ467" t="s">
        <v>448</v>
      </c>
    </row>
    <row r="468" spans="1:36" ht="15" x14ac:dyDescent="0.25">
      <c r="A468">
        <v>3.19</v>
      </c>
      <c r="B468">
        <v>3.3</v>
      </c>
      <c r="C468">
        <v>2.4300000000000002</v>
      </c>
      <c r="D468" s="43">
        <f t="shared" si="118"/>
        <v>2.8032560599610346E-2</v>
      </c>
      <c r="E468" s="44">
        <f>IF(OR($A468="",$B468="",$C468=""),"",A468*'MPTO_working_3-way'!$I467)</f>
        <v>3.2794238683127568</v>
      </c>
      <c r="F468" s="45">
        <f>IF(OR($A468="",$B468="",$C468=""),"",B468*'MPTO_working_3-way'!$I467)</f>
        <v>3.392507449978714</v>
      </c>
      <c r="G468" s="46">
        <f>IF(OR($A468="",$B468="",$C468=""),"",C468*'MPTO_working_3-way'!$I467)</f>
        <v>2.4981191222570533</v>
      </c>
      <c r="H468" s="44">
        <f>IF(OR($A468="",$B468="",$C468=""),"",'MPTO_working_3-way'!E467)</f>
        <v>3.2880088226561281</v>
      </c>
      <c r="I468" s="45">
        <f>IF(OR($A468="",$B468="",$C468=""),"",'MPTO_working_3-way'!F467)</f>
        <v>3.4049958270495035</v>
      </c>
      <c r="J468" s="46">
        <f>IF(OR($A468="",$B468="",$C468=""),"",'MPTO_working_3-way'!G467)</f>
        <v>2.4864584558469751</v>
      </c>
      <c r="K468" s="44">
        <f>IF(OR($A468="",$B468="",$C468=""),"",'OddsRatio_working_3-way'!H467)</f>
        <v>3.2844124610663923</v>
      </c>
      <c r="L468" s="45">
        <f>IF(OR($A468="",$B468="",$C468=""),"",'OddsRatio_working_3-way'!I467)</f>
        <v>3.3991546394761194</v>
      </c>
      <c r="M468" s="46">
        <f>IF(OR($A468="",$B468="",$C468=""),"",'OddsRatio_working_3-way'!J467)</f>
        <v>2.4916483193264569</v>
      </c>
      <c r="N468" s="47">
        <f t="shared" si="106"/>
        <v>30.493160998870628</v>
      </c>
      <c r="O468" s="48">
        <f t="shared" si="107"/>
        <v>29.476722298908271</v>
      </c>
      <c r="P468" s="48">
        <f t="shared" si="108"/>
        <v>40.030116702221108</v>
      </c>
      <c r="Q468" t="s">
        <v>363</v>
      </c>
      <c r="R468" t="s">
        <v>357</v>
      </c>
      <c r="S468" t="s">
        <v>537</v>
      </c>
      <c r="T468" s="50">
        <v>100</v>
      </c>
      <c r="U468" s="50">
        <f t="shared" si="109"/>
        <v>68.652037617554868</v>
      </c>
      <c r="V468" s="50">
        <f t="shared" si="110"/>
        <v>69.696969696969703</v>
      </c>
      <c r="W468" s="50">
        <f t="shared" si="111"/>
        <v>58.847736625514408</v>
      </c>
      <c r="X468" s="50">
        <f t="shared" si="112"/>
        <v>71.455293677515897</v>
      </c>
      <c r="Y468" s="50">
        <f t="shared" si="113"/>
        <v>72.500225756930732</v>
      </c>
      <c r="Z468" s="50">
        <f t="shared" si="114"/>
        <v>61.650992685475444</v>
      </c>
      <c r="AA468" s="50">
        <f t="shared" si="115"/>
        <v>-2.8032560599610292</v>
      </c>
      <c r="AB468" s="50">
        <f t="shared" si="116"/>
        <v>-2.8032560599610292</v>
      </c>
      <c r="AC468" s="50">
        <f t="shared" si="117"/>
        <v>-2.8032560599610363</v>
      </c>
      <c r="AF468">
        <v>2.25</v>
      </c>
      <c r="AG468">
        <v>1.69</v>
      </c>
      <c r="AH468" s="66"/>
      <c r="AJ468" t="s">
        <v>448</v>
      </c>
    </row>
    <row r="469" spans="1:36" ht="15" x14ac:dyDescent="0.25">
      <c r="A469">
        <v>1.93</v>
      </c>
      <c r="B469">
        <v>3.46</v>
      </c>
      <c r="C469">
        <v>4.51</v>
      </c>
      <c r="D469" s="43">
        <f t="shared" si="118"/>
        <v>2.8881546088542098E-2</v>
      </c>
      <c r="E469" s="44">
        <f>IF(OR($A469="",$B469="",$C469=""),"",A469*'MPTO_working_3-way'!$I468)</f>
        <v>1.9857413839508862</v>
      </c>
      <c r="F469" s="45">
        <f>IF(OR($A469="",$B469="",$C469=""),"",B469*'MPTO_working_3-way'!$I468)</f>
        <v>3.5599301494663558</v>
      </c>
      <c r="G469" s="46">
        <f>IF(OR($A469="",$B469="",$C469=""),"",C469*'MPTO_working_3-way'!$I468)</f>
        <v>4.6402557728593248</v>
      </c>
      <c r="H469" s="44">
        <f>IF(OR($A469="",$B469="",$C469=""),"",'MPTO_working_3-way'!E468)</f>
        <v>1.9665392056386586</v>
      </c>
      <c r="I469" s="45">
        <f>IF(OR($A469="",$B469="",$C469=""),"",'MPTO_working_3-way'!F468)</f>
        <v>3.5792241342359277</v>
      </c>
      <c r="J469" s="46">
        <f>IF(OR($A469="",$B469="",$C469=""),"",'MPTO_working_3-way'!G468)</f>
        <v>4.7147058863433537</v>
      </c>
      <c r="K469" s="44">
        <f>IF(OR($A469="",$B469="",$C469=""),"",'OddsRatio_working_3-way'!H468)</f>
        <v>1.9740824693223211</v>
      </c>
      <c r="L469" s="45">
        <f>IF(OR($A469="",$B469="",$C469=""),"",'OddsRatio_working_3-way'!I468)</f>
        <v>3.5766052414332377</v>
      </c>
      <c r="M469" s="46">
        <f>IF(OR($A469="",$B469="",$C469=""),"",'OddsRatio_working_3-way'!J468)</f>
        <v>4.6763757713132765</v>
      </c>
      <c r="N469" s="47">
        <f t="shared" si="106"/>
        <v>50.359025001048842</v>
      </c>
      <c r="O469" s="48">
        <f t="shared" si="107"/>
        <v>28.090438801163081</v>
      </c>
      <c r="P469" s="48">
        <f t="shared" si="108"/>
        <v>21.550536197788084</v>
      </c>
      <c r="Q469" t="s">
        <v>174</v>
      </c>
      <c r="R469" t="s">
        <v>182</v>
      </c>
      <c r="S469" t="s">
        <v>537</v>
      </c>
      <c r="T469" s="50">
        <v>100</v>
      </c>
      <c r="U469" s="50">
        <f t="shared" si="109"/>
        <v>48.186528497409334</v>
      </c>
      <c r="V469" s="50">
        <f t="shared" si="110"/>
        <v>71.098265895953759</v>
      </c>
      <c r="W469" s="50">
        <f t="shared" si="111"/>
        <v>77.827050997782706</v>
      </c>
      <c r="X469" s="50">
        <f t="shared" si="112"/>
        <v>51.074683106263542</v>
      </c>
      <c r="Y469" s="50">
        <f t="shared" si="113"/>
        <v>73.986420504807967</v>
      </c>
      <c r="Z469" s="50">
        <f t="shared" si="114"/>
        <v>80.715205606636914</v>
      </c>
      <c r="AA469" s="50">
        <f t="shared" si="115"/>
        <v>-2.888154608854208</v>
      </c>
      <c r="AB469" s="50">
        <f t="shared" si="116"/>
        <v>-2.888154608854208</v>
      </c>
      <c r="AC469" s="50">
        <f t="shared" si="117"/>
        <v>-2.888154608854208</v>
      </c>
      <c r="AF469">
        <v>2.5099999999999998</v>
      </c>
      <c r="AG469">
        <v>1.57</v>
      </c>
      <c r="AH469" s="66"/>
      <c r="AJ469" t="s">
        <v>435</v>
      </c>
    </row>
    <row r="470" spans="1:36" ht="15" x14ac:dyDescent="0.25">
      <c r="A470">
        <v>1.83</v>
      </c>
      <c r="B470">
        <v>3.18</v>
      </c>
      <c r="C470">
        <v>5.85</v>
      </c>
      <c r="D470" s="43">
        <f t="shared" si="118"/>
        <v>3.1853667176896305E-2</v>
      </c>
      <c r="E470" s="44">
        <f>IF(OR($A470="",$B470="",$C470=""),"",A470*'MPTO_working_3-way'!$I469)</f>
        <v>1.8882922109337203</v>
      </c>
      <c r="F470" s="45">
        <f>IF(OR($A470="",$B470="",$C470=""),"",B470*'MPTO_working_3-way'!$I469)</f>
        <v>3.2812946616225305</v>
      </c>
      <c r="G470" s="46">
        <f>IF(OR($A470="",$B470="",$C470=""),"",C470*'MPTO_working_3-way'!$I469)</f>
        <v>6.0363439529848426</v>
      </c>
      <c r="H470" s="44">
        <f>IF(OR($A470="",$B470="",$C470=""),"",'MPTO_working_3-way'!E469)</f>
        <v>1.8662628628190727</v>
      </c>
      <c r="I470" s="45">
        <f>IF(OR($A470="",$B470="",$C470=""),"",'MPTO_working_3-way'!F469)</f>
        <v>3.2911244456947633</v>
      </c>
      <c r="J470" s="46">
        <f>IF(OR($A470="",$B470="",$C470=""),"",'MPTO_working_3-way'!G469)</f>
        <v>6.2374361708559816</v>
      </c>
      <c r="K470" s="44">
        <f>IF(OR($A470="",$B470="",$C470=""),"",'OddsRatio_working_3-way'!H469)</f>
        <v>1.8751711723559163</v>
      </c>
      <c r="L470" s="45">
        <f>IF(OR($A470="",$B470="",$C470=""),"",'OddsRatio_working_3-way'!I469)</f>
        <v>3.29864235630831</v>
      </c>
      <c r="M470" s="46">
        <f>IF(OR($A470="",$B470="",$C470=""),"",'OddsRatio_working_3-way'!J469)</f>
        <v>6.1139520312363791</v>
      </c>
      <c r="N470" s="47">
        <f t="shared" si="106"/>
        <v>52.957905254797467</v>
      </c>
      <c r="O470" s="48">
        <f t="shared" si="107"/>
        <v>30.475775665496656</v>
      </c>
      <c r="P470" s="48">
        <f t="shared" si="108"/>
        <v>16.566319079705877</v>
      </c>
      <c r="Q470" t="s">
        <v>173</v>
      </c>
      <c r="R470" t="s">
        <v>146</v>
      </c>
      <c r="S470" t="s">
        <v>537</v>
      </c>
      <c r="T470" s="50">
        <v>100</v>
      </c>
      <c r="U470" s="50">
        <f t="shared" si="109"/>
        <v>45.355191256830594</v>
      </c>
      <c r="V470" s="50">
        <f t="shared" si="110"/>
        <v>68.55345911949685</v>
      </c>
      <c r="W470" s="50">
        <f t="shared" si="111"/>
        <v>82.90598290598291</v>
      </c>
      <c r="X470" s="50">
        <f t="shared" si="112"/>
        <v>48.54055797452024</v>
      </c>
      <c r="Y470" s="50">
        <f t="shared" si="113"/>
        <v>71.738825837186496</v>
      </c>
      <c r="Z470" s="50">
        <f t="shared" si="114"/>
        <v>86.091349623672528</v>
      </c>
      <c r="AA470" s="50">
        <f t="shared" si="115"/>
        <v>-3.1853667176896465</v>
      </c>
      <c r="AB470" s="50">
        <f t="shared" si="116"/>
        <v>-3.1853667176896465</v>
      </c>
      <c r="AC470" s="50">
        <f t="shared" si="117"/>
        <v>-3.1853667176896181</v>
      </c>
      <c r="AF470">
        <v>2.31</v>
      </c>
      <c r="AG470">
        <v>1.61</v>
      </c>
      <c r="AH470" s="66"/>
      <c r="AJ470" t="s">
        <v>435</v>
      </c>
    </row>
    <row r="471" spans="1:36" ht="15" x14ac:dyDescent="0.25">
      <c r="A471">
        <v>8.74</v>
      </c>
      <c r="B471">
        <v>4.4400000000000004</v>
      </c>
      <c r="C471">
        <v>1.44</v>
      </c>
      <c r="D471" s="43">
        <f t="shared" si="118"/>
        <v>3.4086145642209686E-2</v>
      </c>
      <c r="E471" s="44">
        <f>IF(OR($A471="",$B471="",$C471=""),"",A471*'MPTO_working_3-way'!$I470)</f>
        <v>9.0379129129129137</v>
      </c>
      <c r="F471" s="45">
        <f>IF(OR($A471="",$B471="",$C471=""),"",B471*'MPTO_working_3-way'!$I470)</f>
        <v>4.5913424866514116</v>
      </c>
      <c r="G471" s="46">
        <f>IF(OR($A471="",$B471="",$C471=""),"",C471*'MPTO_working_3-way'!$I470)</f>
        <v>1.4890840497247819</v>
      </c>
      <c r="H471" s="44">
        <f>IF(OR($A471="",$B471="",$C471=""),"",'MPTO_working_3-way'!E470)</f>
        <v>9.703610266782988</v>
      </c>
      <c r="I471" s="45">
        <f>IF(OR($A471="",$B471="",$C471=""),"",'MPTO_working_3-way'!F470)</f>
        <v>4.6758867773972517</v>
      </c>
      <c r="J471" s="46">
        <f>IF(OR($A471="",$B471="",$C471=""),"",'MPTO_working_3-way'!G470)</f>
        <v>1.4639522347619198</v>
      </c>
      <c r="K471" s="44">
        <f>IF(OR($A471="",$B471="",$C471=""),"",'OddsRatio_working_3-way'!H470)</f>
        <v>9.3038132648122431</v>
      </c>
      <c r="L471" s="45">
        <f>IF(OR($A471="",$B471="",$C471=""),"",'OddsRatio_working_3-way'!I470)</f>
        <v>4.6905836732498845</v>
      </c>
      <c r="M471" s="46">
        <f>IF(OR($A471="",$B471="",$C471=""),"",'OddsRatio_working_3-way'!J470)</f>
        <v>1.4720514000668459</v>
      </c>
      <c r="N471" s="47">
        <f t="shared" si="106"/>
        <v>11.064501391369355</v>
      </c>
      <c r="O471" s="48">
        <f t="shared" si="107"/>
        <v>21.780122108236075</v>
      </c>
      <c r="P471" s="48">
        <f t="shared" si="108"/>
        <v>67.155376500394567</v>
      </c>
      <c r="Q471" t="s">
        <v>145</v>
      </c>
      <c r="R471" t="s">
        <v>147</v>
      </c>
      <c r="S471" t="s">
        <v>537</v>
      </c>
      <c r="T471" s="50">
        <v>100</v>
      </c>
      <c r="U471" s="50">
        <f t="shared" si="109"/>
        <v>88.558352402745996</v>
      </c>
      <c r="V471" s="50">
        <f t="shared" si="110"/>
        <v>77.477477477477478</v>
      </c>
      <c r="W471" s="50">
        <f t="shared" si="111"/>
        <v>30.555555555555554</v>
      </c>
      <c r="X471" s="50">
        <f t="shared" si="112"/>
        <v>91.96696696696695</v>
      </c>
      <c r="Y471" s="50">
        <f t="shared" si="113"/>
        <v>80.886092041698447</v>
      </c>
      <c r="Z471" s="50">
        <f t="shared" si="114"/>
        <v>33.964170119776526</v>
      </c>
      <c r="AA471" s="50">
        <f t="shared" si="115"/>
        <v>-3.4086145642209544</v>
      </c>
      <c r="AB471" s="50">
        <f t="shared" si="116"/>
        <v>-3.4086145642209686</v>
      </c>
      <c r="AC471" s="50">
        <f t="shared" si="117"/>
        <v>-3.4086145642209722</v>
      </c>
      <c r="AF471">
        <v>2</v>
      </c>
      <c r="AG471">
        <v>1.89</v>
      </c>
      <c r="AH471" s="66"/>
      <c r="AJ471" t="s">
        <v>435</v>
      </c>
    </row>
    <row r="472" spans="1:36" ht="15" x14ac:dyDescent="0.25">
      <c r="A472">
        <v>1.52</v>
      </c>
      <c r="B472">
        <v>4.07</v>
      </c>
      <c r="C472">
        <v>7.91</v>
      </c>
      <c r="D472" s="43">
        <f t="shared" si="118"/>
        <v>3.0017232858406739E-2</v>
      </c>
      <c r="E472" s="44">
        <f>IF(OR($A472="",$B472="",$C472=""),"",A472*'MPTO_working_3-way'!$I471)</f>
        <v>1.5656261939447782</v>
      </c>
      <c r="F472" s="45">
        <f>IF(OR($A472="",$B472="",$C472=""),"",B472*'MPTO_working_3-way'!$I471)</f>
        <v>4.1921701377337159</v>
      </c>
      <c r="G472" s="46">
        <f>IF(OR($A472="",$B472="",$C472=""),"",C472*'MPTO_working_3-way'!$I471)</f>
        <v>8.1474363119099973</v>
      </c>
      <c r="H472" s="44">
        <f>IF(OR($A472="",$B472="",$C472=""),"",'MPTO_working_3-way'!E471)</f>
        <v>1.5434742857027508</v>
      </c>
      <c r="I472" s="45">
        <f>IF(OR($A472="",$B472="",$C472=""),"",'MPTO_working_3-way'!F471)</f>
        <v>4.2427803533822024</v>
      </c>
      <c r="J472" s="46">
        <f>IF(OR($A472="",$B472="",$C472=""),"",'MPTO_working_3-way'!G471)</f>
        <v>8.5898472141312272</v>
      </c>
      <c r="K472" s="44">
        <f>IF(OR($A472="",$B472="",$C472=""),"",'OddsRatio_working_3-way'!H471)</f>
        <v>1.5510392563451252</v>
      </c>
      <c r="L472" s="45">
        <f>IF(OR($A472="",$B472="",$C472=""),"",'OddsRatio_working_3-way'!I471)</f>
        <v>4.2532509941914132</v>
      </c>
      <c r="M472" s="46">
        <f>IF(OR($A472="",$B472="",$C472=""),"",'OddsRatio_working_3-way'!J471)</f>
        <v>8.3224639641246476</v>
      </c>
      <c r="N472" s="47">
        <f t="shared" si="106"/>
        <v>63.872206780111604</v>
      </c>
      <c r="O472" s="48">
        <f t="shared" si="107"/>
        <v>23.853993686921289</v>
      </c>
      <c r="P472" s="48">
        <f t="shared" si="108"/>
        <v>12.273799532967086</v>
      </c>
      <c r="Q472" t="s">
        <v>172</v>
      </c>
      <c r="R472" t="s">
        <v>430</v>
      </c>
      <c r="S472" t="s">
        <v>537</v>
      </c>
      <c r="T472" s="50">
        <v>100</v>
      </c>
      <c r="U472" s="50">
        <f t="shared" si="109"/>
        <v>34.21052631578948</v>
      </c>
      <c r="V472" s="50">
        <f t="shared" si="110"/>
        <v>75.429975429975428</v>
      </c>
      <c r="W472" s="50">
        <f t="shared" si="111"/>
        <v>87.357774968394423</v>
      </c>
      <c r="X472" s="50">
        <f t="shared" si="112"/>
        <v>37.212249601630134</v>
      </c>
      <c r="Y472" s="50">
        <f t="shared" si="113"/>
        <v>78.431698715816083</v>
      </c>
      <c r="Z472" s="50">
        <f t="shared" si="114"/>
        <v>90.359498254235106</v>
      </c>
      <c r="AA472" s="50">
        <f t="shared" si="115"/>
        <v>-3.0017232858406544</v>
      </c>
      <c r="AB472" s="50">
        <f t="shared" si="116"/>
        <v>-3.0017232858406544</v>
      </c>
      <c r="AC472" s="50">
        <f t="shared" si="117"/>
        <v>-3.0017232858406828</v>
      </c>
      <c r="AF472">
        <v>2.12</v>
      </c>
      <c r="AG472">
        <v>1.78</v>
      </c>
      <c r="AH472" s="66"/>
      <c r="AJ472" t="s">
        <v>435</v>
      </c>
    </row>
    <row r="473" spans="1:36" s="50" customFormat="1" ht="15" x14ac:dyDescent="0.25">
      <c r="A473" s="42">
        <v>3.99</v>
      </c>
      <c r="B473" s="42">
        <v>3.36</v>
      </c>
      <c r="C473" s="42">
        <v>2.08</v>
      </c>
      <c r="D473" s="43">
        <f t="shared" si="118"/>
        <v>2.9014844804318596E-2</v>
      </c>
      <c r="E473" s="44">
        <f>IF(OR($A473="",$B473="",$C473=""),"",A473*'MPTO_working_3-way'!$I472)</f>
        <v>4.1057692307692317</v>
      </c>
      <c r="F473" s="45">
        <f>IF(OR($A473="",$B473="",$C473=""),"",B473*'MPTO_working_3-way'!$I472)</f>
        <v>3.4574898785425106</v>
      </c>
      <c r="G473" s="46">
        <f>IF(OR($A473="",$B473="",$C473=""),"",C473*'MPTO_working_3-way'!$I472)</f>
        <v>2.1403508771929829</v>
      </c>
      <c r="H473" s="44">
        <f>IF(OR($A473="",$B473="",$C473=""),"",'MPTO_working_3-way'!E472)</f>
        <v>4.1501533537805049</v>
      </c>
      <c r="I473" s="45">
        <f>IF(OR($A473="",$B473="",$C473=""),"",'MPTO_working_3-way'!F472)</f>
        <v>3.4728561066785701</v>
      </c>
      <c r="J473" s="46">
        <f>IF(OR($A473="",$B473="",$C473=""),"",'MPTO_working_3-way'!G472)</f>
        <v>2.1227023155884464</v>
      </c>
      <c r="K473" s="44">
        <f>IF(OR($A473="",$B473="",$C473=""),"",'OddsRatio_working_3-way'!H472)</f>
        <v>4.1281934683509549</v>
      </c>
      <c r="L473" s="45">
        <f>IF(OR($A473="",$B473="",$C473=""),"",'OddsRatio_working_3-way'!I472)</f>
        <v>3.4690757810395505</v>
      </c>
      <c r="M473" s="46">
        <f>IF(OR($A473="",$B473="",$C473=""),"",'OddsRatio_working_3-way'!J472)</f>
        <v>2.1299160353909805</v>
      </c>
      <c r="N473" s="47">
        <f t="shared" si="106"/>
        <v>24.355971896955499</v>
      </c>
      <c r="O473" s="48">
        <f t="shared" si="107"/>
        <v>28.92271662763466</v>
      </c>
      <c r="P473" s="48">
        <f t="shared" si="108"/>
        <v>46.721311475409827</v>
      </c>
      <c r="Q473" t="s">
        <v>368</v>
      </c>
      <c r="R473" t="s">
        <v>371</v>
      </c>
      <c r="S473" t="s">
        <v>537</v>
      </c>
      <c r="T473" s="50">
        <v>100</v>
      </c>
      <c r="U473" s="50">
        <f t="shared" si="109"/>
        <v>74.937343358395992</v>
      </c>
      <c r="V473" s="50">
        <f t="shared" si="110"/>
        <v>70.238095238095241</v>
      </c>
      <c r="W473" s="50">
        <f t="shared" si="111"/>
        <v>51.92307692307692</v>
      </c>
      <c r="X473" s="50">
        <f t="shared" si="112"/>
        <v>77.838827838827825</v>
      </c>
      <c r="Y473" s="50">
        <f t="shared" si="113"/>
        <v>73.139579718527088</v>
      </c>
      <c r="Z473" s="50">
        <f t="shared" si="114"/>
        <v>54.824561403508774</v>
      </c>
      <c r="AA473" s="50">
        <f t="shared" si="115"/>
        <v>-2.9014844804318329</v>
      </c>
      <c r="AB473" s="50">
        <f t="shared" si="116"/>
        <v>-2.9014844804318471</v>
      </c>
      <c r="AC473" s="50">
        <f t="shared" si="117"/>
        <v>-2.9014844804318543</v>
      </c>
      <c r="AD473" s="51"/>
      <c r="AE473" s="51"/>
      <c r="AF473">
        <v>2.46</v>
      </c>
      <c r="AG473">
        <v>1.59</v>
      </c>
      <c r="AH473" s="66"/>
      <c r="AI473" s="51"/>
      <c r="AJ473" t="s">
        <v>449</v>
      </c>
    </row>
    <row r="474" spans="1:36" ht="15" x14ac:dyDescent="0.25">
      <c r="A474">
        <v>3.55</v>
      </c>
      <c r="B474">
        <v>3.39</v>
      </c>
      <c r="C474">
        <v>2.2200000000000002</v>
      </c>
      <c r="D474" s="43">
        <f t="shared" si="118"/>
        <v>2.7125842032984071E-2</v>
      </c>
      <c r="E474" s="44">
        <f>IF(OR($A474="",$B474="",$C474=""),"",A474*'MPTO_working_3-way'!$I473)</f>
        <v>3.6462967392170933</v>
      </c>
      <c r="F474" s="45">
        <f>IF(OR($A474="",$B474="",$C474=""),"",B474*'MPTO_working_3-way'!$I473)</f>
        <v>3.481956604491816</v>
      </c>
      <c r="G474" s="46">
        <f>IF(OR($A474="",$B474="",$C474=""),"",C474*'MPTO_working_3-way'!$I473)</f>
        <v>2.2802193693132247</v>
      </c>
      <c r="H474" s="44">
        <f>IF(OR($A474="",$B474="",$C474=""),"",'MPTO_working_3-way'!E473)</f>
        <v>3.6677301512994509</v>
      </c>
      <c r="I474" s="45">
        <f>IF(OR($A474="",$B474="",$C474=""),"",'MPTO_working_3-way'!F473)</f>
        <v>3.4971967803880659</v>
      </c>
      <c r="J474" s="46">
        <f>IF(OR($A474="",$B474="",$C474=""),"",'MPTO_working_3-way'!G473)</f>
        <v>2.2654751618130526</v>
      </c>
      <c r="K474" s="44">
        <f>IF(OR($A474="",$B474="",$C474=""),"",'OddsRatio_working_3-way'!H473)</f>
        <v>3.6580435085086656</v>
      </c>
      <c r="L474" s="45">
        <f>IF(OR($A474="",$B474="",$C474=""),"",'OddsRatio_working_3-way'!I473)</f>
        <v>3.491264307974788</v>
      </c>
      <c r="M474" s="46">
        <f>IF(OR($A474="",$B474="",$C474=""),"",'OddsRatio_working_3-way'!J473)</f>
        <v>2.2716914040708129</v>
      </c>
      <c r="N474" s="47">
        <f t="shared" si="106"/>
        <v>27.425085546238698</v>
      </c>
      <c r="O474" s="48">
        <f t="shared" si="107"/>
        <v>28.719484864055271</v>
      </c>
      <c r="P474" s="48">
        <f t="shared" si="108"/>
        <v>43.855429589706027</v>
      </c>
      <c r="Q474" t="s">
        <v>505</v>
      </c>
      <c r="R474" t="s">
        <v>367</v>
      </c>
      <c r="S474" t="s">
        <v>537</v>
      </c>
      <c r="T474" s="50">
        <v>100</v>
      </c>
      <c r="U474" s="50">
        <f t="shared" si="109"/>
        <v>71.83098591549296</v>
      </c>
      <c r="V474" s="50">
        <f t="shared" si="110"/>
        <v>70.501474926253692</v>
      </c>
      <c r="W474" s="50">
        <f t="shared" si="111"/>
        <v>54.954954954954964</v>
      </c>
      <c r="X474" s="50">
        <f t="shared" si="112"/>
        <v>74.543570118791365</v>
      </c>
      <c r="Y474" s="50">
        <f t="shared" si="113"/>
        <v>73.214059129552084</v>
      </c>
      <c r="Z474" s="50">
        <f t="shared" si="114"/>
        <v>57.667539158253355</v>
      </c>
      <c r="AA474" s="50">
        <f t="shared" si="115"/>
        <v>-2.7125842032984053</v>
      </c>
      <c r="AB474" s="50">
        <f t="shared" si="116"/>
        <v>-2.7125842032983911</v>
      </c>
      <c r="AC474" s="50">
        <f t="shared" si="117"/>
        <v>-2.7125842032983911</v>
      </c>
      <c r="AF474">
        <v>2.33</v>
      </c>
      <c r="AG474">
        <v>1.65</v>
      </c>
      <c r="AH474" s="66"/>
      <c r="AJ474" t="s">
        <v>449</v>
      </c>
    </row>
    <row r="475" spans="1:36" ht="15" x14ac:dyDescent="0.25">
      <c r="A475">
        <v>2.52</v>
      </c>
      <c r="B475">
        <v>3.39</v>
      </c>
      <c r="C475">
        <v>2.97</v>
      </c>
      <c r="D475" s="43">
        <f t="shared" si="118"/>
        <v>2.8510984263196537E-2</v>
      </c>
      <c r="E475" s="44">
        <f>IF(OR($A475="",$B475="",$C475=""),"",A475*'MPTO_working_3-way'!$I474)</f>
        <v>2.5918476803432551</v>
      </c>
      <c r="F475" s="45">
        <f>IF(OR($A475="",$B475="",$C475=""),"",B475*'MPTO_working_3-way'!$I474)</f>
        <v>3.4866522366522363</v>
      </c>
      <c r="G475" s="46">
        <f>IF(OR($A475="",$B475="",$C475=""),"",C475*'MPTO_working_3-way'!$I474)</f>
        <v>3.0546776232616941</v>
      </c>
      <c r="H475" s="44">
        <f>IF(OR($A475="",$B475="",$C475=""),"",'MPTO_working_3-way'!E474)</f>
        <v>2.5818329016730344</v>
      </c>
      <c r="I475" s="45">
        <f>IF(OR($A475="",$B475="",$C475=""),"",'MPTO_working_3-way'!F474)</f>
        <v>3.5028528543453836</v>
      </c>
      <c r="J475" s="46">
        <f>IF(OR($A475="",$B475="",$C475=""),"",'MPTO_working_3-way'!G474)</f>
        <v>3.0562657739308419</v>
      </c>
      <c r="K475" s="44">
        <f>IF(OR($A475="",$B475="",$C475=""),"",'OddsRatio_working_3-way'!H474)</f>
        <v>2.5864682460863611</v>
      </c>
      <c r="L475" s="45">
        <f>IF(OR($A475="",$B475="",$C475=""),"",'OddsRatio_working_3-way'!I474)</f>
        <v>3.4945125711489489</v>
      </c>
      <c r="M475" s="46">
        <f>IF(OR($A475="",$B475="",$C475=""),"",'OddsRatio_working_3-way'!J474)</f>
        <v>3.0561463452566655</v>
      </c>
      <c r="N475" s="47">
        <f t="shared" si="106"/>
        <v>38.582514226590796</v>
      </c>
      <c r="O475" s="48">
        <f t="shared" si="107"/>
        <v>28.68080703569581</v>
      </c>
      <c r="P475" s="48">
        <f t="shared" si="108"/>
        <v>32.736678737713397</v>
      </c>
      <c r="Q475" t="s">
        <v>370</v>
      </c>
      <c r="R475" t="s">
        <v>454</v>
      </c>
      <c r="S475" t="s">
        <v>537</v>
      </c>
      <c r="T475" s="50">
        <v>100</v>
      </c>
      <c r="U475" s="50">
        <f t="shared" si="109"/>
        <v>60.317460317460316</v>
      </c>
      <c r="V475" s="50">
        <f t="shared" si="110"/>
        <v>70.501474926253692</v>
      </c>
      <c r="W475" s="50">
        <f t="shared" si="111"/>
        <v>66.329966329966325</v>
      </c>
      <c r="X475" s="50">
        <f t="shared" si="112"/>
        <v>63.168558743779982</v>
      </c>
      <c r="Y475" s="50">
        <f t="shared" si="113"/>
        <v>73.352573352573344</v>
      </c>
      <c r="Z475" s="50">
        <f t="shared" si="114"/>
        <v>69.181064756285991</v>
      </c>
      <c r="AA475" s="50">
        <f t="shared" si="115"/>
        <v>-2.8510984263196661</v>
      </c>
      <c r="AB475" s="50">
        <f t="shared" si="116"/>
        <v>-2.8510984263196519</v>
      </c>
      <c r="AC475" s="50">
        <f t="shared" si="117"/>
        <v>-2.8510984263196661</v>
      </c>
      <c r="AF475">
        <v>2.25</v>
      </c>
      <c r="AG475">
        <v>1.7</v>
      </c>
      <c r="AH475" s="66"/>
      <c r="AJ475" t="s">
        <v>449</v>
      </c>
    </row>
    <row r="476" spans="1:36" ht="15" x14ac:dyDescent="0.25">
      <c r="A476">
        <v>3.31</v>
      </c>
      <c r="B476">
        <v>3.4</v>
      </c>
      <c r="C476">
        <v>2.3199999999999998</v>
      </c>
      <c r="D476" s="43">
        <f t="shared" si="118"/>
        <v>2.7266933442821939E-2</v>
      </c>
      <c r="E476" s="44">
        <f>IF(OR($A476="",$B476="",$C476=""),"",A476*'MPTO_working_3-way'!$I475)</f>
        <v>3.4002535496957407</v>
      </c>
      <c r="F476" s="45">
        <f>IF(OR($A476="",$B476="",$C476=""),"",B476*'MPTO_working_3-way'!$I475)</f>
        <v>3.4927075737055944</v>
      </c>
      <c r="G476" s="46">
        <f>IF(OR($A476="",$B476="",$C476=""),"",C476*'MPTO_working_3-way'!$I475)</f>
        <v>2.3832592855873469</v>
      </c>
      <c r="H476" s="44">
        <f>IF(OR($A476="",$B476="",$C476=""),"",'MPTO_working_3-way'!E475)</f>
        <v>3.4126684814622466</v>
      </c>
      <c r="I476" s="45">
        <f>IF(OR($A476="",$B476="",$C476=""),"",'MPTO_working_3-way'!F475)</f>
        <v>3.5084190044827301</v>
      </c>
      <c r="J476" s="46">
        <f>IF(OR($A476="",$B476="",$C476=""),"",'MPTO_working_3-way'!G475)</f>
        <v>2.3699742935569295</v>
      </c>
      <c r="K476" s="44">
        <f>IF(OR($A476="",$B476="",$C476=""),"",'OddsRatio_working_3-way'!H475)</f>
        <v>3.4075170220561972</v>
      </c>
      <c r="L476" s="45">
        <f>IF(OR($A476="",$B476="",$C476=""),"",'OddsRatio_working_3-way'!I475)</f>
        <v>3.5013163865518924</v>
      </c>
      <c r="M476" s="46">
        <f>IF(OR($A476="",$B476="",$C476=""),"",'OddsRatio_working_3-way'!J475)</f>
        <v>2.3757240126035408</v>
      </c>
      <c r="N476" s="47">
        <f t="shared" si="106"/>
        <v>29.409571532966456</v>
      </c>
      <c r="O476" s="48">
        <f t="shared" si="107"/>
        <v>28.631082874740876</v>
      </c>
      <c r="P476" s="48">
        <f t="shared" si="108"/>
        <v>41.959345592292664</v>
      </c>
      <c r="Q476" t="s">
        <v>507</v>
      </c>
      <c r="R476" t="s">
        <v>369</v>
      </c>
      <c r="S476" t="s">
        <v>537</v>
      </c>
      <c r="T476" s="50">
        <v>100</v>
      </c>
      <c r="U476" s="50">
        <f t="shared" si="109"/>
        <v>69.78851963746223</v>
      </c>
      <c r="V476" s="50">
        <f t="shared" si="110"/>
        <v>70.588235294117652</v>
      </c>
      <c r="W476" s="50">
        <f t="shared" si="111"/>
        <v>56.896551724137922</v>
      </c>
      <c r="X476" s="50">
        <f t="shared" si="112"/>
        <v>72.515212981744426</v>
      </c>
      <c r="Y476" s="50">
        <f t="shared" si="113"/>
        <v>73.314928638399834</v>
      </c>
      <c r="Z476" s="50">
        <f t="shared" si="114"/>
        <v>59.623245068420118</v>
      </c>
      <c r="AA476" s="50">
        <f t="shared" si="115"/>
        <v>-2.7266933442821966</v>
      </c>
      <c r="AB476" s="50">
        <f t="shared" si="116"/>
        <v>-2.7266933442821824</v>
      </c>
      <c r="AC476" s="50">
        <f t="shared" si="117"/>
        <v>-2.7266933442821966</v>
      </c>
      <c r="AF476">
        <v>2.41</v>
      </c>
      <c r="AG476">
        <v>1.61</v>
      </c>
      <c r="AH476" s="66"/>
      <c r="AJ476" t="s">
        <v>449</v>
      </c>
    </row>
    <row r="477" spans="1:36" s="50" customFormat="1" ht="15" x14ac:dyDescent="0.25">
      <c r="A477">
        <v>1.69</v>
      </c>
      <c r="B477">
        <v>3.9</v>
      </c>
      <c r="C477">
        <v>5.43</v>
      </c>
      <c r="D477" s="43">
        <f t="shared" si="118"/>
        <v>3.2288295356718733E-2</v>
      </c>
      <c r="E477" s="44">
        <f>IF(OR($A477="",$B477="",$C477=""),"",A477*'MPTO_working_3-way'!$I476)</f>
        <v>1.7445672191528545</v>
      </c>
      <c r="F477" s="45">
        <f>IF(OR($A477="",$B477="",$C477=""),"",B477*'MPTO_working_3-way'!$I476)</f>
        <v>4.0259243518912031</v>
      </c>
      <c r="G477" s="46">
        <f>IF(OR($A477="",$B477="",$C477=""),"",C477*'MPTO_working_3-way'!$I476)</f>
        <v>5.6053254437869828</v>
      </c>
      <c r="H477" s="44">
        <f>IF(OR($A477="",$B477="",$C477=""),"",'MPTO_working_3-way'!E476)</f>
        <v>1.7213090154248236</v>
      </c>
      <c r="I477" s="45">
        <f>IF(OR($A477="",$B477="",$C477=""),"",'MPTO_working_3-way'!F476)</f>
        <v>4.0708740591775481</v>
      </c>
      <c r="J477" s="46">
        <f>IF(OR($A477="",$B477="",$C477=""),"",'MPTO_working_3-way'!G476)</f>
        <v>5.7670360516999395</v>
      </c>
      <c r="K477" s="44">
        <f>IF(OR($A477="",$B477="",$C477=""),"",'OddsRatio_working_3-way'!H476)</f>
        <v>1.7296113452100932</v>
      </c>
      <c r="L477" s="45">
        <f>IF(OR($A477="",$B477="",$C477=""),"",'OddsRatio_working_3-way'!I476)</f>
        <v>4.0664824653757545</v>
      </c>
      <c r="M477" s="46">
        <f>IF(OR($A477="",$B477="",$C477=""),"",'OddsRatio_working_3-way'!J476)</f>
        <v>5.6843163177981362</v>
      </c>
      <c r="N477" s="47">
        <f t="shared" si="106"/>
        <v>57.320806502691859</v>
      </c>
      <c r="O477" s="48">
        <f t="shared" si="107"/>
        <v>24.839016151166472</v>
      </c>
      <c r="P477" s="48">
        <f t="shared" si="108"/>
        <v>17.840177346141665</v>
      </c>
      <c r="Q477" t="s">
        <v>506</v>
      </c>
      <c r="R477" t="s">
        <v>453</v>
      </c>
      <c r="S477" t="s">
        <v>537</v>
      </c>
      <c r="T477" s="50">
        <v>100</v>
      </c>
      <c r="U477" s="50">
        <f t="shared" si="109"/>
        <v>40.828402366863905</v>
      </c>
      <c r="V477" s="50">
        <f t="shared" si="110"/>
        <v>74.358974358974365</v>
      </c>
      <c r="W477" s="50">
        <f t="shared" si="111"/>
        <v>81.583793738489874</v>
      </c>
      <c r="X477" s="50">
        <f t="shared" si="112"/>
        <v>44.057231902535776</v>
      </c>
      <c r="Y477" s="50">
        <f t="shared" si="113"/>
        <v>77.587803894646228</v>
      </c>
      <c r="Z477" s="50">
        <f t="shared" si="114"/>
        <v>84.812623274161751</v>
      </c>
      <c r="AA477" s="50">
        <f t="shared" si="115"/>
        <v>-3.2288295356718706</v>
      </c>
      <c r="AB477" s="50">
        <f t="shared" si="116"/>
        <v>-3.2288295356718635</v>
      </c>
      <c r="AC477" s="50">
        <f t="shared" si="117"/>
        <v>-3.2288295356718777</v>
      </c>
      <c r="AD477" s="51"/>
      <c r="AE477" s="51"/>
      <c r="AF477">
        <v>2.2200000000000002</v>
      </c>
      <c r="AG477">
        <v>1.71</v>
      </c>
      <c r="AH477" s="66"/>
      <c r="AI477" s="51"/>
      <c r="AJ477" t="s">
        <v>449</v>
      </c>
    </row>
    <row r="478" spans="1:36" ht="15" x14ac:dyDescent="0.25">
      <c r="A478">
        <v>8.56</v>
      </c>
      <c r="B478">
        <v>3.63</v>
      </c>
      <c r="C478">
        <v>1.53</v>
      </c>
      <c r="D478" s="43">
        <f t="shared" si="118"/>
        <v>4.5899294812284053E-2</v>
      </c>
      <c r="E478" s="44">
        <f>IF(OR($A478="",$B478="",$C478=""),"",A478*'MPTO_working_3-way'!$I477)</f>
        <v>8.952897963593152</v>
      </c>
      <c r="F478" s="45">
        <f>IF(OR($A478="",$B478="",$C478=""),"",B478*'MPTO_working_3-way'!$I477)</f>
        <v>3.7966144401685908</v>
      </c>
      <c r="G478" s="46">
        <f>IF(OR($A478="",$B478="",$C478=""),"",C478*'MPTO_working_3-way'!$I477)</f>
        <v>1.6002259210627947</v>
      </c>
      <c r="H478" s="44">
        <f>IF(OR($A478="",$B478="",$C478=""),"",'MPTO_working_3-way'!E477)</f>
        <v>9.8500172380643001</v>
      </c>
      <c r="I478" s="45">
        <f>IF(OR($A478="",$B478="",$C478=""),"",'MPTO_working_3-way'!F477)</f>
        <v>3.8434585657477456</v>
      </c>
      <c r="J478" s="46">
        <f>IF(OR($A478="",$B478="",$C478=""),"",'MPTO_working_3-way'!G477)</f>
        <v>1.566673701224448</v>
      </c>
      <c r="K478" s="44">
        <f>IF(OR($A478="",$B478="",$C478=""),"",'OddsRatio_working_3-way'!H477)</f>
        <v>9.2510656144484873</v>
      </c>
      <c r="L478" s="45">
        <f>IF(OR($A478="",$B478="",$C478=""),"",'OddsRatio_working_3-way'!I477)</f>
        <v>3.8704103923279782</v>
      </c>
      <c r="M478" s="46">
        <f>IF(OR($A478="",$B478="",$C478=""),"",'OddsRatio_working_3-way'!J477)</f>
        <v>1.5784477216478432</v>
      </c>
      <c r="N478" s="47">
        <f t="shared" si="106"/>
        <v>11.169567709433164</v>
      </c>
      <c r="O478" s="48">
        <f t="shared" si="107"/>
        <v>26.339256086156443</v>
      </c>
      <c r="P478" s="48">
        <f t="shared" si="108"/>
        <v>62.49117620441038</v>
      </c>
      <c r="Q478" t="s">
        <v>377</v>
      </c>
      <c r="R478" t="s">
        <v>373</v>
      </c>
      <c r="S478" t="s">
        <v>537</v>
      </c>
      <c r="T478" s="50">
        <v>100</v>
      </c>
      <c r="U478" s="50">
        <f t="shared" si="109"/>
        <v>88.317757009345797</v>
      </c>
      <c r="V478" s="50">
        <f t="shared" si="110"/>
        <v>72.451790633608823</v>
      </c>
      <c r="W478" s="50">
        <f t="shared" si="111"/>
        <v>34.640522875816991</v>
      </c>
      <c r="X478" s="50">
        <f t="shared" si="112"/>
        <v>92.907686490574193</v>
      </c>
      <c r="Y478" s="50">
        <f t="shared" si="113"/>
        <v>77.041720114837204</v>
      </c>
      <c r="Z478" s="50">
        <f t="shared" si="114"/>
        <v>39.230452357045394</v>
      </c>
      <c r="AA478" s="50">
        <f t="shared" si="115"/>
        <v>-4.5899294812283955</v>
      </c>
      <c r="AB478" s="50">
        <f t="shared" si="116"/>
        <v>-4.5899294812283813</v>
      </c>
      <c r="AC478" s="50">
        <f t="shared" si="117"/>
        <v>-4.5899294812284026</v>
      </c>
      <c r="AF478">
        <v>2.0099999999999998</v>
      </c>
      <c r="AG478">
        <v>1.85</v>
      </c>
      <c r="AH478" s="66"/>
      <c r="AJ478" t="s">
        <v>450</v>
      </c>
    </row>
    <row r="479" spans="1:36" ht="15" x14ac:dyDescent="0.25">
      <c r="A479">
        <v>2.65</v>
      </c>
      <c r="B479">
        <v>3.26</v>
      </c>
      <c r="C479">
        <v>2.82</v>
      </c>
      <c r="D479" s="43">
        <f t="shared" si="118"/>
        <v>3.8716885901720621E-2</v>
      </c>
      <c r="E479" s="44">
        <f>IF(OR($A479="",$B479="",$C479=""),"",A479*'MPTO_working_3-way'!$I478)</f>
        <v>2.7525997476395596</v>
      </c>
      <c r="F479" s="45">
        <f>IF(OR($A479="",$B479="",$C479=""),"",B479*'MPTO_working_3-way'!$I478)</f>
        <v>3.386217048039609</v>
      </c>
      <c r="G479" s="46">
        <f>IF(OR($A479="",$B479="",$C479=""),"",C479*'MPTO_working_3-way'!$I478)</f>
        <v>2.9291816182428518</v>
      </c>
      <c r="H479" s="44">
        <f>IF(OR($A479="",$B479="",$C479=""),"",'MPTO_working_3-way'!E478)</f>
        <v>2.7438390652183213</v>
      </c>
      <c r="I479" s="45">
        <f>IF(OR($A479="",$B479="",$C479=""),"",'MPTO_working_3-way'!F478)</f>
        <v>3.4031797680922411</v>
      </c>
      <c r="J479" s="46">
        <f>IF(OR($A479="",$B479="",$C479=""),"",'MPTO_working_3-way'!G478)</f>
        <v>2.9265069204581762</v>
      </c>
      <c r="K479" s="44">
        <f>IF(OR($A479="",$B479="",$C479=""),"",'OddsRatio_working_3-way'!H478)</f>
        <v>2.7480983478241301</v>
      </c>
      <c r="L479" s="45">
        <f>IF(OR($A479="",$B479="",$C479=""),"",'OddsRatio_working_3-way'!I478)</f>
        <v>3.3943650097469908</v>
      </c>
      <c r="M479" s="46">
        <f>IF(OR($A479="",$B479="",$C479=""),"",'OddsRatio_working_3-way'!J478)</f>
        <v>2.9282054503272232</v>
      </c>
      <c r="N479" s="47">
        <f t="shared" si="106"/>
        <v>36.329292003224637</v>
      </c>
      <c r="O479" s="48">
        <f t="shared" si="107"/>
        <v>29.531479695872786</v>
      </c>
      <c r="P479" s="48">
        <f t="shared" si="108"/>
        <v>34.139228300902587</v>
      </c>
      <c r="Q479" t="s">
        <v>472</v>
      </c>
      <c r="R479" t="s">
        <v>471</v>
      </c>
      <c r="S479" t="s">
        <v>537</v>
      </c>
      <c r="T479" s="50">
        <v>100</v>
      </c>
      <c r="U479" s="50">
        <f t="shared" si="109"/>
        <v>62.264150943396231</v>
      </c>
      <c r="V479" s="50">
        <f t="shared" si="110"/>
        <v>69.325153374233125</v>
      </c>
      <c r="W479" s="50">
        <f t="shared" si="111"/>
        <v>64.539007092198588</v>
      </c>
      <c r="X479" s="50">
        <f t="shared" si="112"/>
        <v>66.135839533568301</v>
      </c>
      <c r="Y479" s="50">
        <f t="shared" si="113"/>
        <v>73.196841964405195</v>
      </c>
      <c r="Z479" s="50">
        <f t="shared" si="114"/>
        <v>68.410695682370644</v>
      </c>
      <c r="AA479" s="50">
        <f t="shared" si="115"/>
        <v>-3.8716885901720701</v>
      </c>
      <c r="AB479" s="50">
        <f t="shared" si="116"/>
        <v>-3.8716885901720701</v>
      </c>
      <c r="AC479" s="50">
        <f t="shared" si="117"/>
        <v>-3.8716885901720559</v>
      </c>
      <c r="AF479">
        <v>2.13</v>
      </c>
      <c r="AG479">
        <v>1.74</v>
      </c>
      <c r="AH479" s="66"/>
      <c r="AJ479" t="s">
        <v>450</v>
      </c>
    </row>
    <row r="480" spans="1:36" ht="15" x14ac:dyDescent="0.25">
      <c r="A480">
        <v>2.25</v>
      </c>
      <c r="B480">
        <v>3.51</v>
      </c>
      <c r="C480">
        <v>3.22</v>
      </c>
      <c r="D480" s="43">
        <f t="shared" si="118"/>
        <v>3.9903735555909314E-2</v>
      </c>
      <c r="E480" s="44">
        <f>IF(OR($A480="",$B480="",$C480=""),"",A480*'MPTO_working_3-way'!$I479)</f>
        <v>2.3397834050007962</v>
      </c>
      <c r="F480" s="45">
        <f>IF(OR($A480="",$B480="",$C480=""),"",B480*'MPTO_working_3-way'!$I479)</f>
        <v>3.6500621118012413</v>
      </c>
      <c r="G480" s="46">
        <f>IF(OR($A480="",$B480="",$C480=""),"",C480*'MPTO_working_3-way'!$I479)</f>
        <v>3.3484900284900281</v>
      </c>
      <c r="H480" s="44">
        <f>IF(OR($A480="",$B480="",$C480=""),"",'MPTO_working_3-way'!E479)</f>
        <v>2.3194149918596856</v>
      </c>
      <c r="I480" s="45">
        <f>IF(OR($A480="",$B480="",$C480=""),"",'MPTO_working_3-way'!F479)</f>
        <v>3.6818981431208591</v>
      </c>
      <c r="J480" s="46">
        <f>IF(OR($A480="",$B480="",$C480=""),"",'MPTO_working_3-way'!G479)</f>
        <v>3.3640837384661171</v>
      </c>
      <c r="K480" s="44">
        <f>IF(OR($A480="",$B480="",$C480=""),"",'OddsRatio_working_3-way'!H479)</f>
        <v>2.3280675769470269</v>
      </c>
      <c r="L480" s="45">
        <f>IF(OR($A480="",$B480="",$C480=""),"",'OddsRatio_working_3-way'!I479)</f>
        <v>3.6667596945096288</v>
      </c>
      <c r="M480" s="46">
        <f>IF(OR($A480="",$B480="",$C480=""),"",'OddsRatio_working_3-way'!J479)</f>
        <v>3.3586480166579196</v>
      </c>
      <c r="N480" s="47">
        <f t="shared" si="106"/>
        <v>42.738998740768473</v>
      </c>
      <c r="O480" s="48">
        <f t="shared" si="107"/>
        <v>27.396794064595181</v>
      </c>
      <c r="P480" s="48">
        <f t="shared" si="108"/>
        <v>29.864207194636361</v>
      </c>
      <c r="Q480" t="s">
        <v>474</v>
      </c>
      <c r="R480" t="s">
        <v>374</v>
      </c>
      <c r="S480" t="s">
        <v>537</v>
      </c>
      <c r="T480" s="50">
        <v>100</v>
      </c>
      <c r="U480" s="50">
        <f t="shared" si="109"/>
        <v>55.55555555555555</v>
      </c>
      <c r="V480" s="50">
        <f t="shared" si="110"/>
        <v>71.509971509971507</v>
      </c>
      <c r="W480" s="50">
        <f t="shared" si="111"/>
        <v>68.944099378881987</v>
      </c>
      <c r="X480" s="50">
        <f t="shared" si="112"/>
        <v>59.545929111146499</v>
      </c>
      <c r="Y480" s="50">
        <f t="shared" si="113"/>
        <v>75.500345065562442</v>
      </c>
      <c r="Z480" s="50">
        <f t="shared" si="114"/>
        <v>72.934472934472922</v>
      </c>
      <c r="AA480" s="50">
        <f t="shared" si="115"/>
        <v>-3.9903735555909492</v>
      </c>
      <c r="AB480" s="50">
        <f t="shared" si="116"/>
        <v>-3.990373555590935</v>
      </c>
      <c r="AC480" s="50">
        <f t="shared" si="117"/>
        <v>-3.990373555590935</v>
      </c>
      <c r="AF480">
        <v>2.15</v>
      </c>
      <c r="AG480">
        <v>1.73</v>
      </c>
      <c r="AH480" s="66"/>
      <c r="AJ480" t="s">
        <v>450</v>
      </c>
    </row>
    <row r="481" spans="1:36" ht="15" x14ac:dyDescent="0.25">
      <c r="A481">
        <v>2.44</v>
      </c>
      <c r="B481">
        <v>3.52</v>
      </c>
      <c r="C481">
        <v>2.9</v>
      </c>
      <c r="D481" s="43">
        <f t="shared" si="118"/>
        <v>3.8754560871576249E-2</v>
      </c>
      <c r="E481" s="44">
        <f>IF(OR($A481="",$B481="",$C481=""),"",A481*'MPTO_working_3-way'!$I480)</f>
        <v>2.5345611285266458</v>
      </c>
      <c r="F481" s="45">
        <f>IF(OR($A481="",$B481="",$C481=""),"",B481*'MPTO_working_3-way'!$I480)</f>
        <v>3.6564160542679485</v>
      </c>
      <c r="G481" s="46">
        <f>IF(OR($A481="",$B481="",$C481=""),"",C481*'MPTO_working_3-way'!$I480)</f>
        <v>3.012388226527571</v>
      </c>
      <c r="H481" s="44">
        <f>IF(OR($A481="",$B481="",$C481=""),"",'MPTO_working_3-way'!E480)</f>
        <v>2.5194128404732234</v>
      </c>
      <c r="I481" s="45">
        <f>IF(OR($A481="",$B481="",$C481=""),"",'MPTO_working_3-way'!F480)</f>
        <v>3.6876865494859534</v>
      </c>
      <c r="J481" s="46">
        <f>IF(OR($A481="",$B481="",$C481=""),"",'MPTO_working_3-way'!G480)</f>
        <v>3.0128703864986743</v>
      </c>
      <c r="K481" s="44">
        <f>IF(OR($A481="",$B481="",$C481=""),"",'OddsRatio_working_3-way'!H480)</f>
        <v>2.5263899057876635</v>
      </c>
      <c r="L481" s="45">
        <f>IF(OR($A481="",$B481="",$C481=""),"",'OddsRatio_working_3-way'!I480)</f>
        <v>3.6711823351284112</v>
      </c>
      <c r="M481" s="46">
        <f>IF(OR($A481="",$B481="",$C481=""),"",'OddsRatio_working_3-way'!J480)</f>
        <v>3.0139866812476117</v>
      </c>
      <c r="N481" s="47">
        <f t="shared" si="106"/>
        <v>39.454562320274569</v>
      </c>
      <c r="O481" s="48">
        <f t="shared" si="107"/>
        <v>27.349185244735779</v>
      </c>
      <c r="P481" s="48">
        <f t="shared" si="108"/>
        <v>33.196252434989638</v>
      </c>
      <c r="Q481" t="s">
        <v>376</v>
      </c>
      <c r="R481" t="s">
        <v>375</v>
      </c>
      <c r="S481" t="s">
        <v>537</v>
      </c>
      <c r="T481" s="50">
        <v>100</v>
      </c>
      <c r="U481" s="50">
        <f t="shared" si="109"/>
        <v>59.016393442622956</v>
      </c>
      <c r="V481" s="50">
        <f t="shared" si="110"/>
        <v>71.590909090909093</v>
      </c>
      <c r="W481" s="50">
        <f t="shared" si="111"/>
        <v>65.517241379310349</v>
      </c>
      <c r="X481" s="50">
        <f t="shared" si="112"/>
        <v>62.891849529780572</v>
      </c>
      <c r="Y481" s="50">
        <f t="shared" si="113"/>
        <v>75.46636517806671</v>
      </c>
      <c r="Z481" s="50">
        <f t="shared" si="114"/>
        <v>69.392697466467965</v>
      </c>
      <c r="AA481" s="50">
        <f t="shared" si="115"/>
        <v>-3.875456087157616</v>
      </c>
      <c r="AB481" s="50">
        <f t="shared" si="116"/>
        <v>-3.875456087157616</v>
      </c>
      <c r="AC481" s="50">
        <f t="shared" si="117"/>
        <v>-3.875456087157616</v>
      </c>
      <c r="AF481">
        <v>1.9</v>
      </c>
      <c r="AG481">
        <v>1.95</v>
      </c>
      <c r="AH481" s="66"/>
      <c r="AJ481" t="s">
        <v>450</v>
      </c>
    </row>
    <row r="482" spans="1:36" ht="15" x14ac:dyDescent="0.25">
      <c r="A482">
        <v>2.94</v>
      </c>
      <c r="B482">
        <v>3.2</v>
      </c>
      <c r="C482">
        <v>2.52</v>
      </c>
      <c r="D482" s="43">
        <f t="shared" si="118"/>
        <v>4.9461451247165389E-2</v>
      </c>
      <c r="E482" s="44">
        <f>IF(OR($A482="",$B482="",$C482=""),"",A482*'MPTO_working_3-way'!$I481)</f>
        <v>3.0854166666666663</v>
      </c>
      <c r="F482" s="45">
        <f>IF(OR($A482="",$B482="",$C482=""),"",B482*'MPTO_working_3-way'!$I481)</f>
        <v>3.3582766439909295</v>
      </c>
      <c r="G482" s="46">
        <f>IF(OR($A482="",$B482="",$C482=""),"",C482*'MPTO_working_3-way'!$I481)</f>
        <v>2.6446428571428569</v>
      </c>
      <c r="H482" s="44">
        <f>IF(OR($A482="",$B482="",$C482=""),"",'MPTO_working_3-way'!E481)</f>
        <v>3.0897679170923951</v>
      </c>
      <c r="I482" s="45">
        <f>IF(OR($A482="",$B482="",$C482=""),"",'MPTO_working_3-way'!F481)</f>
        <v>3.3782317267794446</v>
      </c>
      <c r="J482" s="46">
        <f>IF(OR($A482="",$B482="",$C482=""),"",'MPTO_working_3-way'!G481)</f>
        <v>2.6292386039001365</v>
      </c>
      <c r="K482" s="44">
        <f>IF(OR($A482="",$B482="",$C482=""),"",'OddsRatio_working_3-way'!H481)</f>
        <v>3.0884076515912176</v>
      </c>
      <c r="L482" s="45">
        <f>IF(OR($A482="",$B482="",$C482=""),"",'OddsRatio_working_3-way'!I481)</f>
        <v>3.3682973368560201</v>
      </c>
      <c r="M482" s="46">
        <f>IF(OR($A482="",$B482="",$C482=""),"",'OddsRatio_working_3-way'!J481)</f>
        <v>2.6362781600096139</v>
      </c>
      <c r="N482" s="47">
        <f t="shared" si="106"/>
        <v>32.410533423362594</v>
      </c>
      <c r="O482" s="48">
        <f t="shared" si="107"/>
        <v>29.77717758271438</v>
      </c>
      <c r="P482" s="48">
        <f t="shared" si="108"/>
        <v>37.812288993923026</v>
      </c>
      <c r="Q482" t="s">
        <v>516</v>
      </c>
      <c r="R482" t="s">
        <v>517</v>
      </c>
      <c r="S482" t="s">
        <v>537</v>
      </c>
      <c r="T482" s="50">
        <v>100</v>
      </c>
      <c r="U482" s="50">
        <f t="shared" si="109"/>
        <v>65.986394557823132</v>
      </c>
      <c r="V482" s="50">
        <f t="shared" si="110"/>
        <v>68.75</v>
      </c>
      <c r="W482" s="50">
        <f t="shared" si="111"/>
        <v>60.317460317460316</v>
      </c>
      <c r="X482" s="50">
        <f t="shared" si="112"/>
        <v>70.932539682539669</v>
      </c>
      <c r="Y482" s="50">
        <f t="shared" si="113"/>
        <v>73.696145124716551</v>
      </c>
      <c r="Z482" s="50">
        <f t="shared" si="114"/>
        <v>65.263605442176868</v>
      </c>
      <c r="AA482" s="50">
        <f t="shared" si="115"/>
        <v>-4.9461451247165371</v>
      </c>
      <c r="AB482" s="50">
        <f t="shared" si="116"/>
        <v>-4.9461451247165513</v>
      </c>
      <c r="AC482" s="50">
        <f t="shared" si="117"/>
        <v>-4.9461451247165513</v>
      </c>
      <c r="AF482">
        <v>1.69</v>
      </c>
      <c r="AG482">
        <v>2.17</v>
      </c>
      <c r="AH482" s="66"/>
      <c r="AJ482" t="s">
        <v>540</v>
      </c>
    </row>
    <row r="483" spans="1:36" ht="15" x14ac:dyDescent="0.25">
      <c r="A483">
        <v>1.94</v>
      </c>
      <c r="B483">
        <v>3.96</v>
      </c>
      <c r="C483">
        <v>3.51</v>
      </c>
      <c r="D483" s="43">
        <f t="shared" si="118"/>
        <v>5.2889454951310588E-2</v>
      </c>
      <c r="E483" s="44">
        <f>IF(OR($A483="",$B483="",$C483=""),"",A483*'MPTO_working_3-way'!$I482)</f>
        <v>2.0426055426055423</v>
      </c>
      <c r="F483" s="45">
        <f>IF(OR($A483="",$B483="",$C483=""),"",B483*'MPTO_working_3-way'!$I482)</f>
        <v>4.1694422416071895</v>
      </c>
      <c r="G483" s="46">
        <f>IF(OR($A483="",$B483="",$C483=""),"",C483*'MPTO_working_3-way'!$I482)</f>
        <v>3.6956419868790999</v>
      </c>
      <c r="H483" s="44">
        <f>IF(OR($A483="",$B483="",$C483=""),"",'MPTO_working_3-way'!E482)</f>
        <v>2.008701295450726</v>
      </c>
      <c r="I483" s="45">
        <f>IF(OR($A483="",$B483="",$C483=""),"",'MPTO_working_3-way'!F482)</f>
        <v>4.2572134421049039</v>
      </c>
      <c r="J483" s="46">
        <f>IF(OR($A483="",$B483="",$C483=""),"",'MPTO_working_3-way'!G482)</f>
        <v>3.7415282458407146</v>
      </c>
      <c r="K483" s="44">
        <f>IF(OR($A483="",$B483="",$C483=""),"",'OddsRatio_working_3-way'!H482)</f>
        <v>2.0216717369807697</v>
      </c>
      <c r="L483" s="45">
        <f>IF(OR($A483="",$B483="",$C483=""),"",'OddsRatio_working_3-way'!I482)</f>
        <v>4.2171790866628509</v>
      </c>
      <c r="M483" s="46">
        <f>IF(OR($A483="",$B483="",$C483=""),"",'OddsRatio_working_3-way'!J482)</f>
        <v>3.728080914703972</v>
      </c>
      <c r="N483" s="47">
        <f t="shared" si="106"/>
        <v>48.957078551955881</v>
      </c>
      <c r="O483" s="48">
        <f t="shared" si="107"/>
        <v>23.984023331008689</v>
      </c>
      <c r="P483" s="48">
        <f t="shared" si="108"/>
        <v>27.05889811703544</v>
      </c>
      <c r="Q483" t="s">
        <v>518</v>
      </c>
      <c r="R483" t="s">
        <v>519</v>
      </c>
      <c r="S483" t="s">
        <v>537</v>
      </c>
      <c r="T483" s="50">
        <v>100</v>
      </c>
      <c r="U483" s="50">
        <f t="shared" si="109"/>
        <v>48.453608247422686</v>
      </c>
      <c r="V483" s="50">
        <f t="shared" si="110"/>
        <v>74.747474747474755</v>
      </c>
      <c r="W483" s="50">
        <f t="shared" si="111"/>
        <v>71.509971509971507</v>
      </c>
      <c r="X483" s="50">
        <f t="shared" si="112"/>
        <v>53.742553742553746</v>
      </c>
      <c r="Y483" s="50">
        <f t="shared" si="113"/>
        <v>80.036420242605828</v>
      </c>
      <c r="Z483" s="50">
        <f t="shared" si="114"/>
        <v>76.798917005102567</v>
      </c>
      <c r="AA483" s="50">
        <f t="shared" si="115"/>
        <v>-5.2889454951310597</v>
      </c>
      <c r="AB483" s="50">
        <f t="shared" si="116"/>
        <v>-5.2889454951310739</v>
      </c>
      <c r="AC483" s="50">
        <f t="shared" si="117"/>
        <v>-5.2889454951310597</v>
      </c>
      <c r="AF483">
        <v>1.93</v>
      </c>
      <c r="AG483">
        <v>1.89</v>
      </c>
      <c r="AH483" s="66"/>
      <c r="AJ483" t="s">
        <v>540</v>
      </c>
    </row>
    <row r="484" spans="1:36" ht="15" x14ac:dyDescent="0.25">
      <c r="A484">
        <v>1.61</v>
      </c>
      <c r="B484">
        <v>4.26</v>
      </c>
      <c r="C484">
        <v>5.0599999999999996</v>
      </c>
      <c r="D484" s="43">
        <f t="shared" si="118"/>
        <v>5.3488254957942516E-2</v>
      </c>
      <c r="E484" s="44">
        <f>IF(OR($A484="",$B484="",$C484=""),"",A484*'MPTO_working_3-way'!$I483)</f>
        <v>1.6961160904822876</v>
      </c>
      <c r="F484" s="45">
        <f>IF(OR($A484="",$B484="",$C484=""),"",B484*'MPTO_working_3-way'!$I483)</f>
        <v>4.4878599661208352</v>
      </c>
      <c r="G484" s="46">
        <f>IF(OR($A484="",$B484="",$C484=""),"",C484*'MPTO_working_3-way'!$I483)</f>
        <v>5.3306505700871885</v>
      </c>
      <c r="H484" s="44">
        <f>IF(OR($A484="",$B484="",$C484=""),"",'MPTO_working_3-way'!E483)</f>
        <v>1.6575814788721048</v>
      </c>
      <c r="I484" s="45">
        <f>IF(OR($A484="",$B484="",$C484=""),"",'MPTO_working_3-way'!F483)</f>
        <v>4.6101567178467677</v>
      </c>
      <c r="J484" s="46">
        <f>IF(OR($A484="",$B484="",$C484=""),"",'MPTO_working_3-way'!G483)</f>
        <v>5.561764951615201</v>
      </c>
      <c r="K484" s="44">
        <f>IF(OR($A484="",$B484="",$C484=""),"",'OddsRatio_working_3-way'!H483)</f>
        <v>1.6703395042932239</v>
      </c>
      <c r="L484" s="45">
        <f>IF(OR($A484="",$B484="",$C484=""),"",'OddsRatio_working_3-way'!I483)</f>
        <v>4.5824701376982127</v>
      </c>
      <c r="M484" s="46">
        <f>IF(OR($A484="",$B484="",$C484=""),"",'OddsRatio_working_3-way'!J483)</f>
        <v>5.4616039138204719</v>
      </c>
      <c r="N484" s="47">
        <f t="shared" si="106"/>
        <v>58.958228485153498</v>
      </c>
      <c r="O484" s="48">
        <f t="shared" si="107"/>
        <v>22.282335178661299</v>
      </c>
      <c r="P484" s="48">
        <f t="shared" si="108"/>
        <v>18.75943633618521</v>
      </c>
      <c r="Q484" t="s">
        <v>520</v>
      </c>
      <c r="R484" t="s">
        <v>521</v>
      </c>
      <c r="S484" t="s">
        <v>537</v>
      </c>
      <c r="T484" s="50">
        <v>100</v>
      </c>
      <c r="U484" s="50">
        <f t="shared" si="109"/>
        <v>37.888198757763973</v>
      </c>
      <c r="V484" s="50">
        <f t="shared" si="110"/>
        <v>76.525821596244128</v>
      </c>
      <c r="W484" s="50">
        <f t="shared" si="111"/>
        <v>80.237154150197625</v>
      </c>
      <c r="X484" s="50">
        <f t="shared" si="112"/>
        <v>43.237024253558246</v>
      </c>
      <c r="Y484" s="50">
        <f t="shared" si="113"/>
        <v>81.874647092038401</v>
      </c>
      <c r="Z484" s="50">
        <f t="shared" si="114"/>
        <v>85.585979645991884</v>
      </c>
      <c r="AA484" s="50">
        <f t="shared" si="115"/>
        <v>-5.3488254957942729</v>
      </c>
      <c r="AB484" s="50">
        <f t="shared" si="116"/>
        <v>-5.3488254957942729</v>
      </c>
      <c r="AC484" s="50">
        <f t="shared" si="117"/>
        <v>-5.3488254957942587</v>
      </c>
      <c r="AF484">
        <v>1.67</v>
      </c>
      <c r="AG484">
        <v>2.21</v>
      </c>
      <c r="AH484" s="66"/>
      <c r="AJ484" t="s">
        <v>540</v>
      </c>
    </row>
    <row r="485" spans="1:36" ht="15" x14ac:dyDescent="0.25">
      <c r="A485">
        <v>2.2799999999999998</v>
      </c>
      <c r="B485">
        <v>4.03</v>
      </c>
      <c r="C485">
        <v>2.75</v>
      </c>
      <c r="D485" s="43">
        <f t="shared" si="118"/>
        <v>5.0371812680811034E-2</v>
      </c>
      <c r="E485" s="44">
        <f>IF(OR($A485="",$B485="",$C485=""),"",A485*'MPTO_working_3-way'!$I484)</f>
        <v>2.3948477329122491</v>
      </c>
      <c r="F485" s="45">
        <f>IF(OR($A485="",$B485="",$C485=""),"",B485*'MPTO_working_3-way'!$I484)</f>
        <v>4.2329984051036691</v>
      </c>
      <c r="G485" s="46">
        <f>IF(OR($A485="",$B485="",$C485=""),"",C485*'MPTO_working_3-way'!$I484)</f>
        <v>2.8885224848722304</v>
      </c>
      <c r="H485" s="44">
        <f>IF(OR($A485="",$B485="",$C485=""),"",'MPTO_working_3-way'!E484)</f>
        <v>2.3707587561415746</v>
      </c>
      <c r="I485" s="45">
        <f>IF(OR($A485="",$B485="",$C485=""),"",'MPTO_working_3-way'!F484)</f>
        <v>4.3224859156535826</v>
      </c>
      <c r="J485" s="46">
        <f>IF(OR($A485="",$B485="",$C485=""),"",'MPTO_working_3-way'!G484)</f>
        <v>2.8831259223197581</v>
      </c>
      <c r="K485" s="44">
        <f>IF(OR($A485="",$B485="",$C485=""),"",'OddsRatio_working_3-way'!H484)</f>
        <v>2.3820295891085674</v>
      </c>
      <c r="L485" s="45">
        <f>IF(OR($A485="",$B485="",$C485=""),"",'OddsRatio_working_3-way'!I484)</f>
        <v>4.2715231679679366</v>
      </c>
      <c r="M485" s="46">
        <f>IF(OR($A485="",$B485="",$C485=""),"",'OddsRatio_working_3-way'!J484)</f>
        <v>2.8894935788593696</v>
      </c>
      <c r="N485" s="47">
        <f t="shared" si="106"/>
        <v>41.756308188493982</v>
      </c>
      <c r="O485" s="48">
        <f t="shared" si="107"/>
        <v>23.623916295227364</v>
      </c>
      <c r="P485" s="48">
        <f t="shared" si="108"/>
        <v>34.619775516278644</v>
      </c>
      <c r="Q485" t="s">
        <v>522</v>
      </c>
      <c r="R485" t="s">
        <v>523</v>
      </c>
      <c r="S485" t="s">
        <v>537</v>
      </c>
      <c r="T485" s="50">
        <v>100</v>
      </c>
      <c r="U485" s="50">
        <f t="shared" si="109"/>
        <v>56.140350877192972</v>
      </c>
      <c r="V485" s="50">
        <f t="shared" si="110"/>
        <v>75.186104218362274</v>
      </c>
      <c r="W485" s="50">
        <f t="shared" si="111"/>
        <v>63.63636363636364</v>
      </c>
      <c r="X485" s="50">
        <f t="shared" si="112"/>
        <v>61.177532145274085</v>
      </c>
      <c r="Y485" s="50">
        <f t="shared" si="113"/>
        <v>80.223285486443388</v>
      </c>
      <c r="Z485" s="50">
        <f t="shared" si="114"/>
        <v>68.673544904444739</v>
      </c>
      <c r="AA485" s="50">
        <f t="shared" si="115"/>
        <v>-5.0371812680811132</v>
      </c>
      <c r="AB485" s="50">
        <f t="shared" si="116"/>
        <v>-5.0371812680811132</v>
      </c>
      <c r="AC485" s="50">
        <f t="shared" si="117"/>
        <v>-5.037181268081099</v>
      </c>
      <c r="AF485">
        <v>2.0099999999999998</v>
      </c>
      <c r="AG485">
        <v>1.82</v>
      </c>
      <c r="AH485" s="66"/>
      <c r="AJ485" t="s">
        <v>540</v>
      </c>
    </row>
    <row r="486" spans="1:36" ht="15" x14ac:dyDescent="0.25">
      <c r="A486">
        <v>3.03</v>
      </c>
      <c r="B486">
        <v>3.89</v>
      </c>
      <c r="C486">
        <v>2.1</v>
      </c>
      <c r="D486" s="43">
        <f t="shared" si="118"/>
        <v>6.3292888231166078E-2</v>
      </c>
      <c r="E486" s="44">
        <f>IF(OR($A486="",$B486="",$C486=""),"",A486*'MPTO_working_3-way'!$I485)</f>
        <v>3.2217774513404329</v>
      </c>
      <c r="F486" s="45">
        <f>IF(OR($A486="",$B486="",$C486=""),"",B486*'MPTO_working_3-way'!$I485)</f>
        <v>4.1362093352192364</v>
      </c>
      <c r="G486" s="46">
        <f>IF(OR($A486="",$B486="",$C486=""),"",C486*'MPTO_working_3-way'!$I485)</f>
        <v>2.2329150652854488</v>
      </c>
      <c r="H486" s="44">
        <f>IF(OR($A486="",$B486="",$C486=""),"",'MPTO_working_3-way'!E485)</f>
        <v>3.2369229441373437</v>
      </c>
      <c r="I486" s="45">
        <f>IF(OR($A486="",$B486="",$C486=""),"",'MPTO_working_3-way'!F485)</f>
        <v>4.2377948873354452</v>
      </c>
      <c r="J486" s="46">
        <f>IF(OR($A486="",$B486="",$C486=""),"",'MPTO_working_3-way'!G485)</f>
        <v>2.1973538082949164</v>
      </c>
      <c r="K486" s="44">
        <f>IF(OR($A486="",$B486="",$C486=""),"",'OddsRatio_working_3-way'!H485)</f>
        <v>3.2367892846987263</v>
      </c>
      <c r="L486" s="45">
        <f>IF(OR($A486="",$B486="",$C486=""),"",'OddsRatio_working_3-way'!I485)</f>
        <v>4.1843945974282359</v>
      </c>
      <c r="M486" s="46">
        <f>IF(OR($A486="",$B486="",$C486=""),"",'OddsRatio_working_3-way'!J485)</f>
        <v>2.2120533069796062</v>
      </c>
      <c r="N486" s="47">
        <f t="shared" si="106"/>
        <v>31.03876711235738</v>
      </c>
      <c r="O486" s="48">
        <f t="shared" si="107"/>
        <v>24.176726054098417</v>
      </c>
      <c r="P486" s="48">
        <f t="shared" si="108"/>
        <v>44.784506833544214</v>
      </c>
      <c r="Q486" t="s">
        <v>524</v>
      </c>
      <c r="R486" t="s">
        <v>525</v>
      </c>
      <c r="S486" t="s">
        <v>537</v>
      </c>
      <c r="T486" s="50">
        <v>100</v>
      </c>
      <c r="U486" s="50">
        <f t="shared" si="109"/>
        <v>66.996699669967001</v>
      </c>
      <c r="V486" s="50">
        <f t="shared" si="110"/>
        <v>74.293059125964007</v>
      </c>
      <c r="W486" s="50">
        <f t="shared" si="111"/>
        <v>52.38095238095238</v>
      </c>
      <c r="X486" s="50">
        <f t="shared" si="112"/>
        <v>73.325988493083599</v>
      </c>
      <c r="Y486" s="50">
        <f t="shared" si="113"/>
        <v>80.62234794908062</v>
      </c>
      <c r="Z486" s="50">
        <f t="shared" si="114"/>
        <v>58.710241204068993</v>
      </c>
      <c r="AA486" s="50">
        <f t="shared" si="115"/>
        <v>-6.3292888231165989</v>
      </c>
      <c r="AB486" s="50">
        <f t="shared" si="116"/>
        <v>-6.3292888231166131</v>
      </c>
      <c r="AC486" s="50">
        <f t="shared" si="117"/>
        <v>-6.3292888231166131</v>
      </c>
      <c r="AF486">
        <v>1.74</v>
      </c>
      <c r="AG486">
        <v>2.06</v>
      </c>
      <c r="AH486" s="66"/>
      <c r="AJ486" t="s">
        <v>540</v>
      </c>
    </row>
    <row r="487" spans="1:36" ht="15" x14ac:dyDescent="0.25">
      <c r="A487">
        <v>2.37</v>
      </c>
      <c r="B487">
        <v>3.5</v>
      </c>
      <c r="C487">
        <v>2.93</v>
      </c>
      <c r="D487" s="43">
        <f t="shared" si="118"/>
        <v>4.8952142311972757E-2</v>
      </c>
      <c r="E487" s="44">
        <f>IF(OR($A487="",$B487="",$C487=""),"",A487*'MPTO_working_3-way'!$I486)</f>
        <v>2.4860165772793756</v>
      </c>
      <c r="F487" s="45">
        <f>IF(OR($A487="",$B487="",$C487=""),"",B487*'MPTO_working_3-way'!$I486)</f>
        <v>3.6713324980919047</v>
      </c>
      <c r="G487" s="46">
        <f>IF(OR($A487="",$B487="",$C487=""),"",C487*'MPTO_working_3-way'!$I486)</f>
        <v>3.0734297769740802</v>
      </c>
      <c r="H487" s="44">
        <f>IF(OR($A487="",$B487="",$C487=""),"",'MPTO_working_3-way'!E486)</f>
        <v>2.4653401070151562</v>
      </c>
      <c r="I487" s="45">
        <f>IF(OR($A487="",$B487="",$C487=""),"",'MPTO_working_3-way'!F486)</f>
        <v>3.7119951330148062</v>
      </c>
      <c r="J487" s="46">
        <f>IF(OR($A487="",$B487="",$C487=""),"",'MPTO_working_3-way'!G486)</f>
        <v>3.0771167217058264</v>
      </c>
      <c r="K487" s="44">
        <f>IF(OR($A487="",$B487="",$C487=""),"",'OddsRatio_working_3-way'!H486)</f>
        <v>2.4745963398844304</v>
      </c>
      <c r="L487" s="45">
        <f>IF(OR($A487="",$B487="",$C487=""),"",'OddsRatio_working_3-way'!I486)</f>
        <v>3.6908692333657487</v>
      </c>
      <c r="M487" s="46">
        <f>IF(OR($A487="",$B487="",$C487=""),"",'OddsRatio_working_3-way'!J486)</f>
        <v>3.0773510481583588</v>
      </c>
      <c r="N487" s="47">
        <f t="shared" si="106"/>
        <v>40.224993233728597</v>
      </c>
      <c r="O487" s="48">
        <f t="shared" si="107"/>
        <v>27.238066846839075</v>
      </c>
      <c r="P487" s="48">
        <f t="shared" si="108"/>
        <v>32.536939919432342</v>
      </c>
      <c r="Q487" t="s">
        <v>526</v>
      </c>
      <c r="R487" t="s">
        <v>527</v>
      </c>
      <c r="S487" t="s">
        <v>537</v>
      </c>
      <c r="T487" s="50">
        <v>100</v>
      </c>
      <c r="U487" s="50">
        <f t="shared" si="109"/>
        <v>57.805907172995774</v>
      </c>
      <c r="V487" s="50">
        <f t="shared" si="110"/>
        <v>71.428571428571431</v>
      </c>
      <c r="W487" s="50">
        <f t="shared" si="111"/>
        <v>65.870307167235495</v>
      </c>
      <c r="X487" s="50">
        <f t="shared" si="112"/>
        <v>62.701121404193074</v>
      </c>
      <c r="Y487" s="50">
        <f t="shared" si="113"/>
        <v>76.323785659768717</v>
      </c>
      <c r="Z487" s="50">
        <f t="shared" si="114"/>
        <v>70.765521398432782</v>
      </c>
      <c r="AA487" s="50">
        <f t="shared" si="115"/>
        <v>-4.8952142311973006</v>
      </c>
      <c r="AB487" s="50">
        <f t="shared" si="116"/>
        <v>-4.8952142311972864</v>
      </c>
      <c r="AC487" s="50">
        <f t="shared" si="117"/>
        <v>-4.8952142311972864</v>
      </c>
      <c r="AF487">
        <v>1.86</v>
      </c>
      <c r="AG487">
        <v>1.95</v>
      </c>
      <c r="AH487" s="66"/>
      <c r="AJ487" t="s">
        <v>541</v>
      </c>
    </row>
    <row r="488" spans="1:36" ht="15" x14ac:dyDescent="0.25">
      <c r="A488">
        <v>2.35</v>
      </c>
      <c r="B488">
        <v>3.45</v>
      </c>
      <c r="C488">
        <v>2.5499999999999998</v>
      </c>
      <c r="D488" s="43">
        <f t="shared" si="118"/>
        <v>0.10754385010248324</v>
      </c>
      <c r="E488" s="44">
        <f>IF(OR($A488="",$B488="",$C488=""),"",A488*'MPTO_working_3-way'!$I487)</f>
        <v>2.6027280477408357</v>
      </c>
      <c r="F488" s="45">
        <f>IF(OR($A488="",$B488="",$C488=""),"",B488*'MPTO_working_3-way'!$I487)</f>
        <v>3.8210262828535675</v>
      </c>
      <c r="G488" s="46">
        <f>IF(OR($A488="",$B488="",$C488=""),"",C488*'MPTO_working_3-way'!$I487)</f>
        <v>2.824236817761332</v>
      </c>
      <c r="H488" s="44">
        <f>IF(OR($A488="",$B488="",$C488=""),"",'MPTO_working_3-way'!E487)</f>
        <v>2.5661820607903683</v>
      </c>
      <c r="I488" s="45">
        <f>IF(OR($A488="",$B488="",$C488=""),"",'MPTO_working_3-way'!F487)</f>
        <v>3.9368974792316309</v>
      </c>
      <c r="J488" s="46">
        <f>IF(OR($A488="",$B488="",$C488=""),"",'MPTO_working_3-way'!G487)</f>
        <v>2.8065534268890735</v>
      </c>
      <c r="K488" s="44">
        <f>IF(OR($A488="",$B488="",$C488=""),"",'OddsRatio_working_3-way'!H487)</f>
        <v>2.5836659463712555</v>
      </c>
      <c r="L488" s="45">
        <f>IF(OR($A488="",$B488="",$C488=""),"",'OddsRatio_working_3-way'!I487)</f>
        <v>3.874060421192278</v>
      </c>
      <c r="M488" s="46">
        <f>IF(OR($A488="",$B488="",$C488=""),"",'OddsRatio_working_3-way'!J487)</f>
        <v>2.8182831236114407</v>
      </c>
      <c r="N488" s="47">
        <f t="shared" si="106"/>
        <v>38.421225024565999</v>
      </c>
      <c r="O488" s="48">
        <f t="shared" si="107"/>
        <v>26.170979364559443</v>
      </c>
      <c r="P488" s="48">
        <f t="shared" si="108"/>
        <v>35.407795610874551</v>
      </c>
      <c r="Q488" t="s">
        <v>528</v>
      </c>
      <c r="R488" t="s">
        <v>529</v>
      </c>
      <c r="S488" t="s">
        <v>537</v>
      </c>
      <c r="T488" s="50">
        <v>100</v>
      </c>
      <c r="U488" s="50">
        <f t="shared" si="109"/>
        <v>57.446808510638299</v>
      </c>
      <c r="V488" s="50">
        <f t="shared" si="110"/>
        <v>71.014492753623188</v>
      </c>
      <c r="W488" s="50">
        <f t="shared" si="111"/>
        <v>60.784313725490193</v>
      </c>
      <c r="X488" s="50">
        <f t="shared" si="112"/>
        <v>68.201193520886633</v>
      </c>
      <c r="Y488" s="50">
        <f t="shared" si="113"/>
        <v>81.768877763871515</v>
      </c>
      <c r="Z488" s="50">
        <f t="shared" si="114"/>
        <v>71.538698735738521</v>
      </c>
      <c r="AA488" s="50">
        <f t="shared" si="115"/>
        <v>-10.754385010248335</v>
      </c>
      <c r="AB488" s="50">
        <f t="shared" si="116"/>
        <v>-10.754385010248328</v>
      </c>
      <c r="AC488" s="50">
        <f t="shared" si="117"/>
        <v>-10.754385010248328</v>
      </c>
      <c r="AF488">
        <v>1.8</v>
      </c>
      <c r="AG488">
        <v>2.02</v>
      </c>
      <c r="AH488" s="66"/>
      <c r="AJ488" t="s">
        <v>541</v>
      </c>
    </row>
    <row r="489" spans="1:36" ht="15" x14ac:dyDescent="0.25">
      <c r="A489">
        <v>1.69</v>
      </c>
      <c r="B489">
        <v>4.25</v>
      </c>
      <c r="C489">
        <v>4.3600000000000003</v>
      </c>
      <c r="D489" s="43">
        <f t="shared" si="118"/>
        <v>5.6367892143557308E-2</v>
      </c>
      <c r="E489" s="44">
        <f>IF(OR($A489="",$B489="",$C489=""),"",A489*'MPTO_working_3-way'!$I488)</f>
        <v>1.7852617377226119</v>
      </c>
      <c r="F489" s="45">
        <f>IF(OR($A489="",$B489="",$C489=""),"",B489*'MPTO_working_3-way'!$I488)</f>
        <v>4.4895635416101189</v>
      </c>
      <c r="G489" s="46">
        <f>IF(OR($A489="",$B489="",$C489=""),"",C489*'MPTO_working_3-way'!$I488)</f>
        <v>4.6057640097459105</v>
      </c>
      <c r="H489" s="44">
        <f>IF(OR($A489="",$B489="",$C489=""),"",'MPTO_working_3-way'!E488)</f>
        <v>1.7454240424488339</v>
      </c>
      <c r="I489" s="45">
        <f>IF(OR($A489="",$B489="",$C489=""),"",'MPTO_working_3-way'!F488)</f>
        <v>4.618834808259586</v>
      </c>
      <c r="J489" s="46">
        <f>IF(OR($A489="",$B489="",$C489=""),"",'MPTO_working_3-way'!G488)</f>
        <v>4.7490483917441351</v>
      </c>
      <c r="K489" s="44">
        <f>IF(OR($A489="",$B489="",$C489=""),"",'OddsRatio_working_3-way'!H488)</f>
        <v>1.7590406441225253</v>
      </c>
      <c r="L489" s="45">
        <f>IF(OR($A489="",$B489="",$C489=""),"",'OddsRatio_working_3-way'!I488)</f>
        <v>4.5751914397075479</v>
      </c>
      <c r="M489" s="46">
        <f>IF(OR($A489="",$B489="",$C489=""),"",'OddsRatio_working_3-way'!J488)</f>
        <v>4.6961979192053418</v>
      </c>
      <c r="N489" s="47">
        <f t="shared" si="106"/>
        <v>56.014195502540744</v>
      </c>
      <c r="O489" s="48">
        <f t="shared" si="107"/>
        <v>22.273880093951494</v>
      </c>
      <c r="P489" s="48">
        <f t="shared" si="108"/>
        <v>21.711924403507762</v>
      </c>
      <c r="Q489" t="s">
        <v>530</v>
      </c>
      <c r="R489" t="s">
        <v>531</v>
      </c>
      <c r="S489" t="s">
        <v>537</v>
      </c>
      <c r="T489" s="50">
        <v>100</v>
      </c>
      <c r="U489" s="50">
        <f t="shared" si="109"/>
        <v>40.828402366863905</v>
      </c>
      <c r="V489" s="50">
        <f t="shared" si="110"/>
        <v>76.470588235294116</v>
      </c>
      <c r="W489" s="50">
        <f t="shared" si="111"/>
        <v>77.064220183486242</v>
      </c>
      <c r="X489" s="50">
        <f t="shared" si="112"/>
        <v>46.465191581219642</v>
      </c>
      <c r="Y489" s="50">
        <f t="shared" si="113"/>
        <v>82.10737744964986</v>
      </c>
      <c r="Z489" s="50">
        <f t="shared" si="114"/>
        <v>82.701009397841972</v>
      </c>
      <c r="AA489" s="50">
        <f t="shared" si="115"/>
        <v>-5.636789214355737</v>
      </c>
      <c r="AB489" s="50">
        <f t="shared" si="116"/>
        <v>-5.6367892143557441</v>
      </c>
      <c r="AC489" s="50">
        <f t="shared" si="117"/>
        <v>-5.6367892143557299</v>
      </c>
      <c r="AF489">
        <v>1.77</v>
      </c>
      <c r="AG489">
        <v>2.0499999999999998</v>
      </c>
      <c r="AH489" s="66"/>
      <c r="AJ489" t="s">
        <v>541</v>
      </c>
    </row>
    <row r="490" spans="1:36" ht="15" x14ac:dyDescent="0.25">
      <c r="A490">
        <v>1.42</v>
      </c>
      <c r="B490">
        <v>4.78</v>
      </c>
      <c r="C490">
        <v>6.91</v>
      </c>
      <c r="D490" s="43">
        <f t="shared" si="118"/>
        <v>5.8148173322613683E-2</v>
      </c>
      <c r="E490" s="44">
        <f>IF(OR($A490="",$B490="",$C490=""),"",A490*'MPTO_working_3-way'!$I489)</f>
        <v>1.5025704061181113</v>
      </c>
      <c r="F490" s="45">
        <f>IF(OR($A490="",$B490="",$C490=""),"",B490*'MPTO_working_3-way'!$I489)</f>
        <v>5.057948268482094</v>
      </c>
      <c r="G490" s="46">
        <f>IF(OR($A490="",$B490="",$C490=""),"",C490*'MPTO_working_3-way'!$I489)</f>
        <v>7.3118038776592611</v>
      </c>
      <c r="H490" s="44">
        <f>IF(OR($A490="",$B490="",$C490=""),"",'MPTO_working_3-way'!E489)</f>
        <v>1.4601894794423151</v>
      </c>
      <c r="I490" s="45">
        <f>IF(OR($A490="",$B490="",$C490=""),"",'MPTO_working_3-way'!F489)</f>
        <v>5.2680850381941635</v>
      </c>
      <c r="J490" s="46">
        <f>IF(OR($A490="",$B490="",$C490=""),"",'MPTO_working_3-way'!G489)</f>
        <v>7.9786124772306053</v>
      </c>
      <c r="K490" s="44">
        <f>IF(OR($A490="",$B490="",$C490=""),"",'OddsRatio_working_3-way'!H489)</f>
        <v>1.4727364614201066</v>
      </c>
      <c r="L490" s="45">
        <f>IF(OR($A490="",$B490="",$C490=""),"",'OddsRatio_working_3-way'!I489)</f>
        <v>5.2546281527809606</v>
      </c>
      <c r="M490" s="46">
        <f>IF(OR($A490="",$B490="",$C490=""),"",'OddsRatio_working_3-way'!J489)</f>
        <v>7.6520773499829318</v>
      </c>
      <c r="N490" s="47">
        <f t="shared" si="106"/>
        <v>66.552621822460793</v>
      </c>
      <c r="O490" s="48">
        <f t="shared" si="107"/>
        <v>19.770862549768687</v>
      </c>
      <c r="P490" s="48">
        <f t="shared" si="108"/>
        <v>13.676515627770524</v>
      </c>
      <c r="Q490" t="s">
        <v>532</v>
      </c>
      <c r="R490" t="s">
        <v>533</v>
      </c>
      <c r="S490" t="s">
        <v>537</v>
      </c>
      <c r="T490" s="50">
        <v>100</v>
      </c>
      <c r="U490" s="50">
        <f t="shared" si="109"/>
        <v>29.577464788732396</v>
      </c>
      <c r="V490" s="50">
        <f t="shared" si="110"/>
        <v>79.079497907949786</v>
      </c>
      <c r="W490" s="50">
        <f t="shared" si="111"/>
        <v>85.52821997105643</v>
      </c>
      <c r="X490" s="50">
        <f t="shared" si="112"/>
        <v>35.392282120993769</v>
      </c>
      <c r="Y490" s="50">
        <f t="shared" si="113"/>
        <v>84.894315240211171</v>
      </c>
      <c r="Z490" s="50">
        <f t="shared" si="114"/>
        <v>91.343037303317814</v>
      </c>
      <c r="AA490" s="50">
        <f t="shared" si="115"/>
        <v>-5.8148173322613737</v>
      </c>
      <c r="AB490" s="50">
        <f t="shared" si="116"/>
        <v>-5.8148173322613843</v>
      </c>
      <c r="AC490" s="50">
        <f t="shared" si="117"/>
        <v>-5.8148173322613843</v>
      </c>
      <c r="AF490">
        <v>1.57</v>
      </c>
      <c r="AG490">
        <v>2.41</v>
      </c>
      <c r="AH490" s="66"/>
      <c r="AJ490" t="s">
        <v>541</v>
      </c>
    </row>
    <row r="491" spans="1:36" ht="15" x14ac:dyDescent="0.25">
      <c r="A491">
        <v>1.26</v>
      </c>
      <c r="B491">
        <v>5.82</v>
      </c>
      <c r="C491">
        <v>10.64</v>
      </c>
      <c r="D491" s="43">
        <f t="shared" si="118"/>
        <v>5.9457061898732899E-2</v>
      </c>
      <c r="E491" s="44">
        <f>IF(OR($A491="",$B491="",$C491=""),"",A491*'MPTO_working_3-way'!$I490)</f>
        <v>1.3349158979924034</v>
      </c>
      <c r="F491" s="45">
        <f>IF(OR($A491="",$B491="",$C491=""),"",B491*'MPTO_working_3-way'!$I490)</f>
        <v>6.1660401002506262</v>
      </c>
      <c r="G491" s="46">
        <f>IF(OR($A491="",$B491="",$C491=""),"",C491*'MPTO_working_3-way'!$I490)</f>
        <v>11.272623138602519</v>
      </c>
      <c r="H491" s="44">
        <f>IF(OR($A491="",$B491="",$C491=""),"",'MPTO_working_3-way'!E490)</f>
        <v>1.292270535881564</v>
      </c>
      <c r="I491" s="45">
        <f>IF(OR($A491="",$B491="",$C491=""),"",'MPTO_working_3-way'!F490)</f>
        <v>6.5788484602381629</v>
      </c>
      <c r="J491" s="46">
        <f>IF(OR($A491="",$B491="",$C491=""),"",'MPTO_working_3-way'!G490)</f>
        <v>13.48327785089416</v>
      </c>
      <c r="K491" s="44">
        <f>IF(OR($A491="",$B491="",$C491=""),"",'OddsRatio_working_3-way'!H490)</f>
        <v>1.3032536296581525</v>
      </c>
      <c r="L491" s="45">
        <f>IF(OR($A491="",$B491="",$C491=""),"",'OddsRatio_working_3-way'!I490)</f>
        <v>6.6218557498165227</v>
      </c>
      <c r="M491" s="46">
        <f>IF(OR($A491="",$B491="",$C491=""),"",'OddsRatio_working_3-way'!J490)</f>
        <v>12.243711499633047</v>
      </c>
      <c r="N491" s="47">
        <f t="shared" si="106"/>
        <v>74.911086271720379</v>
      </c>
      <c r="O491" s="48">
        <f t="shared" si="107"/>
        <v>16.217864038207498</v>
      </c>
      <c r="P491" s="48">
        <f t="shared" si="108"/>
        <v>8.8710496900721481</v>
      </c>
      <c r="Q491" t="s">
        <v>534</v>
      </c>
      <c r="R491" t="s">
        <v>535</v>
      </c>
      <c r="S491" t="s">
        <v>537</v>
      </c>
      <c r="T491" s="50">
        <v>100</v>
      </c>
      <c r="U491" s="50">
        <f t="shared" si="109"/>
        <v>20.634920634920633</v>
      </c>
      <c r="V491" s="50">
        <f t="shared" si="110"/>
        <v>82.817869415807564</v>
      </c>
      <c r="W491" s="50">
        <f t="shared" si="111"/>
        <v>90.601503759398497</v>
      </c>
      <c r="X491" s="50">
        <f t="shared" si="112"/>
        <v>26.580626824793939</v>
      </c>
      <c r="Y491" s="50">
        <f t="shared" si="113"/>
        <v>88.76357560568087</v>
      </c>
      <c r="Z491" s="50">
        <f t="shared" si="114"/>
        <v>96.547209949271789</v>
      </c>
      <c r="AA491" s="50">
        <f t="shared" si="115"/>
        <v>-5.9457061898733059</v>
      </c>
      <c r="AB491" s="50">
        <f t="shared" si="116"/>
        <v>-5.9457061898733059</v>
      </c>
      <c r="AC491" s="50">
        <f t="shared" si="117"/>
        <v>-5.9457061898732917</v>
      </c>
      <c r="AF491">
        <v>1.57</v>
      </c>
      <c r="AG491">
        <v>2.39</v>
      </c>
      <c r="AH491" s="66"/>
      <c r="AJ491" t="s">
        <v>541</v>
      </c>
    </row>
    <row r="492" spans="1:36" ht="15" x14ac:dyDescent="0.25">
      <c r="A492">
        <v>1.84</v>
      </c>
      <c r="B492">
        <v>3.74</v>
      </c>
      <c r="C492">
        <v>4.71</v>
      </c>
      <c r="D492" s="43">
        <f t="shared" si="118"/>
        <v>2.3172165067028683E-2</v>
      </c>
      <c r="E492" s="44">
        <f>IF(OR($A492="",$B492="",$C492=""),"",A492*'MPTO_working_3-way'!$I491)</f>
        <v>1.8826367837233329</v>
      </c>
      <c r="F492" s="45">
        <f>IF(OR($A492="",$B492="",$C492=""),"",B492*'MPTO_working_3-way'!$I491)</f>
        <v>3.8266638973506875</v>
      </c>
      <c r="G492" s="46">
        <f>IF(OR($A492="",$B492="",$C492=""),"",C492*'MPTO_working_3-way'!$I491)</f>
        <v>4.8191408974657053</v>
      </c>
      <c r="H492" s="44">
        <f>IF(OR($A492="",$B492="",$C492=""),"",'MPTO_working_3-way'!E491)</f>
        <v>1.8665275775458192</v>
      </c>
      <c r="I492" s="45">
        <f>IF(OR($A492="",$B492="",$C492=""),"",'MPTO_working_3-way'!F491)</f>
        <v>3.8512549203632296</v>
      </c>
      <c r="J492" s="46">
        <f>IF(OR($A492="",$B492="",$C492=""),"",'MPTO_working_3-way'!G491)</f>
        <v>4.8878203671748723</v>
      </c>
      <c r="K492" s="44">
        <f>IF(OR($A492="",$B492="",$C492=""),"",'OddsRatio_working_3-way'!H491)</f>
        <v>1.8726299883477406</v>
      </c>
      <c r="L492" s="45">
        <f>IF(OR($A492="",$B492="",$C492=""),"",'OddsRatio_working_3-way'!I491)</f>
        <v>3.8464359143723925</v>
      </c>
      <c r="M492" s="46">
        <f>IF(OR($A492="",$B492="",$C492=""),"",'OddsRatio_working_3-way'!J491)</f>
        <v>4.8541157818691874</v>
      </c>
      <c r="N492" s="47">
        <f t="shared" si="106"/>
        <v>53.116990417146617</v>
      </c>
      <c r="O492" s="48">
        <f t="shared" si="107"/>
        <v>26.132423092927748</v>
      </c>
      <c r="P492" s="48">
        <f t="shared" si="108"/>
        <v>20.750586489925642</v>
      </c>
      <c r="Q492" t="s">
        <v>154</v>
      </c>
      <c r="R492" t="s">
        <v>150</v>
      </c>
      <c r="S492" t="s">
        <v>537</v>
      </c>
      <c r="T492" s="50">
        <v>100</v>
      </c>
      <c r="U492" s="50">
        <f t="shared" si="109"/>
        <v>45.652173913043477</v>
      </c>
      <c r="V492" s="50">
        <f t="shared" si="110"/>
        <v>73.262032085561486</v>
      </c>
      <c r="W492" s="50">
        <f t="shared" si="111"/>
        <v>78.768577494692153</v>
      </c>
      <c r="X492" s="50">
        <f t="shared" si="112"/>
        <v>47.969390419746354</v>
      </c>
      <c r="Y492" s="50">
        <f t="shared" si="113"/>
        <v>75.579248592264364</v>
      </c>
      <c r="Z492" s="50">
        <f t="shared" si="114"/>
        <v>81.085794001395016</v>
      </c>
      <c r="AA492" s="50">
        <f t="shared" si="115"/>
        <v>-2.3172165067028772</v>
      </c>
      <c r="AB492" s="50">
        <f t="shared" si="116"/>
        <v>-2.3172165067028772</v>
      </c>
      <c r="AC492" s="50">
        <f t="shared" si="117"/>
        <v>-2.3172165067028629</v>
      </c>
      <c r="AF492">
        <v>2.37</v>
      </c>
      <c r="AG492">
        <v>1.65</v>
      </c>
      <c r="AH492" s="66"/>
      <c r="AJ492" t="s">
        <v>436</v>
      </c>
    </row>
    <row r="493" spans="1:36" ht="15" x14ac:dyDescent="0.25">
      <c r="A493">
        <v>4.72</v>
      </c>
      <c r="B493">
        <v>4.0599999999999996</v>
      </c>
      <c r="C493">
        <v>1.77</v>
      </c>
      <c r="D493" s="43">
        <f t="shared" si="118"/>
        <v>2.3141576911302142E-2</v>
      </c>
      <c r="E493" s="44">
        <f>IF(OR($A493="",$B493="",$C493=""),"",A493*'MPTO_working_3-way'!$I492)</f>
        <v>4.8292282430213458</v>
      </c>
      <c r="F493" s="45">
        <f>IF(OR($A493="",$B493="",$C493=""),"",B493*'MPTO_working_3-way'!$I492)</f>
        <v>4.1539548022598867</v>
      </c>
      <c r="G493" s="46">
        <f>IF(OR($A493="",$B493="",$C493=""),"",C493*'MPTO_working_3-way'!$I492)</f>
        <v>1.8109605911330049</v>
      </c>
      <c r="H493" s="44">
        <f>IF(OR($A493="",$B493="",$C493=""),"",'MPTO_working_3-way'!E492)</f>
        <v>4.898345905662091</v>
      </c>
      <c r="I493" s="45">
        <f>IF(OR($A493="",$B493="",$C493=""),"",'MPTO_working_3-way'!F492)</f>
        <v>4.1912630985477373</v>
      </c>
      <c r="J493" s="46">
        <f>IF(OR($A493="",$B493="",$C493=""),"",'MPTO_working_3-way'!G492)</f>
        <v>1.7945012777079503</v>
      </c>
      <c r="K493" s="44">
        <f>IF(OR($A493="",$B493="",$C493=""),"",'OddsRatio_working_3-way'!H492)</f>
        <v>4.8674629783325161</v>
      </c>
      <c r="L493" s="45">
        <f>IF(OR($A493="",$B493="",$C493=""),"",'OddsRatio_working_3-way'!I492)</f>
        <v>4.1813001918541657</v>
      </c>
      <c r="M493" s="46">
        <f>IF(OR($A493="",$B493="",$C493=""),"",'OddsRatio_working_3-way'!J492)</f>
        <v>1.8005232508914082</v>
      </c>
      <c r="N493" s="47">
        <f t="shared" si="106"/>
        <v>20.707242434546075</v>
      </c>
      <c r="O493" s="48">
        <f t="shared" si="107"/>
        <v>24.0734444066644</v>
      </c>
      <c r="P493" s="48">
        <f t="shared" si="108"/>
        <v>55.219313158789532</v>
      </c>
      <c r="Q493" t="s">
        <v>56</v>
      </c>
      <c r="R493" t="s">
        <v>178</v>
      </c>
      <c r="S493" t="s">
        <v>537</v>
      </c>
      <c r="T493" s="50">
        <v>100</v>
      </c>
      <c r="U493" s="50">
        <f t="shared" si="109"/>
        <v>78.81355932203391</v>
      </c>
      <c r="V493" s="50">
        <f t="shared" si="110"/>
        <v>75.369458128078819</v>
      </c>
      <c r="W493" s="50">
        <f t="shared" si="111"/>
        <v>43.502824858757066</v>
      </c>
      <c r="X493" s="50">
        <f t="shared" si="112"/>
        <v>81.12771701316413</v>
      </c>
      <c r="Y493" s="50">
        <f t="shared" si="113"/>
        <v>77.683615819209038</v>
      </c>
      <c r="Z493" s="50">
        <f t="shared" si="114"/>
        <v>45.816982549887285</v>
      </c>
      <c r="AA493" s="50">
        <f t="shared" si="115"/>
        <v>-2.3141576911302195</v>
      </c>
      <c r="AB493" s="50">
        <f t="shared" si="116"/>
        <v>-2.3141576911302195</v>
      </c>
      <c r="AC493" s="50">
        <f t="shared" si="117"/>
        <v>-2.3141576911302195</v>
      </c>
      <c r="AF493">
        <v>1.74</v>
      </c>
      <c r="AG493">
        <v>2.2000000000000002</v>
      </c>
      <c r="AH493" s="66"/>
      <c r="AJ493" t="s">
        <v>436</v>
      </c>
    </row>
    <row r="494" spans="1:36" ht="15" x14ac:dyDescent="0.25">
      <c r="A494">
        <v>2.6</v>
      </c>
      <c r="B494">
        <v>3.2</v>
      </c>
      <c r="C494">
        <v>3.08</v>
      </c>
      <c r="D494" s="43">
        <f t="shared" si="118"/>
        <v>2.1790709290709254E-2</v>
      </c>
      <c r="E494" s="44">
        <f>IF(OR($A494="",$B494="",$C494=""),"",A494*'MPTO_working_3-way'!$I493)</f>
        <v>2.6566558441558441</v>
      </c>
      <c r="F494" s="45">
        <f>IF(OR($A494="",$B494="",$C494=""),"",B494*'MPTO_working_3-way'!$I493)</f>
        <v>3.2697302697302697</v>
      </c>
      <c r="G494" s="46">
        <f>IF(OR($A494="",$B494="",$C494=""),"",C494*'MPTO_working_3-way'!$I493)</f>
        <v>3.1471153846153848</v>
      </c>
      <c r="H494" s="44">
        <f>IF(OR($A494="",$B494="",$C494=""),"",'MPTO_working_3-way'!E493)</f>
        <v>2.6500468810324858</v>
      </c>
      <c r="I494" s="45">
        <f>IF(OR($A494="",$B494="",$C494=""),"",'MPTO_working_3-way'!F493)</f>
        <v>3.276148915859812</v>
      </c>
      <c r="J494" s="46">
        <f>IF(OR($A494="",$B494="",$C494=""),"",'MPTO_working_3-way'!G493)</f>
        <v>3.1504819356107796</v>
      </c>
      <c r="K494" s="44">
        <f>IF(OR($A494="",$B494="",$C494=""),"",'OddsRatio_working_3-way'!H493)</f>
        <v>2.6531114595687364</v>
      </c>
      <c r="L494" s="45">
        <f>IF(OR($A494="",$B494="",$C494=""),"",'OddsRatio_working_3-way'!I493)</f>
        <v>3.2730282569070126</v>
      </c>
      <c r="M494" s="46">
        <f>IF(OR($A494="",$B494="",$C494=""),"",'OddsRatio_working_3-way'!J493)</f>
        <v>3.149044897439357</v>
      </c>
      <c r="N494" s="47">
        <f t="shared" si="106"/>
        <v>37.641307668805382</v>
      </c>
      <c r="O494" s="48">
        <f t="shared" si="107"/>
        <v>30.583562480904369</v>
      </c>
      <c r="P494" s="48">
        <f t="shared" si="108"/>
        <v>31.775129850290252</v>
      </c>
      <c r="Q494" t="s">
        <v>120</v>
      </c>
      <c r="R494" t="s">
        <v>111</v>
      </c>
      <c r="S494" t="s">
        <v>537</v>
      </c>
      <c r="T494" s="50">
        <v>100</v>
      </c>
      <c r="U494" s="50">
        <f t="shared" si="109"/>
        <v>61.538461538461533</v>
      </c>
      <c r="V494" s="50">
        <f t="shared" si="110"/>
        <v>68.75</v>
      </c>
      <c r="W494" s="50">
        <f t="shared" si="111"/>
        <v>67.532467532467535</v>
      </c>
      <c r="X494" s="50">
        <f t="shared" si="112"/>
        <v>63.717532467532465</v>
      </c>
      <c r="Y494" s="50">
        <f t="shared" si="113"/>
        <v>70.929070929070932</v>
      </c>
      <c r="Z494" s="50">
        <f t="shared" si="114"/>
        <v>69.711538461538453</v>
      </c>
      <c r="AA494" s="50">
        <f t="shared" si="115"/>
        <v>-2.1790709290709316</v>
      </c>
      <c r="AB494" s="50">
        <f t="shared" si="116"/>
        <v>-2.1790709290709316</v>
      </c>
      <c r="AC494" s="50">
        <f t="shared" si="117"/>
        <v>-2.1790709290709174</v>
      </c>
      <c r="AF494">
        <v>2.48</v>
      </c>
      <c r="AG494">
        <v>1.6</v>
      </c>
      <c r="AH494" s="66"/>
      <c r="AJ494" t="s">
        <v>436</v>
      </c>
    </row>
    <row r="495" spans="1:36" ht="15" x14ac:dyDescent="0.25">
      <c r="A495">
        <v>4.96</v>
      </c>
      <c r="B495">
        <v>3.47</v>
      </c>
      <c r="C495">
        <v>1.87</v>
      </c>
      <c r="D495" s="43">
        <f t="shared" si="118"/>
        <v>2.4556699554922234E-2</v>
      </c>
      <c r="E495" s="44">
        <f>IF(OR($A495="",$B495="",$C495=""),"",A495*'MPTO_working_3-way'!$I494)</f>
        <v>5.081801229792414</v>
      </c>
      <c r="F495" s="45">
        <f>IF(OR($A495="",$B495="",$C495=""),"",B495*'MPTO_working_3-way'!$I494)</f>
        <v>3.5552117474555804</v>
      </c>
      <c r="G495" s="46">
        <f>IF(OR($A495="",$B495="",$C495=""),"",C495*'MPTO_working_3-way'!$I494)</f>
        <v>1.9159210281677046</v>
      </c>
      <c r="H495" s="44">
        <f>IF(OR($A495="",$B495="",$C495=""),"",'MPTO_working_3-way'!E494)</f>
        <v>5.1699000618108117</v>
      </c>
      <c r="I495" s="45">
        <f>IF(OR($A495="",$B495="",$C495=""),"",'MPTO_working_3-way'!F494)</f>
        <v>3.5714429653381341</v>
      </c>
      <c r="J495" s="46">
        <f>IF(OR($A495="",$B495="",$C495=""),"",'MPTO_working_3-way'!G494)</f>
        <v>1.8990690680555316</v>
      </c>
      <c r="K495" s="44">
        <f>IF(OR($A495="",$B495="",$C495=""),"",'OddsRatio_working_3-way'!H494)</f>
        <v>5.1222567751133319</v>
      </c>
      <c r="L495" s="45">
        <f>IF(OR($A495="",$B495="",$C495=""),"",'OddsRatio_working_3-way'!I494)</f>
        <v>3.5712056147802853</v>
      </c>
      <c r="M495" s="46">
        <f>IF(OR($A495="",$B495="",$C495=""),"",'OddsRatio_working_3-way'!J494)</f>
        <v>1.9056473218052021</v>
      </c>
      <c r="N495" s="47">
        <f t="shared" si="106"/>
        <v>19.678062064636261</v>
      </c>
      <c r="O495" s="48">
        <f t="shared" si="107"/>
        <v>28.12771983878843</v>
      </c>
      <c r="P495" s="48">
        <f t="shared" si="108"/>
        <v>52.19421809657532</v>
      </c>
      <c r="Q495" t="s">
        <v>55</v>
      </c>
      <c r="R495" t="s">
        <v>155</v>
      </c>
      <c r="S495" t="s">
        <v>537</v>
      </c>
      <c r="T495" s="50">
        <v>100</v>
      </c>
      <c r="U495" s="50">
        <f t="shared" si="109"/>
        <v>79.838709677419359</v>
      </c>
      <c r="V495" s="50">
        <f t="shared" si="110"/>
        <v>71.181556195965413</v>
      </c>
      <c r="W495" s="50">
        <f t="shared" si="111"/>
        <v>46.524064171122987</v>
      </c>
      <c r="X495" s="50">
        <f t="shared" si="112"/>
        <v>82.294379632911571</v>
      </c>
      <c r="Y495" s="50">
        <f t="shared" si="113"/>
        <v>73.637226151457639</v>
      </c>
      <c r="Z495" s="50">
        <f t="shared" si="114"/>
        <v>48.979734126615227</v>
      </c>
      <c r="AA495" s="50">
        <f t="shared" si="115"/>
        <v>-2.4556699554922119</v>
      </c>
      <c r="AB495" s="50">
        <f t="shared" si="116"/>
        <v>-2.4556699554922261</v>
      </c>
      <c r="AC495" s="50">
        <f t="shared" si="117"/>
        <v>-2.4556699554922403</v>
      </c>
      <c r="AF495">
        <v>2.34</v>
      </c>
      <c r="AG495">
        <v>1.66</v>
      </c>
      <c r="AH495" s="66"/>
      <c r="AJ495" t="s">
        <v>436</v>
      </c>
    </row>
    <row r="496" spans="1:36" ht="15" x14ac:dyDescent="0.25">
      <c r="A496">
        <v>3.43</v>
      </c>
      <c r="B496">
        <v>2.85</v>
      </c>
      <c r="C496">
        <v>2.56</v>
      </c>
      <c r="D496" s="43">
        <f t="shared" si="118"/>
        <v>3.3047382486829147E-2</v>
      </c>
      <c r="E496" s="44">
        <f>IF(OR($A496="",$B496="",$C496=""),"",A496*'MPTO_working_3-way'!$I495)</f>
        <v>3.5433525219298243</v>
      </c>
      <c r="F496" s="45">
        <f>IF(OR($A496="",$B496="",$C496=""),"",B496*'MPTO_working_3-way'!$I495)</f>
        <v>2.9441850400874632</v>
      </c>
      <c r="G496" s="46">
        <f>IF(OR($A496="",$B496="",$C496=""),"",C496*'MPTO_working_3-way'!$I495)</f>
        <v>2.6446012991662826</v>
      </c>
      <c r="H496" s="44">
        <f>IF(OR($A496="",$B496="",$C496=""),"",'MPTO_working_3-way'!E495)</f>
        <v>3.564688822647379</v>
      </c>
      <c r="I496" s="45">
        <f>IF(OR($A496="",$B496="",$C496=""),"",'MPTO_working_3-way'!F495)</f>
        <v>2.942375931692963</v>
      </c>
      <c r="J496" s="46">
        <f>IF(OR($A496="",$B496="",$C496=""),"",'MPTO_working_3-way'!G495)</f>
        <v>2.6342880642032762</v>
      </c>
      <c r="K496" s="44">
        <f>IF(OR($A496="",$B496="",$C496=""),"",'OddsRatio_working_3-way'!H495)</f>
        <v>3.553402155891026</v>
      </c>
      <c r="L496" s="45">
        <f>IF(OR($A496="",$B496="",$C496=""),"",'OddsRatio_working_3-way'!I495)</f>
        <v>2.9439481433738264</v>
      </c>
      <c r="M496" s="46">
        <f>IF(OR($A496="",$B496="",$C496=""),"",'OddsRatio_working_3-way'!J495)</f>
        <v>2.6392211371152263</v>
      </c>
      <c r="N496" s="47">
        <f t="shared" si="106"/>
        <v>28.221860337378107</v>
      </c>
      <c r="O496" s="48">
        <f t="shared" si="107"/>
        <v>33.96525647621295</v>
      </c>
      <c r="P496" s="48">
        <f t="shared" si="108"/>
        <v>37.812883186408953</v>
      </c>
      <c r="Q496" t="s">
        <v>236</v>
      </c>
      <c r="R496" t="s">
        <v>157</v>
      </c>
      <c r="S496" t="s">
        <v>537</v>
      </c>
      <c r="T496" s="50">
        <v>100</v>
      </c>
      <c r="U496" s="50">
        <f t="shared" si="109"/>
        <v>70.845481049562679</v>
      </c>
      <c r="V496" s="50">
        <f t="shared" si="110"/>
        <v>64.912280701754383</v>
      </c>
      <c r="W496" s="50">
        <f t="shared" si="111"/>
        <v>60.9375</v>
      </c>
      <c r="X496" s="50">
        <f t="shared" si="112"/>
        <v>74.150219298245617</v>
      </c>
      <c r="Y496" s="50">
        <f t="shared" si="113"/>
        <v>68.217018950437307</v>
      </c>
      <c r="Z496" s="50">
        <f t="shared" si="114"/>
        <v>64.242238248682924</v>
      </c>
      <c r="AA496" s="50">
        <f t="shared" si="115"/>
        <v>-3.3047382486829378</v>
      </c>
      <c r="AB496" s="50">
        <f t="shared" si="116"/>
        <v>-3.3047382486829235</v>
      </c>
      <c r="AC496" s="50">
        <f t="shared" si="117"/>
        <v>-3.3047382486829235</v>
      </c>
      <c r="AF496">
        <v>3.01</v>
      </c>
      <c r="AG496">
        <v>1.41</v>
      </c>
      <c r="AH496" s="66"/>
      <c r="AJ496" t="s">
        <v>437</v>
      </c>
    </row>
    <row r="497" spans="1:36" ht="15" x14ac:dyDescent="0.25">
      <c r="A497">
        <v>1.81</v>
      </c>
      <c r="B497">
        <v>3.25</v>
      </c>
      <c r="C497">
        <v>5.65</v>
      </c>
      <c r="D497" s="43">
        <f t="shared" si="118"/>
        <v>3.7169645980089427E-2</v>
      </c>
      <c r="E497" s="44">
        <f>IF(OR($A497="",$B497="",$C497=""),"",A497*'MPTO_working_3-way'!$I496)</f>
        <v>1.8772770592239618</v>
      </c>
      <c r="F497" s="45">
        <f>IF(OR($A497="",$B497="",$C497=""),"",B497*'MPTO_working_3-way'!$I496)</f>
        <v>3.3708013494352906</v>
      </c>
      <c r="G497" s="46">
        <f>IF(OR($A497="",$B497="",$C497=""),"",C497*'MPTO_working_3-way'!$I496)</f>
        <v>5.8600084997875053</v>
      </c>
      <c r="H497" s="44">
        <f>IF(OR($A497="",$B497="",$C497=""),"",'MPTO_working_3-way'!E496)</f>
        <v>1.8515216437605757</v>
      </c>
      <c r="I497" s="45">
        <f>IF(OR($A497="",$B497="",$C497=""),"",'MPTO_working_3-way'!F496)</f>
        <v>3.3863589086108008</v>
      </c>
      <c r="J497" s="46">
        <f>IF(OR($A497="",$B497="",$C497=""),"",'MPTO_working_3-way'!G496)</f>
        <v>6.0752873256814715</v>
      </c>
      <c r="K497" s="44">
        <f>IF(OR($A497="",$B497="",$C497=""),"",'OddsRatio_working_3-way'!H496)</f>
        <v>1.8616604086944908</v>
      </c>
      <c r="L497" s="45">
        <f>IF(OR($A497="",$B497="",$C497=""),"",'OddsRatio_working_3-way'!I496)</f>
        <v>3.3935011352624755</v>
      </c>
      <c r="M497" s="46">
        <f>IF(OR($A497="",$B497="",$C497=""),"",'OddsRatio_working_3-way'!J496)</f>
        <v>5.9465690128757824</v>
      </c>
      <c r="N497" s="47">
        <f t="shared" si="106"/>
        <v>53.268642211682113</v>
      </c>
      <c r="O497" s="48">
        <f t="shared" si="107"/>
        <v>29.666536124044502</v>
      </c>
      <c r="P497" s="48">
        <f t="shared" si="108"/>
        <v>17.064821664273385</v>
      </c>
      <c r="Q497" t="s">
        <v>152</v>
      </c>
      <c r="R497" t="s">
        <v>118</v>
      </c>
      <c r="S497" t="s">
        <v>537</v>
      </c>
      <c r="T497" s="50">
        <v>100</v>
      </c>
      <c r="U497" s="50">
        <f t="shared" si="109"/>
        <v>44.751381215469614</v>
      </c>
      <c r="V497" s="50">
        <f t="shared" si="110"/>
        <v>69.230769230769241</v>
      </c>
      <c r="W497" s="50">
        <f t="shared" si="111"/>
        <v>82.30088495575221</v>
      </c>
      <c r="X497" s="50">
        <f t="shared" si="112"/>
        <v>48.468345813478557</v>
      </c>
      <c r="Y497" s="50">
        <f t="shared" si="113"/>
        <v>72.947733828778169</v>
      </c>
      <c r="Z497" s="50">
        <f t="shared" si="114"/>
        <v>86.017849553761167</v>
      </c>
      <c r="AA497" s="50">
        <f t="shared" si="115"/>
        <v>-3.7169645980089427</v>
      </c>
      <c r="AB497" s="50">
        <f t="shared" si="116"/>
        <v>-3.7169645980089285</v>
      </c>
      <c r="AC497" s="50">
        <f t="shared" si="117"/>
        <v>-3.716964598008957</v>
      </c>
      <c r="AF497">
        <v>2.66</v>
      </c>
      <c r="AG497">
        <v>1.51</v>
      </c>
      <c r="AH497" s="66"/>
      <c r="AJ497" t="s">
        <v>437</v>
      </c>
    </row>
    <row r="498" spans="1:36" ht="15" x14ac:dyDescent="0.25">
      <c r="A498">
        <v>1.69</v>
      </c>
      <c r="B498">
        <v>3.62</v>
      </c>
      <c r="C498">
        <v>5.89</v>
      </c>
      <c r="D498" s="43">
        <f t="shared" si="118"/>
        <v>3.7738357181007931E-2</v>
      </c>
      <c r="E498" s="44">
        <f>IF(OR($A498="",$B498="",$C498=""),"",A498*'MPTO_working_3-way'!$I497)</f>
        <v>1.7537778236359034</v>
      </c>
      <c r="F498" s="45">
        <f>IF(OR($A498="",$B498="",$C498=""),"",B498*'MPTO_working_3-way'!$I497)</f>
        <v>3.7566128529952487</v>
      </c>
      <c r="G498" s="46">
        <f>IF(OR($A498="",$B498="",$C498=""),"",C498*'MPTO_working_3-way'!$I497)</f>
        <v>6.1122789237961364</v>
      </c>
      <c r="H498" s="44">
        <f>IF(OR($A498="",$B498="",$C498=""),"",'MPTO_working_3-way'!E497)</f>
        <v>1.7267085715830079</v>
      </c>
      <c r="I498" s="45">
        <f>IF(OR($A498="",$B498="",$C498=""),"",'MPTO_working_3-way'!F497)</f>
        <v>3.7927110245501074</v>
      </c>
      <c r="J498" s="46">
        <f>IF(OR($A498="",$B498="",$C498=""),"",'MPTO_working_3-way'!G497)</f>
        <v>6.361329851069307</v>
      </c>
      <c r="K498" s="44">
        <f>IF(OR($A498="",$B498="",$C498=""),"",'OddsRatio_working_3-way'!H497)</f>
        <v>1.7365648728606107</v>
      </c>
      <c r="L498" s="45">
        <f>IF(OR($A498="",$B498="",$C498=""),"",'OddsRatio_working_3-way'!I497)</f>
        <v>3.7968115462243457</v>
      </c>
      <c r="M498" s="46">
        <f>IF(OR($A498="",$B498="",$C498=""),"",'OddsRatio_working_3-way'!J497)</f>
        <v>6.2200032294034546</v>
      </c>
      <c r="N498" s="47">
        <f t="shared" ref="N498:N559" si="119">(1/E498)* 100</f>
        <v>57.019765361544849</v>
      </c>
      <c r="O498" s="48">
        <f t="shared" ref="O498:O559" si="120">(1/F498)* 100</f>
        <v>26.619724712986407</v>
      </c>
      <c r="P498" s="48">
        <f t="shared" ref="P498:P559" si="121">(1/G498)* 100</f>
        <v>16.360509925468726</v>
      </c>
      <c r="Q498" t="s">
        <v>151</v>
      </c>
      <c r="R498" t="s">
        <v>60</v>
      </c>
      <c r="S498" t="s">
        <v>537</v>
      </c>
      <c r="T498" s="50">
        <v>100</v>
      </c>
      <c r="U498" s="50">
        <f t="shared" ref="U498:U559" si="122">(1/A498)*((T498*A498)-T498)</f>
        <v>40.828402366863905</v>
      </c>
      <c r="V498" s="50">
        <f t="shared" ref="V498:V559" si="123">(1/B498)*((T498*B498)-T498)</f>
        <v>72.375690607734811</v>
      </c>
      <c r="W498" s="50">
        <f t="shared" ref="W498:W559" si="124">(1/C498)*((T498*C498)-T498)</f>
        <v>83.022071307300521</v>
      </c>
      <c r="X498" s="50">
        <f t="shared" ref="X498:X559" si="125">((1/B498)+(1/C498))*T498</f>
        <v>44.602238084964682</v>
      </c>
      <c r="Y498" s="50">
        <f t="shared" ref="Y498:Y559" si="126">((1/A498)+(1/C498))*T498</f>
        <v>76.149526325835595</v>
      </c>
      <c r="Z498" s="50">
        <f t="shared" ref="Z498:Z559" si="127">((1/A498)+(1/B498))*T498</f>
        <v>86.795907025401291</v>
      </c>
      <c r="AA498" s="50">
        <f t="shared" ref="AA498:AA559" si="128">U498-X498</f>
        <v>-3.7738357181007771</v>
      </c>
      <c r="AB498" s="50">
        <f t="shared" ref="AB498:AB559" si="129">V498-Y498</f>
        <v>-3.7738357181007842</v>
      </c>
      <c r="AC498" s="50">
        <f t="shared" ref="AC498:AC559" si="130">W498-Z498</f>
        <v>-3.77383571810077</v>
      </c>
      <c r="AF498">
        <v>2.59</v>
      </c>
      <c r="AG498">
        <v>1.53</v>
      </c>
      <c r="AH498" s="66"/>
      <c r="AJ498" t="s">
        <v>437</v>
      </c>
    </row>
    <row r="499" spans="1:36" ht="15" x14ac:dyDescent="0.25">
      <c r="A499">
        <v>1.36</v>
      </c>
      <c r="B499">
        <v>4.75</v>
      </c>
      <c r="C499">
        <v>11.06</v>
      </c>
      <c r="D499" s="43">
        <f t="shared" si="118"/>
        <v>3.6236346637255723E-2</v>
      </c>
      <c r="E499" s="44">
        <f>IF(OR($A499="",$B499="",$C499=""),"",A499*'MPTO_working_3-way'!$I498)</f>
        <v>1.409281431426668</v>
      </c>
      <c r="F499" s="45">
        <f>IF(OR($A499="",$B499="",$C499=""),"",B499*'MPTO_working_3-way'!$I498)</f>
        <v>4.9221226465269643</v>
      </c>
      <c r="G499" s="46">
        <f>IF(OR($A499="",$B499="",$C499=""),"",C499*'MPTO_working_3-way'!$I498)</f>
        <v>11.460773993808049</v>
      </c>
      <c r="H499" s="44">
        <f>IF(OR($A499="",$B499="",$C499=""),"",'MPTO_working_3-way'!E498)</f>
        <v>1.3827140424214275</v>
      </c>
      <c r="I499" s="45">
        <f>IF(OR($A499="",$B499="",$C499=""),"",'MPTO_working_3-way'!F498)</f>
        <v>5.0391152864175579</v>
      </c>
      <c r="J499" s="46">
        <f>IF(OR($A499="",$B499="",$C499=""),"",'MPTO_working_3-way'!G498)</f>
        <v>12.765338574236193</v>
      </c>
      <c r="K499" s="44">
        <f>IF(OR($A499="",$B499="",$C499=""),"",'OddsRatio_working_3-way'!H498)</f>
        <v>1.3908935613183451</v>
      </c>
      <c r="L499" s="45">
        <f>IF(OR($A499="",$B499="",$C499=""),"",'OddsRatio_working_3-way'!I498)</f>
        <v>5.071807930399423</v>
      </c>
      <c r="M499" s="46">
        <f>IF(OR($A499="",$B499="",$C499=""),"",'OddsRatio_working_3-way'!J498)</f>
        <v>11.923303407951522</v>
      </c>
      <c r="N499" s="47">
        <f t="shared" si="119"/>
        <v>70.958147726935053</v>
      </c>
      <c r="O499" s="48">
        <f t="shared" si="120"/>
        <v>20.316438086027723</v>
      </c>
      <c r="P499" s="48">
        <f t="shared" si="121"/>
        <v>8.7254141870372219</v>
      </c>
      <c r="Q499" t="s">
        <v>115</v>
      </c>
      <c r="R499" t="s">
        <v>237</v>
      </c>
      <c r="S499" t="s">
        <v>537</v>
      </c>
      <c r="T499" s="50">
        <v>100</v>
      </c>
      <c r="U499" s="50">
        <f t="shared" si="122"/>
        <v>26.470588235294116</v>
      </c>
      <c r="V499" s="50">
        <f t="shared" si="123"/>
        <v>78.94736842105263</v>
      </c>
      <c r="W499" s="50">
        <f t="shared" si="124"/>
        <v>90.958408679927672</v>
      </c>
      <c r="X499" s="50">
        <f t="shared" si="125"/>
        <v>30.094222899019702</v>
      </c>
      <c r="Y499" s="50">
        <f t="shared" si="126"/>
        <v>82.571003084778198</v>
      </c>
      <c r="Z499" s="50">
        <f t="shared" si="127"/>
        <v>94.58204334365324</v>
      </c>
      <c r="AA499" s="50">
        <f t="shared" si="128"/>
        <v>-3.6236346637255856</v>
      </c>
      <c r="AB499" s="50">
        <f t="shared" si="129"/>
        <v>-3.6236346637255679</v>
      </c>
      <c r="AC499" s="50">
        <f t="shared" si="130"/>
        <v>-3.6236346637255679</v>
      </c>
      <c r="AF499">
        <v>2.1800000000000002</v>
      </c>
      <c r="AG499">
        <v>1.72</v>
      </c>
      <c r="AH499" s="66"/>
      <c r="AJ499" t="s">
        <v>437</v>
      </c>
    </row>
    <row r="500" spans="1:36" ht="15" x14ac:dyDescent="0.25">
      <c r="A500">
        <v>3.01</v>
      </c>
      <c r="B500">
        <v>3.4</v>
      </c>
      <c r="C500">
        <v>2.5</v>
      </c>
      <c r="D500" s="43">
        <f t="shared" si="118"/>
        <v>2.6343560680086142E-2</v>
      </c>
      <c r="E500" s="44">
        <f>IF(OR($A500="",$B500="",$C500=""),"",A500*'MPTO_working_3-way'!$I499)</f>
        <v>3.089294117647059</v>
      </c>
      <c r="F500" s="45">
        <f>IF(OR($A500="",$B500="",$C500=""),"",B500*'MPTO_working_3-way'!$I499)</f>
        <v>3.489568106312293</v>
      </c>
      <c r="G500" s="46">
        <f>IF(OR($A500="",$B500="",$C500=""),"",C500*'MPTO_working_3-way'!$I499)</f>
        <v>2.5658589017002154</v>
      </c>
      <c r="H500" s="44">
        <f>IF(OR($A500="",$B500="",$C500=""),"",'MPTO_working_3-way'!E499)</f>
        <v>3.0917183597840974</v>
      </c>
      <c r="I500" s="45">
        <f>IF(OR($A500="",$B500="",$C500=""),"",'MPTO_working_3-way'!F499)</f>
        <v>3.5046344915757279</v>
      </c>
      <c r="J500" s="46">
        <f>IF(OR($A500="",$B500="",$C500=""),"",'MPTO_working_3-way'!G499)</f>
        <v>2.5561142933262291</v>
      </c>
      <c r="K500" s="44">
        <f>IF(OR($A500="",$B500="",$C500=""),"",'OddsRatio_working_3-way'!H499)</f>
        <v>3.0911871693825597</v>
      </c>
      <c r="L500" s="45">
        <f>IF(OR($A500="",$B500="",$C500=""),"",'OddsRatio_working_3-way'!I499)</f>
        <v>3.4969399037403694</v>
      </c>
      <c r="M500" s="46">
        <f>IF(OR($A500="",$B500="",$C500=""),"",'OddsRatio_working_3-way'!J499)</f>
        <v>2.5605874398377306</v>
      </c>
      <c r="N500" s="47">
        <f t="shared" si="119"/>
        <v>32.369854145245434</v>
      </c>
      <c r="O500" s="48">
        <f t="shared" si="120"/>
        <v>28.656841463879047</v>
      </c>
      <c r="P500" s="48">
        <f t="shared" si="121"/>
        <v>38.973304390875505</v>
      </c>
      <c r="Q500" t="s">
        <v>64</v>
      </c>
      <c r="R500" t="s">
        <v>167</v>
      </c>
      <c r="S500" t="s">
        <v>537</v>
      </c>
      <c r="T500" s="50">
        <v>100</v>
      </c>
      <c r="U500" s="50">
        <f t="shared" si="122"/>
        <v>66.777408637873762</v>
      </c>
      <c r="V500" s="50">
        <f t="shared" si="123"/>
        <v>70.588235294117652</v>
      </c>
      <c r="W500" s="50">
        <f t="shared" si="124"/>
        <v>60</v>
      </c>
      <c r="X500" s="50">
        <f t="shared" si="125"/>
        <v>69.411764705882348</v>
      </c>
      <c r="Y500" s="50">
        <f t="shared" si="126"/>
        <v>73.222591362126252</v>
      </c>
      <c r="Z500" s="50">
        <f t="shared" si="127"/>
        <v>62.6343560680086</v>
      </c>
      <c r="AA500" s="50">
        <f t="shared" si="128"/>
        <v>-2.6343560680085858</v>
      </c>
      <c r="AB500" s="50">
        <f t="shared" si="129"/>
        <v>-2.6343560680086</v>
      </c>
      <c r="AC500" s="50">
        <f t="shared" si="130"/>
        <v>-2.6343560680086</v>
      </c>
      <c r="AF500">
        <v>1.86</v>
      </c>
      <c r="AG500">
        <v>1.88</v>
      </c>
      <c r="AH500" s="66"/>
      <c r="AJ500" t="s">
        <v>442</v>
      </c>
    </row>
    <row r="501" spans="1:36" ht="15" x14ac:dyDescent="0.25">
      <c r="A501">
        <v>2.5499999999999998</v>
      </c>
      <c r="B501">
        <v>3.42</v>
      </c>
      <c r="C501">
        <v>2.92</v>
      </c>
      <c r="D501" s="43">
        <f t="shared" si="118"/>
        <v>2.7020276988469094E-2</v>
      </c>
      <c r="E501" s="44">
        <f>IF(OR($A501="",$B501="",$C501=""),"",A501*'MPTO_working_3-way'!$I500)</f>
        <v>2.6189017063205959</v>
      </c>
      <c r="F501" s="45">
        <f>IF(OR($A501="",$B501="",$C501=""),"",B501*'MPTO_working_3-way'!$I500)</f>
        <v>3.5124093473005642</v>
      </c>
      <c r="G501" s="46">
        <f>IF(OR($A501="",$B501="",$C501=""),"",C501*'MPTO_working_3-way'!$I500)</f>
        <v>2.9988992088063298</v>
      </c>
      <c r="H501" s="44">
        <f>IF(OR($A501="",$B501="",$C501=""),"",'MPTO_working_3-way'!E500)</f>
        <v>2.6099431794888615</v>
      </c>
      <c r="I501" s="45">
        <f>IF(OR($A501="",$B501="",$C501=""),"",'MPTO_working_3-way'!F500)</f>
        <v>3.5286947942532816</v>
      </c>
      <c r="J501" s="46">
        <f>IF(OR($A501="",$B501="",$C501=""),"",'MPTO_working_3-way'!G500)</f>
        <v>2.9988694763320161</v>
      </c>
      <c r="K501" s="44">
        <f>IF(OR($A501="",$B501="",$C501=""),"",'OddsRatio_working_3-way'!H500)</f>
        <v>2.6141616140011354</v>
      </c>
      <c r="L501" s="45">
        <f>IF(OR($A501="",$B501="",$C501=""),"",'OddsRatio_working_3-way'!I500)</f>
        <v>3.5201749070211283</v>
      </c>
      <c r="M501" s="46">
        <f>IF(OR($A501="",$B501="",$C501=""),"",'OddsRatio_working_3-way'!J500)</f>
        <v>2.9994776121820528</v>
      </c>
      <c r="N501" s="47">
        <f t="shared" si="119"/>
        <v>38.183945490834844</v>
      </c>
      <c r="O501" s="48">
        <f t="shared" si="120"/>
        <v>28.470485672990893</v>
      </c>
      <c r="P501" s="48">
        <f t="shared" si="121"/>
        <v>33.345568836174259</v>
      </c>
      <c r="Q501" t="s">
        <v>130</v>
      </c>
      <c r="R501" t="s">
        <v>124</v>
      </c>
      <c r="S501" t="s">
        <v>537</v>
      </c>
      <c r="T501" s="50">
        <v>100</v>
      </c>
      <c r="U501" s="50">
        <f t="shared" si="122"/>
        <v>60.784313725490193</v>
      </c>
      <c r="V501" s="50">
        <f t="shared" si="123"/>
        <v>70.760233918128648</v>
      </c>
      <c r="W501" s="50">
        <f t="shared" si="124"/>
        <v>65.753424657534239</v>
      </c>
      <c r="X501" s="50">
        <f t="shared" si="125"/>
        <v>63.486341424337091</v>
      </c>
      <c r="Y501" s="50">
        <f t="shared" si="126"/>
        <v>73.462261616975553</v>
      </c>
      <c r="Z501" s="50">
        <f t="shared" si="127"/>
        <v>68.455452356381159</v>
      </c>
      <c r="AA501" s="50">
        <f t="shared" si="128"/>
        <v>-2.7020276988468979</v>
      </c>
      <c r="AB501" s="50">
        <f t="shared" si="129"/>
        <v>-2.702027698846905</v>
      </c>
      <c r="AC501" s="50">
        <f t="shared" si="130"/>
        <v>-2.7020276988469192</v>
      </c>
      <c r="AF501">
        <v>2.13</v>
      </c>
      <c r="AG501">
        <v>1.77</v>
      </c>
      <c r="AH501" s="66"/>
      <c r="AJ501" t="s">
        <v>442</v>
      </c>
    </row>
    <row r="502" spans="1:36" ht="15" x14ac:dyDescent="0.25">
      <c r="A502">
        <v>2.33</v>
      </c>
      <c r="B502">
        <v>3.56</v>
      </c>
      <c r="C502">
        <v>3.15</v>
      </c>
      <c r="D502" s="43">
        <f t="shared" si="118"/>
        <v>2.7543743221035033E-2</v>
      </c>
      <c r="E502" s="44">
        <f>IF(OR($A502="",$B502="",$C502=""),"",A502*'MPTO_working_3-way'!$I501)</f>
        <v>2.3941769217050117</v>
      </c>
      <c r="F502" s="45">
        <f>IF(OR($A502="",$B502="",$C502=""),"",B502*'MPTO_working_3-way'!$I501)</f>
        <v>3.6580557258668849</v>
      </c>
      <c r="G502" s="46">
        <f>IF(OR($A502="",$B502="",$C502=""),"",C502*'MPTO_working_3-way'!$I501)</f>
        <v>3.2367627911462602</v>
      </c>
      <c r="H502" s="44">
        <f>IF(OR($A502="",$B502="",$C502=""),"",'MPTO_working_3-way'!E501)</f>
        <v>2.3809336644562111</v>
      </c>
      <c r="I502" s="45">
        <f>IF(OR($A502="",$B502="",$C502=""),"",'MPTO_working_3-way'!F501)</f>
        <v>3.6802912086209472</v>
      </c>
      <c r="J502" s="46">
        <f>IF(OR($A502="",$B502="",$C502=""),"",'MPTO_working_3-way'!G501)</f>
        <v>3.2438141224065493</v>
      </c>
      <c r="K502" s="44">
        <f>IF(OR($A502="",$B502="",$C502=""),"",'OddsRatio_working_3-way'!H501)</f>
        <v>2.3867346165429031</v>
      </c>
      <c r="L502" s="45">
        <f>IF(OR($A502="",$B502="",$C502=""),"",'OddsRatio_working_3-way'!I501)</f>
        <v>3.669203472443483</v>
      </c>
      <c r="M502" s="46">
        <f>IF(OR($A502="",$B502="",$C502=""),"",'OddsRatio_working_3-way'!J501)</f>
        <v>3.2417138538099559</v>
      </c>
      <c r="N502" s="47">
        <f t="shared" si="119"/>
        <v>41.768007657840535</v>
      </c>
      <c r="O502" s="48">
        <f t="shared" si="120"/>
        <v>27.336926360328214</v>
      </c>
      <c r="P502" s="48">
        <f t="shared" si="121"/>
        <v>30.895065981831255</v>
      </c>
      <c r="Q502" t="s">
        <v>125</v>
      </c>
      <c r="R502" t="s">
        <v>168</v>
      </c>
      <c r="S502" t="s">
        <v>537</v>
      </c>
      <c r="T502" s="50">
        <v>100</v>
      </c>
      <c r="U502" s="50">
        <f t="shared" si="122"/>
        <v>57.081545064377686</v>
      </c>
      <c r="V502" s="50">
        <f t="shared" si="123"/>
        <v>71.910112359550567</v>
      </c>
      <c r="W502" s="50">
        <f t="shared" si="124"/>
        <v>68.253968253968253</v>
      </c>
      <c r="X502" s="50">
        <f t="shared" si="125"/>
        <v>59.835919386481187</v>
      </c>
      <c r="Y502" s="50">
        <f t="shared" si="126"/>
        <v>74.664486681654068</v>
      </c>
      <c r="Z502" s="50">
        <f t="shared" si="127"/>
        <v>71.008342576071755</v>
      </c>
      <c r="AA502" s="50">
        <f t="shared" si="128"/>
        <v>-2.7543743221035015</v>
      </c>
      <c r="AB502" s="50">
        <f t="shared" si="129"/>
        <v>-2.7543743221035015</v>
      </c>
      <c r="AC502" s="50">
        <f t="shared" si="130"/>
        <v>-2.7543743221035015</v>
      </c>
      <c r="AF502">
        <v>2.0299999999999998</v>
      </c>
      <c r="AG502">
        <v>1.86</v>
      </c>
      <c r="AH502" s="66"/>
      <c r="AJ502" t="s">
        <v>442</v>
      </c>
    </row>
    <row r="503" spans="1:36" ht="15" x14ac:dyDescent="0.25">
      <c r="A503">
        <v>1.61</v>
      </c>
      <c r="B503">
        <v>4.05</v>
      </c>
      <c r="C503">
        <v>6.16</v>
      </c>
      <c r="D503" s="43">
        <f t="shared" si="118"/>
        <v>3.0369255006936102E-2</v>
      </c>
      <c r="E503" s="44">
        <f>IF(OR($A503="",$B503="",$C503=""),"",A503*'MPTO_working_3-way'!$I502)</f>
        <v>1.6588945005611673</v>
      </c>
      <c r="F503" s="45">
        <f>IF(OR($A503="",$B503="",$C503=""),"",B503*'MPTO_working_3-way'!$I502)</f>
        <v>4.1729954827780906</v>
      </c>
      <c r="G503" s="46">
        <f>IF(OR($A503="",$B503="",$C503=""),"",C503*'MPTO_working_3-way'!$I502)</f>
        <v>6.3470746108427267</v>
      </c>
      <c r="H503" s="44">
        <f>IF(OR($A503="",$B503="",$C503=""),"",'MPTO_working_3-way'!E502)</f>
        <v>1.6366747989587116</v>
      </c>
      <c r="I503" s="45">
        <f>IF(OR($A503="",$B503="",$C503=""),"",'MPTO_working_3-way'!F502)</f>
        <v>4.2231424828391555</v>
      </c>
      <c r="J503" s="46">
        <f>IF(OR($A503="",$B503="",$C503=""),"",'MPTO_working_3-way'!G502)</f>
        <v>6.5696730070527884</v>
      </c>
      <c r="K503" s="44">
        <f>IF(OR($A503="",$B503="",$C503=""),"",'OddsRatio_working_3-way'!H502)</f>
        <v>1.6443930621805585</v>
      </c>
      <c r="L503" s="45">
        <f>IF(OR($A503="",$B503="",$C503=""),"",'OddsRatio_working_3-way'!I502)</f>
        <v>4.2219653109027924</v>
      </c>
      <c r="M503" s="46">
        <f>IF(OR($A503="",$B503="",$C503=""),"",'OddsRatio_working_3-way'!J502)</f>
        <v>6.4509314768060362</v>
      </c>
      <c r="N503" s="47">
        <f t="shared" si="119"/>
        <v>60.281108874718804</v>
      </c>
      <c r="O503" s="48">
        <f t="shared" si="120"/>
        <v>23.96360130575242</v>
      </c>
      <c r="P503" s="48">
        <f t="shared" si="121"/>
        <v>15.755289819528778</v>
      </c>
      <c r="Q503" t="s">
        <v>126</v>
      </c>
      <c r="R503" t="s">
        <v>131</v>
      </c>
      <c r="S503" t="s">
        <v>537</v>
      </c>
      <c r="T503" s="50">
        <v>100</v>
      </c>
      <c r="U503" s="50">
        <f t="shared" si="122"/>
        <v>37.888198757763973</v>
      </c>
      <c r="V503" s="50">
        <f t="shared" si="123"/>
        <v>75.308641975308646</v>
      </c>
      <c r="W503" s="50">
        <f t="shared" si="124"/>
        <v>83.766233766233768</v>
      </c>
      <c r="X503" s="50">
        <f t="shared" si="125"/>
        <v>40.925124258457593</v>
      </c>
      <c r="Y503" s="50">
        <f t="shared" si="126"/>
        <v>78.345567476002259</v>
      </c>
      <c r="Z503" s="50">
        <f t="shared" si="127"/>
        <v>86.803159266927381</v>
      </c>
      <c r="AA503" s="50">
        <f t="shared" si="128"/>
        <v>-3.03692550069362</v>
      </c>
      <c r="AB503" s="50">
        <f t="shared" si="129"/>
        <v>-3.0369255006936129</v>
      </c>
      <c r="AC503" s="50">
        <f t="shared" si="130"/>
        <v>-3.0369255006936129</v>
      </c>
      <c r="AF503">
        <v>1.83</v>
      </c>
      <c r="AG503">
        <v>2.0499999999999998</v>
      </c>
      <c r="AH503" s="66"/>
      <c r="AJ503" t="s">
        <v>442</v>
      </c>
    </row>
    <row r="504" spans="1:36" ht="15" x14ac:dyDescent="0.25">
      <c r="A504">
        <v>1.49</v>
      </c>
      <c r="B504">
        <v>4.5599999999999996</v>
      </c>
      <c r="C504">
        <v>6.56</v>
      </c>
      <c r="D504" s="43">
        <f t="shared" si="118"/>
        <v>4.2878209601594497E-2</v>
      </c>
      <c r="E504" s="44">
        <f>IF(OR($A504="",$B504="",$C504=""),"",A504*'MPTO_working_3-way'!$I503)</f>
        <v>1.5538885323063758</v>
      </c>
      <c r="F504" s="45">
        <f>IF(OR($A504="",$B504="",$C504=""),"",B504*'MPTO_working_3-way'!$I503)</f>
        <v>4.7555246357832708</v>
      </c>
      <c r="G504" s="46">
        <f>IF(OR($A504="",$B504="",$C504=""),"",C504*'MPTO_working_3-way'!$I503)</f>
        <v>6.8412810549864593</v>
      </c>
      <c r="H504" s="44">
        <f>IF(OR($A504="",$B504="",$C504=""),"",'MPTO_working_3-way'!E503)</f>
        <v>1.5224217640181339</v>
      </c>
      <c r="I504" s="45">
        <f>IF(OR($A504="",$B504="",$C504=""),"",'MPTO_working_3-way'!F503)</f>
        <v>4.877917693465184</v>
      </c>
      <c r="J504" s="46">
        <f>IF(OR($A504="",$B504="",$C504=""),"",'MPTO_working_3-way'!G503)</f>
        <v>7.2387033739164188</v>
      </c>
      <c r="K504" s="44">
        <f>IF(OR($A504="",$B504="",$C504=""),"",'OddsRatio_working_3-way'!H503)</f>
        <v>1.5324159086136067</v>
      </c>
      <c r="L504" s="45">
        <f>IF(OR($A504="",$B504="",$C504=""),"",'OddsRatio_working_3-way'!I503)</f>
        <v>4.8681645605396735</v>
      </c>
      <c r="M504" s="46">
        <f>IF(OR($A504="",$B504="",$C504=""),"",'OddsRatio_working_3-way'!J503)</f>
        <v>7.0412907181462323</v>
      </c>
      <c r="N504" s="47">
        <f t="shared" si="119"/>
        <v>64.354680481214388</v>
      </c>
      <c r="O504" s="48">
        <f t="shared" si="120"/>
        <v>21.028174104607334</v>
      </c>
      <c r="P504" s="48">
        <f t="shared" si="121"/>
        <v>14.617145414178271</v>
      </c>
      <c r="Q504" t="s">
        <v>380</v>
      </c>
      <c r="R504" t="s">
        <v>238</v>
      </c>
      <c r="S504" t="s">
        <v>538</v>
      </c>
      <c r="T504" s="50">
        <v>100</v>
      </c>
      <c r="U504" s="50">
        <f t="shared" si="122"/>
        <v>32.885906040268459</v>
      </c>
      <c r="V504" s="50">
        <f t="shared" si="123"/>
        <v>78.070175438596479</v>
      </c>
      <c r="W504" s="50">
        <f t="shared" si="124"/>
        <v>84.756097560975604</v>
      </c>
      <c r="X504" s="50">
        <f t="shared" si="125"/>
        <v>37.173727000427903</v>
      </c>
      <c r="Y504" s="50">
        <f t="shared" si="126"/>
        <v>82.357996398755944</v>
      </c>
      <c r="Z504" s="50">
        <f t="shared" si="127"/>
        <v>89.043918521135055</v>
      </c>
      <c r="AA504" s="50">
        <f t="shared" si="128"/>
        <v>-4.2878209601594435</v>
      </c>
      <c r="AB504" s="50">
        <f t="shared" si="129"/>
        <v>-4.2878209601594648</v>
      </c>
      <c r="AC504" s="50">
        <f t="shared" si="130"/>
        <v>-4.2878209601594506</v>
      </c>
      <c r="AF504">
        <v>1.85</v>
      </c>
      <c r="AG504">
        <v>2.0099999999999998</v>
      </c>
      <c r="AH504" s="66"/>
      <c r="AJ504" t="s">
        <v>438</v>
      </c>
    </row>
    <row r="505" spans="1:36" s="50" customFormat="1" ht="15" x14ac:dyDescent="0.25">
      <c r="A505">
        <v>1.84</v>
      </c>
      <c r="B505">
        <v>3.94</v>
      </c>
      <c r="C505">
        <v>4.09</v>
      </c>
      <c r="D505" s="43">
        <f t="shared" si="118"/>
        <v>4.1784144974662318E-2</v>
      </c>
      <c r="E505" s="44">
        <f>IF(OR($A505="",$B505="",$C505=""),"",A505*'MPTO_working_3-way'!$I504)</f>
        <v>1.9168828267533788</v>
      </c>
      <c r="F505" s="45">
        <f>IF(OR($A505="",$B505="",$C505=""),"",B505*'MPTO_working_3-way'!$I504)</f>
        <v>4.1046295312001693</v>
      </c>
      <c r="G505" s="46">
        <f>IF(OR($A505="",$B505="",$C505=""),"",C505*'MPTO_working_3-way'!$I504)</f>
        <v>4.2608971529463684</v>
      </c>
      <c r="H505" s="44">
        <f>IF(OR($A505="",$B505="",$C505=""),"",'MPTO_working_3-way'!E504)</f>
        <v>1.8883950498190589</v>
      </c>
      <c r="I505" s="45">
        <f>IF(OR($A505="",$B505="",$C505=""),"",'MPTO_working_3-way'!F504)</f>
        <v>4.1687674080217212</v>
      </c>
      <c r="J505" s="46">
        <f>IF(OR($A505="",$B505="",$C505=""),"",'MPTO_working_3-way'!G504)</f>
        <v>4.3370639610287025</v>
      </c>
      <c r="K505" s="44">
        <f>IF(OR($A505="",$B505="",$C505=""),"",'OddsRatio_working_3-way'!H504)</f>
        <v>1.8989093648251858</v>
      </c>
      <c r="L505" s="45">
        <f>IF(OR($A505="",$B505="",$C505=""),"",'OddsRatio_working_3-way'!I504)</f>
        <v>4.1461827768881507</v>
      </c>
      <c r="M505" s="46">
        <f>IF(OR($A505="",$B505="",$C505=""),"",'OddsRatio_working_3-way'!J504)</f>
        <v>4.3067023063212195</v>
      </c>
      <c r="N505" s="47">
        <f t="shared" si="119"/>
        <v>52.168029576106036</v>
      </c>
      <c r="O505" s="48">
        <f t="shared" si="120"/>
        <v>24.362734624374394</v>
      </c>
      <c r="P505" s="48">
        <f t="shared" si="121"/>
        <v>23.469235799519588</v>
      </c>
      <c r="Q505" t="s">
        <v>252</v>
      </c>
      <c r="R505" t="s">
        <v>256</v>
      </c>
      <c r="S505" t="s">
        <v>538</v>
      </c>
      <c r="T505" s="50">
        <v>100</v>
      </c>
      <c r="U505" s="50">
        <f t="shared" si="122"/>
        <v>45.652173913043477</v>
      </c>
      <c r="V505" s="50">
        <f t="shared" si="123"/>
        <v>74.619289340101517</v>
      </c>
      <c r="W505" s="50">
        <f t="shared" si="124"/>
        <v>75.550122249388764</v>
      </c>
      <c r="X505" s="50">
        <f t="shared" si="125"/>
        <v>49.830588410509726</v>
      </c>
      <c r="Y505" s="50">
        <f t="shared" si="126"/>
        <v>78.797703837567767</v>
      </c>
      <c r="Z505" s="50">
        <f t="shared" si="127"/>
        <v>79.728536746854999</v>
      </c>
      <c r="AA505" s="50">
        <f t="shared" si="128"/>
        <v>-4.1784144974662496</v>
      </c>
      <c r="AB505" s="50">
        <f t="shared" si="129"/>
        <v>-4.1784144974662496</v>
      </c>
      <c r="AC505" s="50">
        <f t="shared" si="130"/>
        <v>-4.1784144974662354</v>
      </c>
      <c r="AD505" s="51"/>
      <c r="AE505" s="51"/>
      <c r="AF505">
        <v>1.68</v>
      </c>
      <c r="AG505">
        <v>2.23</v>
      </c>
      <c r="AH505" s="66"/>
      <c r="AI505" s="51"/>
      <c r="AJ505" t="s">
        <v>438</v>
      </c>
    </row>
    <row r="506" spans="1:36" ht="15" x14ac:dyDescent="0.25">
      <c r="A506">
        <v>1.61</v>
      </c>
      <c r="B506">
        <v>4.34</v>
      </c>
      <c r="C506">
        <v>5.26</v>
      </c>
      <c r="D506" s="43">
        <f t="shared" si="118"/>
        <v>4.1646827407203713E-2</v>
      </c>
      <c r="E506" s="44">
        <f>IF(OR($A506="",$B506="",$C506=""),"",A506*'MPTO_working_3-way'!$I505)</f>
        <v>1.6770513921255981</v>
      </c>
      <c r="F506" s="45">
        <f>IF(OR($A506="",$B506="",$C506=""),"",B506*'MPTO_working_3-way'!$I505)</f>
        <v>4.5207472309472641</v>
      </c>
      <c r="G506" s="46">
        <f>IF(OR($A506="",$B506="",$C506=""),"",C506*'MPTO_working_3-way'!$I505)</f>
        <v>5.4790623121618909</v>
      </c>
      <c r="H506" s="44">
        <f>IF(OR($A506="",$B506="",$C506=""),"",'MPTO_working_3-way'!E505)</f>
        <v>1.6468068983658222</v>
      </c>
      <c r="I506" s="45">
        <f>IF(OR($A506="",$B506="",$C506=""),"",'MPTO_working_3-way'!F505)</f>
        <v>4.6182449984343537</v>
      </c>
      <c r="J506" s="46">
        <f>IF(OR($A506="",$B506="",$C506=""),"",'MPTO_working_3-way'!G505)</f>
        <v>5.6743450487980249</v>
      </c>
      <c r="K506" s="44">
        <f>IF(OR($A506="",$B506="",$C506=""),"",'OddsRatio_working_3-way'!H505)</f>
        <v>1.6569583673893657</v>
      </c>
      <c r="L506" s="45">
        <f>IF(OR($A506="",$B506="",$C506=""),"",'OddsRatio_working_3-way'!I505)</f>
        <v>4.5971163066893137</v>
      </c>
      <c r="M506" s="46">
        <f>IF(OR($A506="",$B506="",$C506=""),"",'OddsRatio_working_3-way'!J505)</f>
        <v>5.5879387624240948</v>
      </c>
      <c r="N506" s="47">
        <f t="shared" si="119"/>
        <v>59.628464857748838</v>
      </c>
      <c r="O506" s="48">
        <f t="shared" si="120"/>
        <v>22.120236963358444</v>
      </c>
      <c r="P506" s="48">
        <f t="shared" si="121"/>
        <v>18.251298178892711</v>
      </c>
      <c r="Q506" t="s">
        <v>384</v>
      </c>
      <c r="R506" t="s">
        <v>382</v>
      </c>
      <c r="S506" t="s">
        <v>538</v>
      </c>
      <c r="T506" s="50">
        <v>100</v>
      </c>
      <c r="U506" s="50">
        <f t="shared" si="122"/>
        <v>37.888198757763973</v>
      </c>
      <c r="V506" s="50">
        <f t="shared" si="123"/>
        <v>76.958525345622121</v>
      </c>
      <c r="W506" s="50">
        <f t="shared" si="124"/>
        <v>80.98859315589354</v>
      </c>
      <c r="X506" s="50">
        <f t="shared" si="125"/>
        <v>42.052881498484346</v>
      </c>
      <c r="Y506" s="50">
        <f t="shared" si="126"/>
        <v>81.123208086342487</v>
      </c>
      <c r="Z506" s="50">
        <f t="shared" si="127"/>
        <v>85.153275896613906</v>
      </c>
      <c r="AA506" s="50">
        <f t="shared" si="128"/>
        <v>-4.164682740720373</v>
      </c>
      <c r="AB506" s="50">
        <f t="shared" si="129"/>
        <v>-4.1646827407203659</v>
      </c>
      <c r="AC506" s="50">
        <f t="shared" si="130"/>
        <v>-4.1646827407203659</v>
      </c>
      <c r="AF506">
        <v>1.66</v>
      </c>
      <c r="AG506">
        <v>2.27</v>
      </c>
      <c r="AH506" s="66"/>
      <c r="AJ506" t="s">
        <v>438</v>
      </c>
    </row>
    <row r="507" spans="1:36" ht="15" x14ac:dyDescent="0.25">
      <c r="A507">
        <v>2.21</v>
      </c>
      <c r="B507">
        <v>3.58</v>
      </c>
      <c r="C507">
        <v>3.14</v>
      </c>
      <c r="D507" s="43">
        <f t="shared" si="118"/>
        <v>5.0289634300970665E-2</v>
      </c>
      <c r="E507" s="44">
        <f>IF(OR($A507="",$B507="",$C507=""),"",A507*'MPTO_working_3-way'!$I506)</f>
        <v>2.321140091805145</v>
      </c>
      <c r="F507" s="45">
        <f>IF(OR($A507="",$B507="",$C507=""),"",B507*'MPTO_working_3-way'!$I506)</f>
        <v>3.7600368907974753</v>
      </c>
      <c r="G507" s="46">
        <f>IF(OR($A507="",$B507="",$C507=""),"",C507*'MPTO_working_3-way'!$I506)</f>
        <v>3.2979094517050482</v>
      </c>
      <c r="H507" s="44">
        <f>IF(OR($A507="",$B507="",$C507=""),"",'MPTO_working_3-way'!E506)</f>
        <v>2.2950230231630893</v>
      </c>
      <c r="I507" s="45">
        <f>IF(OR($A507="",$B507="",$C507=""),"",'MPTO_working_3-way'!F506)</f>
        <v>3.8085604612881738</v>
      </c>
      <c r="J507" s="46">
        <f>IF(OR($A507="",$B507="",$C507=""),"",'MPTO_working_3-way'!G506)</f>
        <v>3.3144616049095674</v>
      </c>
      <c r="K507" s="44">
        <f>IF(OR($A507="",$B507="",$C507=""),"",'OddsRatio_working_3-way'!H506)</f>
        <v>2.3060158530447143</v>
      </c>
      <c r="L507" s="45">
        <f>IF(OR($A507="",$B507="",$C507=""),"",'OddsRatio_working_3-way'!I506)</f>
        <v>3.7847280172358362</v>
      </c>
      <c r="M507" s="46">
        <f>IF(OR($A507="",$B507="",$C507=""),"",'OddsRatio_working_3-way'!J506)</f>
        <v>3.3098131615832131</v>
      </c>
      <c r="N507" s="47">
        <f t="shared" si="119"/>
        <v>43.082276831567818</v>
      </c>
      <c r="O507" s="48">
        <f t="shared" si="120"/>
        <v>26.595483742392425</v>
      </c>
      <c r="P507" s="48">
        <f t="shared" si="121"/>
        <v>30.322239426039765</v>
      </c>
      <c r="Q507" t="s">
        <v>385</v>
      </c>
      <c r="R507" t="s">
        <v>387</v>
      </c>
      <c r="S507" t="s">
        <v>538</v>
      </c>
      <c r="T507" s="50">
        <v>100</v>
      </c>
      <c r="U507" s="50">
        <f t="shared" si="122"/>
        <v>54.751131221719454</v>
      </c>
      <c r="V507" s="50">
        <f t="shared" si="123"/>
        <v>72.067039106145245</v>
      </c>
      <c r="W507" s="50">
        <f t="shared" si="124"/>
        <v>68.152866242038215</v>
      </c>
      <c r="X507" s="50">
        <f t="shared" si="125"/>
        <v>59.780094651816526</v>
      </c>
      <c r="Y507" s="50">
        <f t="shared" si="126"/>
        <v>77.096002536242324</v>
      </c>
      <c r="Z507" s="50">
        <f t="shared" si="127"/>
        <v>73.181829672135294</v>
      </c>
      <c r="AA507" s="50">
        <f t="shared" si="128"/>
        <v>-5.0289634300970718</v>
      </c>
      <c r="AB507" s="50">
        <f t="shared" si="129"/>
        <v>-5.0289634300970789</v>
      </c>
      <c r="AC507" s="50">
        <f t="shared" si="130"/>
        <v>-5.0289634300970789</v>
      </c>
      <c r="AF507">
        <v>1.85</v>
      </c>
      <c r="AG507">
        <v>1.97</v>
      </c>
      <c r="AH507" s="66"/>
      <c r="AJ507" t="s">
        <v>438</v>
      </c>
    </row>
    <row r="508" spans="1:36" ht="15" x14ac:dyDescent="0.25">
      <c r="A508">
        <v>1.96</v>
      </c>
      <c r="B508">
        <v>3.81</v>
      </c>
      <c r="C508">
        <v>3.99</v>
      </c>
      <c r="D508" s="43">
        <f t="shared" si="118"/>
        <v>2.3297839649742969E-2</v>
      </c>
      <c r="E508" s="44">
        <f>IF(OR($A508="",$B508="",$C508=""),"",A508*'MPTO_working_3-way'!$I507)</f>
        <v>2.0056637657134964</v>
      </c>
      <c r="F508" s="45">
        <f>IF(OR($A508="",$B508="",$C508=""),"",B508*'MPTO_working_3-way'!$I507)</f>
        <v>3.8987647690655209</v>
      </c>
      <c r="G508" s="46">
        <f>IF(OR($A508="",$B508="",$C508=""),"",C508*'MPTO_working_3-way'!$I507)</f>
        <v>4.0829583802024745</v>
      </c>
      <c r="H508" s="44">
        <f>IF(OR($A508="",$B508="",$C508=""),"",'MPTO_working_3-way'!E507)</f>
        <v>1.9902947849197903</v>
      </c>
      <c r="I508" s="45">
        <f>IF(OR($A508="",$B508="",$C508=""),"",'MPTO_working_3-way'!F507)</f>
        <v>3.9261684794639824</v>
      </c>
      <c r="J508" s="46">
        <f>IF(OR($A508="",$B508="",$C508=""),"",'MPTO_working_3-way'!G507)</f>
        <v>4.1175881069200884</v>
      </c>
      <c r="K508" s="44">
        <f>IF(OR($A508="",$B508="",$C508=""),"",'OddsRatio_working_3-way'!H507)</f>
        <v>1.9962894725285201</v>
      </c>
      <c r="L508" s="45">
        <f>IF(OR($A508="",$B508="",$C508=""),"",'OddsRatio_working_3-way'!I507)</f>
        <v>3.9162223102136897</v>
      </c>
      <c r="M508" s="46">
        <f>IF(OR($A508="",$B508="",$C508=""),"",'OddsRatio_working_3-way'!J507)</f>
        <v>4.1030265863127875</v>
      </c>
      <c r="N508" s="47">
        <f t="shared" si="119"/>
        <v>49.858805702872097</v>
      </c>
      <c r="O508" s="48">
        <f t="shared" si="120"/>
        <v>25.649149390453889</v>
      </c>
      <c r="P508" s="48">
        <f t="shared" si="121"/>
        <v>24.492044906674014</v>
      </c>
      <c r="Q508" t="s">
        <v>260</v>
      </c>
      <c r="R508" t="s">
        <v>241</v>
      </c>
      <c r="S508" t="s">
        <v>538</v>
      </c>
      <c r="T508" s="50">
        <v>100</v>
      </c>
      <c r="U508" s="50">
        <f t="shared" si="122"/>
        <v>48.979591836734699</v>
      </c>
      <c r="V508" s="50">
        <f t="shared" si="123"/>
        <v>73.753280839895012</v>
      </c>
      <c r="W508" s="50">
        <f t="shared" si="124"/>
        <v>74.937343358395992</v>
      </c>
      <c r="X508" s="50">
        <f t="shared" si="125"/>
        <v>51.309375801709002</v>
      </c>
      <c r="Y508" s="50">
        <f t="shared" si="126"/>
        <v>76.083064804869309</v>
      </c>
      <c r="Z508" s="50">
        <f t="shared" si="127"/>
        <v>77.267127323370289</v>
      </c>
      <c r="AA508" s="50">
        <f t="shared" si="128"/>
        <v>-2.329783964974304</v>
      </c>
      <c r="AB508" s="50">
        <f t="shared" si="129"/>
        <v>-2.3297839649742969</v>
      </c>
      <c r="AC508" s="50">
        <f t="shared" si="130"/>
        <v>-2.3297839649742969</v>
      </c>
      <c r="AF508">
        <v>1.67</v>
      </c>
      <c r="AG508">
        <v>2.33</v>
      </c>
      <c r="AH508" s="66"/>
      <c r="AJ508" t="s">
        <v>230</v>
      </c>
    </row>
    <row r="509" spans="1:36" ht="15" x14ac:dyDescent="0.25">
      <c r="A509">
        <v>3.62</v>
      </c>
      <c r="B509">
        <v>3.6</v>
      </c>
      <c r="C509">
        <v>2.13</v>
      </c>
      <c r="D509" s="43">
        <f t="shared" si="118"/>
        <v>2.3504439775547059E-2</v>
      </c>
      <c r="E509" s="44">
        <f>IF(OR($A509="",$B509="",$C509=""),"",A509*'MPTO_working_3-way'!$I508)</f>
        <v>3.7050860719874805</v>
      </c>
      <c r="F509" s="45">
        <f>IF(OR($A509="",$B509="",$C509=""),"",B509*'MPTO_working_3-way'!$I508)</f>
        <v>3.6846159831919696</v>
      </c>
      <c r="G509" s="46">
        <f>IF(OR($A509="",$B509="",$C509=""),"",C509*'MPTO_working_3-way'!$I508)</f>
        <v>2.1800644567219152</v>
      </c>
      <c r="H509" s="44">
        <f>IF(OR($A509="",$B509="",$C509=""),"",'MPTO_working_3-way'!E508)</f>
        <v>3.7256674701899999</v>
      </c>
      <c r="I509" s="45">
        <f>IF(OR($A509="",$B509="",$C509=""),"",'MPTO_working_3-way'!F508)</f>
        <v>3.7044862487188248</v>
      </c>
      <c r="J509" s="46">
        <f>IF(OR($A509="",$B509="",$C509=""),"",'MPTO_working_3-way'!G508)</f>
        <v>2.1661490247001058</v>
      </c>
      <c r="K509" s="44">
        <f>IF(OR($A509="",$B509="",$C509=""),"",'OddsRatio_working_3-way'!H508)</f>
        <v>3.7170756543513201</v>
      </c>
      <c r="L509" s="45">
        <f>IF(OR($A509="",$B509="",$C509=""),"",'OddsRatio_working_3-way'!I508)</f>
        <v>3.6963346188219215</v>
      </c>
      <c r="M509" s="46">
        <f>IF(OR($A509="",$B509="",$C509=""),"",'OddsRatio_working_3-way'!J508)</f>
        <v>2.1718685074110655</v>
      </c>
      <c r="N509" s="47">
        <f t="shared" si="119"/>
        <v>26.9899262951152</v>
      </c>
      <c r="O509" s="48">
        <f t="shared" si="120"/>
        <v>27.139870330088065</v>
      </c>
      <c r="P509" s="48">
        <f t="shared" si="121"/>
        <v>45.870203374796731</v>
      </c>
      <c r="Q509" t="s">
        <v>264</v>
      </c>
      <c r="R509" t="s">
        <v>270</v>
      </c>
      <c r="S509" t="s">
        <v>538</v>
      </c>
      <c r="T509" s="50">
        <v>100</v>
      </c>
      <c r="U509" s="50">
        <f t="shared" si="122"/>
        <v>72.375690607734811</v>
      </c>
      <c r="V509" s="50">
        <f t="shared" si="123"/>
        <v>72.222222222222229</v>
      </c>
      <c r="W509" s="50">
        <f t="shared" si="124"/>
        <v>53.051643192488264</v>
      </c>
      <c r="X509" s="50">
        <f t="shared" si="125"/>
        <v>74.726134585289515</v>
      </c>
      <c r="Y509" s="50">
        <f t="shared" si="126"/>
        <v>74.572666199776933</v>
      </c>
      <c r="Z509" s="50">
        <f t="shared" si="127"/>
        <v>55.402087170042982</v>
      </c>
      <c r="AA509" s="50">
        <f t="shared" si="128"/>
        <v>-2.3504439775547041</v>
      </c>
      <c r="AB509" s="50">
        <f t="shared" si="129"/>
        <v>-2.3504439775547041</v>
      </c>
      <c r="AC509" s="50">
        <f t="shared" si="130"/>
        <v>-2.3504439775547183</v>
      </c>
      <c r="AF509">
        <v>1.88</v>
      </c>
      <c r="AG509">
        <v>2.02</v>
      </c>
      <c r="AH509" s="66"/>
      <c r="AJ509" t="s">
        <v>230</v>
      </c>
    </row>
    <row r="510" spans="1:36" ht="15" x14ac:dyDescent="0.25">
      <c r="A510">
        <v>1.99</v>
      </c>
      <c r="B510">
        <v>3.66</v>
      </c>
      <c r="C510">
        <v>4.05</v>
      </c>
      <c r="D510" s="43">
        <f t="shared" si="118"/>
        <v>2.2650186776830949E-2</v>
      </c>
      <c r="E510" s="44">
        <f>IF(OR($A510="",$B510="",$C510=""),"",A510*'MPTO_working_3-way'!$I509)</f>
        <v>2.0350738716858934</v>
      </c>
      <c r="F510" s="45">
        <f>IF(OR($A510="",$B510="",$C510=""),"",B510*'MPTO_working_3-way'!$I509)</f>
        <v>3.7428996836032016</v>
      </c>
      <c r="G510" s="46">
        <f>IF(OR($A510="",$B510="",$C510=""),"",C510*'MPTO_working_3-way'!$I509)</f>
        <v>4.1417332564461651</v>
      </c>
      <c r="H510" s="44">
        <f>IF(OR($A510="",$B510="",$C510=""),"",'MPTO_working_3-way'!E509)</f>
        <v>2.0203550751389185</v>
      </c>
      <c r="I510" s="45">
        <f>IF(OR($A510="",$B510="",$C510=""),"",'MPTO_working_3-way'!F509)</f>
        <v>3.764011795645922</v>
      </c>
      <c r="J510" s="46">
        <f>IF(OR($A510="",$B510="",$C510=""),"",'MPTO_working_3-way'!G509)</f>
        <v>4.1777460843062073</v>
      </c>
      <c r="K510" s="44">
        <f>IF(OR($A510="",$B510="",$C510=""),"",'OddsRatio_working_3-way'!H509)</f>
        <v>2.0261710289415431</v>
      </c>
      <c r="L510" s="45">
        <f>IF(OR($A510="",$B510="",$C510=""),"",'OddsRatio_working_3-way'!I509)</f>
        <v>3.7571868050348538</v>
      </c>
      <c r="M510" s="46">
        <f>IF(OR($A510="",$B510="",$C510=""),"",'OddsRatio_working_3-way'!J509)</f>
        <v>4.1614359982542473</v>
      </c>
      <c r="N510" s="47">
        <f t="shared" si="119"/>
        <v>49.138265392380141</v>
      </c>
      <c r="O510" s="48">
        <f t="shared" si="120"/>
        <v>26.717253587660235</v>
      </c>
      <c r="P510" s="48">
        <f t="shared" si="121"/>
        <v>24.144481019959624</v>
      </c>
      <c r="Q510" t="s">
        <v>391</v>
      </c>
      <c r="R510" t="s">
        <v>262</v>
      </c>
      <c r="S510" t="s">
        <v>538</v>
      </c>
      <c r="T510" s="50">
        <v>100</v>
      </c>
      <c r="U510" s="50">
        <f t="shared" si="122"/>
        <v>49.748743718592962</v>
      </c>
      <c r="V510" s="50">
        <f t="shared" si="123"/>
        <v>72.67759562841529</v>
      </c>
      <c r="W510" s="50">
        <f t="shared" si="124"/>
        <v>75.308641975308646</v>
      </c>
      <c r="X510" s="50">
        <f t="shared" si="125"/>
        <v>52.01376239627605</v>
      </c>
      <c r="Y510" s="50">
        <f t="shared" si="126"/>
        <v>74.942614306098392</v>
      </c>
      <c r="Z510" s="50">
        <f t="shared" si="127"/>
        <v>77.573660652991734</v>
      </c>
      <c r="AA510" s="50">
        <f t="shared" si="128"/>
        <v>-2.2650186776830878</v>
      </c>
      <c r="AB510" s="50">
        <f t="shared" si="129"/>
        <v>-2.2650186776831021</v>
      </c>
      <c r="AC510" s="50">
        <f t="shared" si="130"/>
        <v>-2.2650186776830878</v>
      </c>
      <c r="AF510">
        <v>2.06</v>
      </c>
      <c r="AG510">
        <v>1.85</v>
      </c>
      <c r="AH510" s="66"/>
      <c r="AJ510" t="s">
        <v>230</v>
      </c>
    </row>
    <row r="511" spans="1:36" ht="15" x14ac:dyDescent="0.25">
      <c r="A511">
        <v>1.77</v>
      </c>
      <c r="B511">
        <v>4.04</v>
      </c>
      <c r="C511">
        <v>4.62</v>
      </c>
      <c r="D511" s="43">
        <f t="shared" si="118"/>
        <v>2.894672033789325E-2</v>
      </c>
      <c r="E511" s="44">
        <f>IF(OR($A511="",$B511="",$C511=""),"",A511*'MPTO_working_3-way'!$I510)</f>
        <v>1.821235694998071</v>
      </c>
      <c r="F511" s="45">
        <f>IF(OR($A511="",$B511="",$C511=""),"",B511*'MPTO_working_3-way'!$I510)</f>
        <v>4.1569447501650885</v>
      </c>
      <c r="G511" s="46">
        <f>IF(OR($A511="",$B511="",$C511=""),"",C511*'MPTO_working_3-way'!$I510)</f>
        <v>4.7537338479610671</v>
      </c>
      <c r="H511" s="44">
        <f>IF(OR($A511="",$B511="",$C511=""),"",'MPTO_working_3-way'!E510)</f>
        <v>1.8007542993493091</v>
      </c>
      <c r="I511" s="45">
        <f>IF(OR($A511="",$B511="",$C511=""),"",'MPTO_working_3-way'!F510)</f>
        <v>4.2038736512919801</v>
      </c>
      <c r="J511" s="46">
        <f>IF(OR($A511="",$B511="",$C511=""),"",'MPTO_working_3-way'!G510)</f>
        <v>4.835559318223333</v>
      </c>
      <c r="K511" s="44">
        <f>IF(OR($A511="",$B511="",$C511=""),"",'OddsRatio_working_3-way'!H510)</f>
        <v>1.8082059248053752</v>
      </c>
      <c r="L511" s="45">
        <f>IF(OR($A511="",$B511="",$C511=""),"",'OddsRatio_working_3-way'!I510)</f>
        <v>4.1908389758549864</v>
      </c>
      <c r="M511" s="46">
        <f>IF(OR($A511="",$B511="",$C511=""),"",'OddsRatio_working_3-way'!J510)</f>
        <v>4.7996174646694234</v>
      </c>
      <c r="N511" s="47">
        <f t="shared" si="119"/>
        <v>54.90777513017386</v>
      </c>
      <c r="O511" s="48">
        <f t="shared" si="120"/>
        <v>24.056129203071226</v>
      </c>
      <c r="P511" s="48">
        <f t="shared" si="121"/>
        <v>21.036095666754921</v>
      </c>
      <c r="Q511" t="s">
        <v>227</v>
      </c>
      <c r="R511" t="s">
        <v>394</v>
      </c>
      <c r="S511" t="s">
        <v>538</v>
      </c>
      <c r="T511" s="50">
        <v>100</v>
      </c>
      <c r="U511" s="50">
        <f t="shared" si="122"/>
        <v>43.502824858757066</v>
      </c>
      <c r="V511" s="50">
        <f t="shared" si="123"/>
        <v>75.247524752475243</v>
      </c>
      <c r="W511" s="50">
        <f t="shared" si="124"/>
        <v>78.354978354978357</v>
      </c>
      <c r="X511" s="50">
        <f t="shared" si="125"/>
        <v>46.3974968925464</v>
      </c>
      <c r="Y511" s="50">
        <f t="shared" si="126"/>
        <v>78.142196786264577</v>
      </c>
      <c r="Z511" s="50">
        <f t="shared" si="127"/>
        <v>81.249650388767691</v>
      </c>
      <c r="AA511" s="50">
        <f t="shared" si="128"/>
        <v>-2.8946720337893339</v>
      </c>
      <c r="AB511" s="50">
        <f t="shared" si="129"/>
        <v>-2.8946720337893339</v>
      </c>
      <c r="AC511" s="50">
        <f t="shared" si="130"/>
        <v>-2.8946720337893339</v>
      </c>
      <c r="AF511">
        <v>1.81</v>
      </c>
      <c r="AG511">
        <v>2.08</v>
      </c>
      <c r="AH511" s="66"/>
      <c r="AJ511" t="s">
        <v>231</v>
      </c>
    </row>
    <row r="512" spans="1:36" ht="15" x14ac:dyDescent="0.25">
      <c r="A512">
        <v>3.43</v>
      </c>
      <c r="B512">
        <v>3.59</v>
      </c>
      <c r="C512">
        <v>2.1800000000000002</v>
      </c>
      <c r="D512" s="43">
        <f t="shared" si="118"/>
        <v>2.8812317868074588E-2</v>
      </c>
      <c r="E512" s="44">
        <f>IF(OR($A512="",$B512="",$C512=""),"",A512*'MPTO_working_3-way'!$I511)</f>
        <v>3.5288262502874961</v>
      </c>
      <c r="F512" s="45">
        <f>IF(OR($A512="",$B512="",$C512=""),"",B512*'MPTO_working_3-way'!$I511)</f>
        <v>3.6934362211463876</v>
      </c>
      <c r="G512" s="46">
        <f>IF(OR($A512="",$B512="",$C512=""),"",C512*'MPTO_working_3-way'!$I511)</f>
        <v>2.2428108529524029</v>
      </c>
      <c r="H512" s="44">
        <f>IF(OR($A512="",$B512="",$C512=""),"",'MPTO_working_3-way'!E511)</f>
        <v>3.5468403093815746</v>
      </c>
      <c r="I512" s="45">
        <f>IF(OR($A512="",$B512="",$C512=""),"",'MPTO_working_3-way'!F511)</f>
        <v>3.7181988115112374</v>
      </c>
      <c r="J512" s="46">
        <f>IF(OR($A512="",$B512="",$C512=""),"",'MPTO_working_3-way'!G511)</f>
        <v>2.2266186045845484</v>
      </c>
      <c r="K512" s="44">
        <f>IF(OR($A512="",$B512="",$C512=""),"",'OddsRatio_working_3-way'!H511)</f>
        <v>3.5398932711709552</v>
      </c>
      <c r="L512" s="45">
        <f>IF(OR($A512="",$B512="",$C512=""),"",'OddsRatio_working_3-way'!I511)</f>
        <v>3.7071290421122534</v>
      </c>
      <c r="M512" s="46">
        <f>IF(OR($A512="",$B512="",$C512=""),"",'OddsRatio_working_3-way'!J511)</f>
        <v>2.2333638106920688</v>
      </c>
      <c r="N512" s="47">
        <f t="shared" si="119"/>
        <v>28.338034492872222</v>
      </c>
      <c r="O512" s="48">
        <f t="shared" si="120"/>
        <v>27.075058025223321</v>
      </c>
      <c r="P512" s="48">
        <f t="shared" si="121"/>
        <v>44.586907481904454</v>
      </c>
      <c r="Q512" t="s">
        <v>233</v>
      </c>
      <c r="R512" t="s">
        <v>393</v>
      </c>
      <c r="S512" t="s">
        <v>538</v>
      </c>
      <c r="T512" s="50">
        <v>100</v>
      </c>
      <c r="U512" s="50">
        <f t="shared" si="122"/>
        <v>70.845481049562679</v>
      </c>
      <c r="V512" s="50">
        <f t="shared" si="123"/>
        <v>72.14484679665739</v>
      </c>
      <c r="W512" s="50">
        <f t="shared" si="124"/>
        <v>54.128440366972484</v>
      </c>
      <c r="X512" s="50">
        <f t="shared" si="125"/>
        <v>73.72671283637014</v>
      </c>
      <c r="Y512" s="50">
        <f t="shared" si="126"/>
        <v>75.026078583464837</v>
      </c>
      <c r="Z512" s="50">
        <f t="shared" si="127"/>
        <v>57.009672153779931</v>
      </c>
      <c r="AA512" s="50">
        <f t="shared" si="128"/>
        <v>-2.8812317868074615</v>
      </c>
      <c r="AB512" s="50">
        <f t="shared" si="129"/>
        <v>-2.8812317868074473</v>
      </c>
      <c r="AC512" s="50">
        <f t="shared" si="130"/>
        <v>-2.8812317868074473</v>
      </c>
      <c r="AF512">
        <v>1.91</v>
      </c>
      <c r="AG512">
        <v>1.97</v>
      </c>
      <c r="AH512" s="66"/>
      <c r="AJ512" t="s">
        <v>231</v>
      </c>
    </row>
    <row r="513" spans="1:36" ht="15" x14ac:dyDescent="0.25">
      <c r="A513">
        <v>2.84</v>
      </c>
      <c r="B513">
        <v>3.38</v>
      </c>
      <c r="C513">
        <v>2.64</v>
      </c>
      <c r="D513" s="43">
        <f t="shared" si="118"/>
        <v>2.6758543009897329E-2</v>
      </c>
      <c r="E513" s="44">
        <f>IF(OR($A513="",$B513="",$C513=""),"",A513*'MPTO_working_3-way'!$I512)</f>
        <v>2.9159942621481081</v>
      </c>
      <c r="F513" s="45">
        <f>IF(OR($A513="",$B513="",$C513=""),"",B513*'MPTO_working_3-way'!$I512)</f>
        <v>3.4704438753734528</v>
      </c>
      <c r="G513" s="46">
        <f>IF(OR($A513="",$B513="",$C513=""),"",C513*'MPTO_working_3-way'!$I512)</f>
        <v>2.7106425535461289</v>
      </c>
      <c r="H513" s="44">
        <f>IF(OR($A513="",$B513="",$C513=""),"",'MPTO_working_3-way'!E512)</f>
        <v>2.9138109716088247</v>
      </c>
      <c r="I513" s="45">
        <f>IF(OR($A513="",$B513="",$C513=""),"",'MPTO_working_3-way'!F512)</f>
        <v>3.4850676755037711</v>
      </c>
      <c r="J513" s="46">
        <f>IF(OR($A513="",$B513="",$C513=""),"",'MPTO_working_3-way'!G512)</f>
        <v>2.70366459019453</v>
      </c>
      <c r="K513" s="44">
        <f>IF(OR($A513="",$B513="",$C513=""),"",'OddsRatio_working_3-way'!H512)</f>
        <v>2.9152597012505344</v>
      </c>
      <c r="L513" s="45">
        <f>IF(OR($A513="",$B513="",$C513=""),"",'OddsRatio_working_3-way'!I512)</f>
        <v>3.4773467874871038</v>
      </c>
      <c r="M513" s="46">
        <f>IF(OR($A513="",$B513="",$C513=""),"",'OddsRatio_working_3-way'!J512)</f>
        <v>2.7070792989406938</v>
      </c>
      <c r="N513" s="47">
        <f t="shared" si="119"/>
        <v>34.293620292083013</v>
      </c>
      <c r="O513" s="48">
        <f t="shared" si="120"/>
        <v>28.814757878554957</v>
      </c>
      <c r="P513" s="48">
        <f t="shared" si="121"/>
        <v>36.891621829362023</v>
      </c>
      <c r="Q513" t="s">
        <v>243</v>
      </c>
      <c r="R513" t="s">
        <v>275</v>
      </c>
      <c r="S513" t="s">
        <v>538</v>
      </c>
      <c r="T513" s="50">
        <v>100</v>
      </c>
      <c r="U513" s="50">
        <f t="shared" si="122"/>
        <v>64.788732394366207</v>
      </c>
      <c r="V513" s="50">
        <f t="shared" si="123"/>
        <v>70.414201183431956</v>
      </c>
      <c r="W513" s="50">
        <f t="shared" si="124"/>
        <v>62.121212121212118</v>
      </c>
      <c r="X513" s="50">
        <f t="shared" si="125"/>
        <v>67.464586695355933</v>
      </c>
      <c r="Y513" s="50">
        <f t="shared" si="126"/>
        <v>73.090055484421697</v>
      </c>
      <c r="Z513" s="50">
        <f t="shared" si="127"/>
        <v>64.797066422201851</v>
      </c>
      <c r="AA513" s="50">
        <f t="shared" si="128"/>
        <v>-2.6758543009897267</v>
      </c>
      <c r="AB513" s="50">
        <f t="shared" si="129"/>
        <v>-2.6758543009897409</v>
      </c>
      <c r="AC513" s="50">
        <f t="shared" si="130"/>
        <v>-2.6758543009897338</v>
      </c>
      <c r="AF513">
        <v>1.88</v>
      </c>
      <c r="AG513">
        <v>2.0099999999999998</v>
      </c>
      <c r="AH513" s="66"/>
      <c r="AJ513" t="s">
        <v>231</v>
      </c>
    </row>
    <row r="514" spans="1:36" ht="15" x14ac:dyDescent="0.25">
      <c r="A514">
        <v>2.9</v>
      </c>
      <c r="B514">
        <v>3.49</v>
      </c>
      <c r="C514">
        <v>2.56</v>
      </c>
      <c r="D514" s="43">
        <f t="shared" si="118"/>
        <v>2.1985537496294949E-2</v>
      </c>
      <c r="E514" s="44">
        <f>IF(OR($A514="",$B514="",$C514=""),"",A514*'MPTO_working_3-way'!$I513)</f>
        <v>2.9637580587392551</v>
      </c>
      <c r="F514" s="45">
        <f>IF(OR($A514="",$B514="",$C514=""),"",B514*'MPTO_working_3-way'!$I513)</f>
        <v>3.5667295258620695</v>
      </c>
      <c r="G514" s="46">
        <f>IF(OR($A514="",$B514="",$C514=""),"",C514*'MPTO_working_3-way'!$I513)</f>
        <v>2.6162829759905151</v>
      </c>
      <c r="H514" s="44">
        <f>IF(OR($A514="",$B514="",$C514=""),"",'MPTO_working_3-way'!E513)</f>
        <v>2.9629710950400936</v>
      </c>
      <c r="I514" s="45">
        <f>IF(OR($A514="",$B514="",$C514=""),"",'MPTO_working_3-way'!F513)</f>
        <v>3.5816049498764198</v>
      </c>
      <c r="J514" s="46">
        <f>IF(OR($A514="",$B514="",$C514=""),"",'MPTO_working_3-way'!G513)</f>
        <v>2.6089464229613579</v>
      </c>
      <c r="K514" s="44">
        <f>IF(OR($A514="",$B514="",$C514=""),"",'OddsRatio_working_3-way'!H513)</f>
        <v>2.9638768485532987</v>
      </c>
      <c r="L514" s="45">
        <f>IF(OR($A514="",$B514="",$C514=""),"",'OddsRatio_working_3-way'!I513)</f>
        <v>3.5737122909987971</v>
      </c>
      <c r="M514" s="46">
        <f>IF(OR($A514="",$B514="",$C514=""),"",'OddsRatio_working_3-way'!J513)</f>
        <v>2.612446254601656</v>
      </c>
      <c r="N514" s="47">
        <f t="shared" si="119"/>
        <v>33.740945791823073</v>
      </c>
      <c r="O514" s="48">
        <f t="shared" si="120"/>
        <v>28.03688905337734</v>
      </c>
      <c r="P514" s="48">
        <f t="shared" si="121"/>
        <v>38.222165154799576</v>
      </c>
      <c r="Q514" t="s">
        <v>72</v>
      </c>
      <c r="R514" t="s">
        <v>38</v>
      </c>
      <c r="S514" t="s">
        <v>538</v>
      </c>
      <c r="T514" s="50">
        <v>100</v>
      </c>
      <c r="U514" s="50">
        <f t="shared" si="122"/>
        <v>65.517241379310349</v>
      </c>
      <c r="V514" s="50">
        <f t="shared" si="123"/>
        <v>71.346704871060169</v>
      </c>
      <c r="W514" s="50">
        <f t="shared" si="124"/>
        <v>60.9375</v>
      </c>
      <c r="X514" s="50">
        <f t="shared" si="125"/>
        <v>67.715795128939831</v>
      </c>
      <c r="Y514" s="50">
        <f t="shared" si="126"/>
        <v>73.545258620689651</v>
      </c>
      <c r="Z514" s="50">
        <f t="shared" si="127"/>
        <v>63.136053749629482</v>
      </c>
      <c r="AA514" s="50">
        <f t="shared" si="128"/>
        <v>-2.1985537496294825</v>
      </c>
      <c r="AB514" s="50">
        <f t="shared" si="129"/>
        <v>-2.1985537496294825</v>
      </c>
      <c r="AC514" s="50">
        <f t="shared" si="130"/>
        <v>-2.1985537496294825</v>
      </c>
      <c r="AF514">
        <v>2.02</v>
      </c>
      <c r="AG514">
        <v>1.89</v>
      </c>
      <c r="AH514" s="66"/>
      <c r="AJ514" t="s">
        <v>443</v>
      </c>
    </row>
    <row r="515" spans="1:36" ht="15" x14ac:dyDescent="0.25">
      <c r="A515">
        <v>3.03</v>
      </c>
      <c r="B515">
        <v>3.46</v>
      </c>
      <c r="C515">
        <v>2.48</v>
      </c>
      <c r="D515" s="43">
        <f t="shared" si="118"/>
        <v>2.2276150792405414E-2</v>
      </c>
      <c r="E515" s="44">
        <f>IF(OR($A515="",$B515="",$C515=""),"",A515*'MPTO_working_3-way'!$I514)</f>
        <v>3.0974967369009883</v>
      </c>
      <c r="F515" s="45">
        <f>IF(OR($A515="",$B515="",$C515=""),"",B515*'MPTO_working_3-way'!$I514)</f>
        <v>3.5370754817417227</v>
      </c>
      <c r="G515" s="46">
        <f>IF(OR($A515="",$B515="",$C515=""),"",C515*'MPTO_working_3-way'!$I514)</f>
        <v>2.5352448539651653</v>
      </c>
      <c r="H515" s="44">
        <f>IF(OR($A515="",$B515="",$C515=""),"",'MPTO_working_3-way'!E514)</f>
        <v>3.0997407963303907</v>
      </c>
      <c r="I515" s="45">
        <f>IF(OR($A515="",$B515="",$C515=""),"",'MPTO_working_3-way'!F514)</f>
        <v>3.5512377877569246</v>
      </c>
      <c r="J515" s="46">
        <f>IF(OR($A515="",$B515="",$C515=""),"",'MPTO_working_3-way'!G514)</f>
        <v>2.5265258505509678</v>
      </c>
      <c r="K515" s="44">
        <f>IF(OR($A515="",$B515="",$C515=""),"",'OddsRatio_working_3-way'!H514)</f>
        <v>3.099291227348977</v>
      </c>
      <c r="L515" s="45">
        <f>IF(OR($A515="",$B515="",$C515=""),"",'OddsRatio_working_3-way'!I514)</f>
        <v>3.543968679447528</v>
      </c>
      <c r="M515" s="46">
        <f>IF(OR($A515="",$B515="",$C515=""),"",'OddsRatio_working_3-way'!J514)</f>
        <v>2.5305177421066429</v>
      </c>
      <c r="N515" s="47">
        <f t="shared" si="119"/>
        <v>32.284134090823585</v>
      </c>
      <c r="O515" s="48">
        <f t="shared" si="120"/>
        <v>28.271944015952442</v>
      </c>
      <c r="P515" s="48">
        <f t="shared" si="121"/>
        <v>39.44392189322398</v>
      </c>
      <c r="Q515" t="s">
        <v>136</v>
      </c>
      <c r="R515" t="s">
        <v>133</v>
      </c>
      <c r="S515" t="s">
        <v>538</v>
      </c>
      <c r="T515" s="50">
        <v>100</v>
      </c>
      <c r="U515" s="50">
        <f t="shared" si="122"/>
        <v>66.996699669967001</v>
      </c>
      <c r="V515" s="50">
        <f t="shared" si="123"/>
        <v>71.098265895953759</v>
      </c>
      <c r="W515" s="50">
        <f t="shared" si="124"/>
        <v>59.677419354838712</v>
      </c>
      <c r="X515" s="50">
        <f t="shared" si="125"/>
        <v>69.224314749207537</v>
      </c>
      <c r="Y515" s="50">
        <f t="shared" si="126"/>
        <v>73.325880975194309</v>
      </c>
      <c r="Z515" s="50">
        <f t="shared" si="127"/>
        <v>61.905034434079241</v>
      </c>
      <c r="AA515" s="50">
        <f t="shared" si="128"/>
        <v>-2.227615079240536</v>
      </c>
      <c r="AB515" s="50">
        <f t="shared" si="129"/>
        <v>-2.2276150792405502</v>
      </c>
      <c r="AC515" s="50">
        <f t="shared" si="130"/>
        <v>-2.2276150792405289</v>
      </c>
      <c r="AF515">
        <v>1.89</v>
      </c>
      <c r="AG515">
        <v>2.0099999999999998</v>
      </c>
      <c r="AH515" s="66"/>
      <c r="AJ515" t="s">
        <v>443</v>
      </c>
    </row>
    <row r="516" spans="1:36" ht="15" x14ac:dyDescent="0.25">
      <c r="A516">
        <v>2.78</v>
      </c>
      <c r="B516">
        <v>3.49</v>
      </c>
      <c r="C516">
        <v>2.66</v>
      </c>
      <c r="D516" s="43">
        <f t="shared" si="118"/>
        <v>2.2185031129285715E-2</v>
      </c>
      <c r="E516" s="44">
        <f>IF(OR($A516="",$B516="",$C516=""),"",A516*'MPTO_working_3-way'!$I515)</f>
        <v>2.8416743865394141</v>
      </c>
      <c r="F516" s="45">
        <f>IF(OR($A516="",$B516="",$C516=""),"",B516*'MPTO_working_3-way'!$I515)</f>
        <v>3.5674257586412073</v>
      </c>
      <c r="G516" s="46">
        <f>IF(OR($A516="",$B516="",$C516=""),"",C516*'MPTO_working_3-way'!$I515)</f>
        <v>2.7190121828039002</v>
      </c>
      <c r="H516" s="44">
        <f>IF(OR($A516="",$B516="",$C516=""),"",'MPTO_working_3-way'!E515)</f>
        <v>2.8383511894645475</v>
      </c>
      <c r="I516" s="45">
        <f>IF(OR($A516="",$B516="",$C516=""),"",'MPTO_working_3-way'!F515)</f>
        <v>3.5824581808167109</v>
      </c>
      <c r="J516" s="46">
        <f>IF(OR($A516="",$B516="",$C516=""),"",'MPTO_working_3-way'!G515)</f>
        <v>2.7133740416538106</v>
      </c>
      <c r="K516" s="44">
        <f>IF(OR($A516="",$B516="",$C516=""),"",'OddsRatio_working_3-way'!H515)</f>
        <v>2.8403087179512552</v>
      </c>
      <c r="L516" s="45">
        <f>IF(OR($A516="",$B516="",$C516=""),"",'OddsRatio_working_3-way'!I515)</f>
        <v>3.5743644425273189</v>
      </c>
      <c r="M516" s="46">
        <f>IF(OR($A516="",$B516="",$C516=""),"",'OddsRatio_working_3-way'!J515)</f>
        <v>2.7162429616848782</v>
      </c>
      <c r="N516" s="47">
        <f t="shared" si="119"/>
        <v>35.19052023471972</v>
      </c>
      <c r="O516" s="48">
        <f t="shared" si="120"/>
        <v>28.03141726433261</v>
      </c>
      <c r="P516" s="48">
        <f t="shared" si="121"/>
        <v>36.778062500947669</v>
      </c>
      <c r="Q516" t="s">
        <v>403</v>
      </c>
      <c r="R516" t="s">
        <v>320</v>
      </c>
      <c r="S516" t="s">
        <v>538</v>
      </c>
      <c r="T516" s="50">
        <v>100</v>
      </c>
      <c r="U516" s="50">
        <f t="shared" si="122"/>
        <v>64.02877697841727</v>
      </c>
      <c r="V516" s="50">
        <f t="shared" si="123"/>
        <v>71.346704871060169</v>
      </c>
      <c r="W516" s="50">
        <f t="shared" si="124"/>
        <v>62.406015037593981</v>
      </c>
      <c r="X516" s="50">
        <f t="shared" si="125"/>
        <v>66.247280091345843</v>
      </c>
      <c r="Y516" s="50">
        <f t="shared" si="126"/>
        <v>73.565207983988756</v>
      </c>
      <c r="Z516" s="50">
        <f t="shared" si="127"/>
        <v>64.624518150522576</v>
      </c>
      <c r="AA516" s="50">
        <f t="shared" si="128"/>
        <v>-2.2185031129285733</v>
      </c>
      <c r="AB516" s="50">
        <f t="shared" si="129"/>
        <v>-2.2185031129285875</v>
      </c>
      <c r="AC516" s="50">
        <f t="shared" si="130"/>
        <v>-2.2185031129285946</v>
      </c>
      <c r="AF516">
        <v>2.14</v>
      </c>
      <c r="AG516">
        <v>1.78</v>
      </c>
      <c r="AH516" s="66"/>
      <c r="AJ516" t="s">
        <v>440</v>
      </c>
    </row>
    <row r="517" spans="1:36" ht="15" x14ac:dyDescent="0.25">
      <c r="A517">
        <v>2.65</v>
      </c>
      <c r="B517">
        <v>3.14</v>
      </c>
      <c r="C517">
        <v>3.07</v>
      </c>
      <c r="D517" s="43">
        <f t="shared" si="118"/>
        <v>2.1562727168456863E-2</v>
      </c>
      <c r="E517" s="44">
        <f>IF(OR($A517="",$B517="",$C517=""),"",A517*'MPTO_working_3-way'!$I516)</f>
        <v>2.7071412269964106</v>
      </c>
      <c r="F517" s="45">
        <f>IF(OR($A517="",$B517="",$C517=""),"",B517*'MPTO_working_3-way'!$I516)</f>
        <v>3.2077069633089548</v>
      </c>
      <c r="G517" s="46">
        <f>IF(OR($A517="",$B517="",$C517=""),"",C517*'MPTO_working_3-way'!$I516)</f>
        <v>3.1361975724071622</v>
      </c>
      <c r="H517" s="44">
        <f>IF(OR($A517="",$B517="",$C517=""),"",'MPTO_working_3-way'!E516)</f>
        <v>2.7014548142539434</v>
      </c>
      <c r="I517" s="45">
        <f>IF(OR($A517="",$B517="",$C517=""),"",'MPTO_working_3-way'!F516)</f>
        <v>3.2125029395527354</v>
      </c>
      <c r="J517" s="46">
        <f>IF(OR($A517="",$B517="",$C517=""),"",'MPTO_working_3-way'!G516)</f>
        <v>3.139270699818983</v>
      </c>
      <c r="K517" s="44">
        <f>IF(OR($A517="",$B517="",$C517=""),"",'OddsRatio_working_3-way'!H516)</f>
        <v>2.7041169179916862</v>
      </c>
      <c r="L517" s="45">
        <f>IF(OR($A517="",$B517="",$C517=""),"",'OddsRatio_working_3-way'!I516)</f>
        <v>3.2101880027286116</v>
      </c>
      <c r="M517" s="46">
        <f>IF(OR($A517="",$B517="",$C517=""),"",'OddsRatio_working_3-way'!J516)</f>
        <v>3.137892133480479</v>
      </c>
      <c r="N517" s="47">
        <f t="shared" si="119"/>
        <v>36.939336227741101</v>
      </c>
      <c r="O517" s="48">
        <f t="shared" si="120"/>
        <v>31.174917517042644</v>
      </c>
      <c r="P517" s="48">
        <f t="shared" si="121"/>
        <v>31.885746255216262</v>
      </c>
      <c r="Q517" t="s">
        <v>399</v>
      </c>
      <c r="R517" t="s">
        <v>397</v>
      </c>
      <c r="S517" t="s">
        <v>538</v>
      </c>
      <c r="T517" s="50">
        <v>100</v>
      </c>
      <c r="U517" s="50">
        <f t="shared" si="122"/>
        <v>62.264150943396231</v>
      </c>
      <c r="V517" s="50">
        <f t="shared" si="123"/>
        <v>68.152866242038215</v>
      </c>
      <c r="W517" s="50">
        <f t="shared" si="124"/>
        <v>67.426710097719877</v>
      </c>
      <c r="X517" s="50">
        <f t="shared" si="125"/>
        <v>64.420423660241923</v>
      </c>
      <c r="Y517" s="50">
        <f t="shared" si="126"/>
        <v>70.309138958883906</v>
      </c>
      <c r="Z517" s="50">
        <f t="shared" si="127"/>
        <v>69.582982814565568</v>
      </c>
      <c r="AA517" s="50">
        <f t="shared" si="128"/>
        <v>-2.1562727168456917</v>
      </c>
      <c r="AB517" s="50">
        <f t="shared" si="129"/>
        <v>-2.1562727168456917</v>
      </c>
      <c r="AC517" s="50">
        <f t="shared" si="130"/>
        <v>-2.1562727168456917</v>
      </c>
      <c r="AF517">
        <v>2.13</v>
      </c>
      <c r="AG517">
        <v>1.79</v>
      </c>
      <c r="AH517" s="66"/>
      <c r="AJ517" t="s">
        <v>440</v>
      </c>
    </row>
    <row r="518" spans="1:36" ht="15" x14ac:dyDescent="0.25">
      <c r="A518">
        <v>3.63</v>
      </c>
      <c r="B518">
        <v>3.47</v>
      </c>
      <c r="C518">
        <v>2.1800000000000002</v>
      </c>
      <c r="D518" s="43">
        <f t="shared" si="118"/>
        <v>2.2382128034532878E-2</v>
      </c>
      <c r="E518" s="44">
        <f>IF(OR($A518="",$B518="",$C518=""),"",A518*'MPTO_working_3-way'!$I517)</f>
        <v>3.7112471247653542</v>
      </c>
      <c r="F518" s="45">
        <f>IF(OR($A518="",$B518="",$C518=""),"",B518*'MPTO_working_3-way'!$I517)</f>
        <v>3.5476659842798295</v>
      </c>
      <c r="G518" s="46">
        <f>IF(OR($A518="",$B518="",$C518=""),"",C518*'MPTO_working_3-way'!$I517)</f>
        <v>2.2287930391152817</v>
      </c>
      <c r="H518" s="44">
        <f>IF(OR($A518="",$B518="",$C518=""),"",'MPTO_working_3-way'!E517)</f>
        <v>3.7310455751155454</v>
      </c>
      <c r="I518" s="45">
        <f>IF(OR($A518="",$B518="",$C518=""),"",'MPTO_working_3-way'!F517)</f>
        <v>3.5622211369409778</v>
      </c>
      <c r="J518" s="46">
        <f>IF(OR($A518="",$B518="",$C518=""),"",'MPTO_working_3-way'!G517)</f>
        <v>2.2160424825100802</v>
      </c>
      <c r="K518" s="44">
        <f>IF(OR($A518="",$B518="",$C518=""),"",'OddsRatio_working_3-way'!H517)</f>
        <v>3.7221984711990261</v>
      </c>
      <c r="L518" s="45">
        <f>IF(OR($A518="",$B518="",$C518=""),"",'OddsRatio_working_3-way'!I517)</f>
        <v>3.5565894387306431</v>
      </c>
      <c r="M518" s="46">
        <f>IF(OR($A518="",$B518="",$C518=""),"",'OddsRatio_working_3-way'!J517)</f>
        <v>2.221366614454316</v>
      </c>
      <c r="N518" s="47">
        <f t="shared" si="119"/>
        <v>26.94512023537709</v>
      </c>
      <c r="O518" s="48">
        <f t="shared" si="120"/>
        <v>28.187546528650959</v>
      </c>
      <c r="P518" s="48">
        <f t="shared" si="121"/>
        <v>44.867333235971948</v>
      </c>
      <c r="Q518" t="s">
        <v>406</v>
      </c>
      <c r="R518" t="s">
        <v>404</v>
      </c>
      <c r="S518" t="s">
        <v>538</v>
      </c>
      <c r="T518" s="50">
        <v>100</v>
      </c>
      <c r="U518" s="50">
        <f t="shared" si="122"/>
        <v>72.451790633608823</v>
      </c>
      <c r="V518" s="50">
        <f t="shared" si="123"/>
        <v>71.181556195965413</v>
      </c>
      <c r="W518" s="50">
        <f t="shared" si="124"/>
        <v>54.128440366972484</v>
      </c>
      <c r="X518" s="50">
        <f t="shared" si="125"/>
        <v>74.690003437062103</v>
      </c>
      <c r="Y518" s="50">
        <f t="shared" si="126"/>
        <v>73.419768999418707</v>
      </c>
      <c r="Z518" s="50">
        <f t="shared" si="127"/>
        <v>56.366653170425771</v>
      </c>
      <c r="AA518" s="50">
        <f t="shared" si="128"/>
        <v>-2.2382128034532798</v>
      </c>
      <c r="AB518" s="50">
        <f t="shared" si="129"/>
        <v>-2.238212803453294</v>
      </c>
      <c r="AC518" s="50">
        <f t="shared" si="130"/>
        <v>-2.2382128034532869</v>
      </c>
      <c r="AF518">
        <v>2.34</v>
      </c>
      <c r="AG518">
        <v>1.66</v>
      </c>
      <c r="AH518" s="66"/>
      <c r="AJ518" t="s">
        <v>440</v>
      </c>
    </row>
    <row r="519" spans="1:36" ht="15" x14ac:dyDescent="0.25">
      <c r="A519">
        <v>2.19</v>
      </c>
      <c r="B519">
        <v>3.36</v>
      </c>
      <c r="C519">
        <v>3.74</v>
      </c>
      <c r="D519" s="43">
        <f t="shared" ref="D519:D580" si="131">IF(OR($A519="",$B519="",$C519=""),"",(1/A519)+(1/B519)+(1/C519)-1)</f>
        <v>2.1619731329642677E-2</v>
      </c>
      <c r="E519" s="44">
        <f>IF(OR($A519="",$B519="",$C519=""),"",A519*'MPTO_working_3-way'!$I518)</f>
        <v>2.2373472116119175</v>
      </c>
      <c r="F519" s="45">
        <f>IF(OR($A519="",$B519="",$C519=""),"",B519*'MPTO_working_3-way'!$I518)</f>
        <v>3.4326422972675994</v>
      </c>
      <c r="G519" s="46">
        <f>IF(OR($A519="",$B519="",$C519=""),"",C519*'MPTO_working_3-way'!$I518)</f>
        <v>3.8208577951728637</v>
      </c>
      <c r="H519" s="44">
        <f>IF(OR($A519="",$B519="",$C519=""),"",'MPTO_working_3-way'!E518)</f>
        <v>2.2251177063005456</v>
      </c>
      <c r="I519" s="45">
        <f>IF(OR($A519="",$B519="",$C519=""),"",'MPTO_working_3-way'!F518)</f>
        <v>3.4433783034411243</v>
      </c>
      <c r="J519" s="46">
        <f>IF(OR($A519="",$B519="",$C519=""),"",'MPTO_working_3-way'!G518)</f>
        <v>3.8435948688784136</v>
      </c>
      <c r="K519" s="44">
        <f>IF(OR($A519="",$B519="",$C519=""),"",'OddsRatio_working_3-way'!H518)</f>
        <v>2.2302634919373383</v>
      </c>
      <c r="L519" s="45">
        <f>IF(OR($A519="",$B519="",$C519=""),"",'OddsRatio_working_3-way'!I518)</f>
        <v>3.4398502865311933</v>
      </c>
      <c r="M519" s="46">
        <f>IF(OR($A519="",$B519="",$C519=""),"",'OddsRatio_working_3-way'!J518)</f>
        <v>3.8327075360574034</v>
      </c>
      <c r="N519" s="47">
        <f t="shared" si="119"/>
        <v>44.695789496148016</v>
      </c>
      <c r="O519" s="48">
        <f t="shared" si="120"/>
        <v>29.132077082310765</v>
      </c>
      <c r="P519" s="48">
        <f t="shared" si="121"/>
        <v>26.172133421541222</v>
      </c>
      <c r="Q519" t="s">
        <v>319</v>
      </c>
      <c r="R519" t="s">
        <v>248</v>
      </c>
      <c r="S519" t="s">
        <v>538</v>
      </c>
      <c r="T519" s="50">
        <v>100</v>
      </c>
      <c r="U519" s="50">
        <f t="shared" si="122"/>
        <v>54.337899543379002</v>
      </c>
      <c r="V519" s="50">
        <f t="shared" si="123"/>
        <v>70.238095238095241</v>
      </c>
      <c r="W519" s="50">
        <f t="shared" si="124"/>
        <v>73.262032085561486</v>
      </c>
      <c r="X519" s="50">
        <f t="shared" si="125"/>
        <v>56.499872676343266</v>
      </c>
      <c r="Y519" s="50">
        <f t="shared" si="126"/>
        <v>72.400068371059504</v>
      </c>
      <c r="Z519" s="50">
        <f t="shared" si="127"/>
        <v>75.424005218525764</v>
      </c>
      <c r="AA519" s="50">
        <f t="shared" si="128"/>
        <v>-2.1619731329642633</v>
      </c>
      <c r="AB519" s="50">
        <f t="shared" si="129"/>
        <v>-2.1619731329642633</v>
      </c>
      <c r="AC519" s="50">
        <f t="shared" si="130"/>
        <v>-2.1619731329642775</v>
      </c>
      <c r="AF519">
        <v>2.0099999999999998</v>
      </c>
      <c r="AG519">
        <v>1.89</v>
      </c>
      <c r="AH519" s="66"/>
      <c r="AJ519" t="s">
        <v>440</v>
      </c>
    </row>
    <row r="520" spans="1:36" ht="15" x14ac:dyDescent="0.25">
      <c r="A520">
        <v>2.39</v>
      </c>
      <c r="B520">
        <v>3.21</v>
      </c>
      <c r="C520">
        <v>3.42</v>
      </c>
      <c r="D520" s="43">
        <f t="shared" si="131"/>
        <v>2.2334182410496339E-2</v>
      </c>
      <c r="E520" s="44">
        <f>IF(OR($A520="",$B520="",$C520=""),"",A520*'MPTO_working_3-way'!$I519)</f>
        <v>2.4433786959610866</v>
      </c>
      <c r="F520" s="45">
        <f>IF(OR($A520="",$B520="",$C520=""),"",B520*'MPTO_working_3-way'!$I519)</f>
        <v>3.2816927255376931</v>
      </c>
      <c r="G520" s="46">
        <f>IF(OR($A520="",$B520="",$C520=""),"",C520*'MPTO_working_3-way'!$I519)</f>
        <v>3.4963829038438976</v>
      </c>
      <c r="H520" s="44">
        <f>IF(OR($A520="",$B520="",$C520=""),"",'MPTO_working_3-way'!E519)</f>
        <v>2.4332953780562607</v>
      </c>
      <c r="I520" s="45">
        <f>IF(OR($A520="",$B520="",$C520=""),"",'MPTO_working_3-way'!F519)</f>
        <v>3.2885893102759343</v>
      </c>
      <c r="J520" s="46">
        <f>IF(OR($A520="",$B520="",$C520=""),"",'MPTO_working_3-way'!G519)</f>
        <v>3.5093514856954378</v>
      </c>
      <c r="K520" s="44">
        <f>IF(OR($A520="",$B520="",$C520=""),"",'OddsRatio_working_3-way'!H519)</f>
        <v>2.4377542584339817</v>
      </c>
      <c r="L520" s="45">
        <f>IF(OR($A520="",$B520="",$C520=""),"",'OddsRatio_working_3-way'!I519)</f>
        <v>3.2859258353518705</v>
      </c>
      <c r="M520" s="46">
        <f>IF(OR($A520="",$B520="",$C520=""),"",'OddsRatio_working_3-way'!J519)</f>
        <v>3.5031405074893769</v>
      </c>
      <c r="N520" s="47">
        <f t="shared" si="119"/>
        <v>40.926934562088285</v>
      </c>
      <c r="O520" s="48">
        <f t="shared" si="120"/>
        <v>30.472079004171661</v>
      </c>
      <c r="P520" s="48">
        <f t="shared" si="121"/>
        <v>28.600986433740061</v>
      </c>
      <c r="Q520" t="s">
        <v>407</v>
      </c>
      <c r="R520" t="s">
        <v>401</v>
      </c>
      <c r="S520" t="s">
        <v>538</v>
      </c>
      <c r="T520" s="50">
        <v>100</v>
      </c>
      <c r="U520" s="50">
        <f t="shared" si="122"/>
        <v>58.15899581589958</v>
      </c>
      <c r="V520" s="50">
        <f t="shared" si="123"/>
        <v>68.847352024922117</v>
      </c>
      <c r="W520" s="50">
        <f t="shared" si="124"/>
        <v>70.760233918128648</v>
      </c>
      <c r="X520" s="50">
        <f t="shared" si="125"/>
        <v>60.392414056949221</v>
      </c>
      <c r="Y520" s="50">
        <f t="shared" si="126"/>
        <v>71.080770265971765</v>
      </c>
      <c r="Z520" s="50">
        <f t="shared" si="127"/>
        <v>72.993652159178296</v>
      </c>
      <c r="AA520" s="50">
        <f t="shared" si="128"/>
        <v>-2.233418241049641</v>
      </c>
      <c r="AB520" s="50">
        <f t="shared" si="129"/>
        <v>-2.2334182410496481</v>
      </c>
      <c r="AC520" s="50">
        <f t="shared" si="130"/>
        <v>-2.2334182410496481</v>
      </c>
      <c r="AF520">
        <v>2.42</v>
      </c>
      <c r="AG520">
        <v>1.62</v>
      </c>
      <c r="AH520" s="66"/>
      <c r="AJ520" t="s">
        <v>440</v>
      </c>
    </row>
    <row r="521" spans="1:36" ht="15" x14ac:dyDescent="0.25">
      <c r="A521">
        <v>1.33</v>
      </c>
      <c r="B521">
        <v>5.24</v>
      </c>
      <c r="C521">
        <v>12.03</v>
      </c>
      <c r="D521" s="43">
        <f t="shared" si="131"/>
        <v>2.5844913439105888E-2</v>
      </c>
      <c r="E521" s="44">
        <f>IF(OR($A521="",$B521="",$C521=""),"",A521*'MPTO_working_3-way'!$I520)</f>
        <v>1.3643737348740108</v>
      </c>
      <c r="F521" s="45">
        <f>IF(OR($A521="",$B521="",$C521=""),"",B521*'MPTO_working_3-way'!$I520)</f>
        <v>5.3754273464209152</v>
      </c>
      <c r="G521" s="46">
        <f>IF(OR($A521="",$B521="",$C521=""),"",C521*'MPTO_working_3-way'!$I520)</f>
        <v>12.340914308672444</v>
      </c>
      <c r="H521" s="44">
        <f>IF(OR($A521="",$B521="",$C521=""),"",'MPTO_working_3-way'!E520)</f>
        <v>1.3454156536580621</v>
      </c>
      <c r="I521" s="45">
        <f>IF(OR($A521="",$B521="",$C521=""),"",'MPTO_working_3-way'!F520)</f>
        <v>5.4877295502904948</v>
      </c>
      <c r="J521" s="46">
        <f>IF(OR($A521="",$B521="",$C521=""),"",'MPTO_working_3-way'!G520)</f>
        <v>13.420918536137453</v>
      </c>
      <c r="K521" s="44">
        <f>IF(OR($A521="",$B521="",$C521=""),"",'OddsRatio_working_3-way'!H520)</f>
        <v>1.3511949634561904</v>
      </c>
      <c r="L521" s="45">
        <f>IF(OR($A521="",$B521="",$C521=""),"",'OddsRatio_working_3-way'!I520)</f>
        <v>5.5123231668310515</v>
      </c>
      <c r="M521" s="46">
        <f>IF(OR($A521="",$B521="",$C521=""),"",'OddsRatio_working_3-way'!J520)</f>
        <v>12.738425596732661</v>
      </c>
      <c r="N521" s="47">
        <f t="shared" si="119"/>
        <v>73.293700577748382</v>
      </c>
      <c r="O521" s="48">
        <f t="shared" si="120"/>
        <v>18.603172093207128</v>
      </c>
      <c r="P521" s="48">
        <f t="shared" si="121"/>
        <v>8.1031273290445007</v>
      </c>
      <c r="Q521" t="s">
        <v>405</v>
      </c>
      <c r="R521" t="s">
        <v>398</v>
      </c>
      <c r="S521" t="s">
        <v>538</v>
      </c>
      <c r="T521" s="50">
        <v>100</v>
      </c>
      <c r="U521" s="50">
        <f t="shared" si="122"/>
        <v>24.81203007518797</v>
      </c>
      <c r="V521" s="50">
        <f t="shared" si="123"/>
        <v>80.916030534351137</v>
      </c>
      <c r="W521" s="50">
        <f t="shared" si="124"/>
        <v>91.687448046550301</v>
      </c>
      <c r="X521" s="50">
        <f t="shared" si="125"/>
        <v>27.396521419098562</v>
      </c>
      <c r="Y521" s="50">
        <f t="shared" si="126"/>
        <v>83.500521878261736</v>
      </c>
      <c r="Z521" s="50">
        <f t="shared" si="127"/>
        <v>94.271939390460886</v>
      </c>
      <c r="AA521" s="50">
        <f t="shared" si="128"/>
        <v>-2.5844913439105923</v>
      </c>
      <c r="AB521" s="50">
        <f t="shared" si="129"/>
        <v>-2.5844913439105994</v>
      </c>
      <c r="AC521" s="50">
        <f t="shared" si="130"/>
        <v>-2.5844913439105852</v>
      </c>
      <c r="AF521">
        <v>1.99</v>
      </c>
      <c r="AG521">
        <v>1.92</v>
      </c>
      <c r="AH521" s="66"/>
      <c r="AJ521" t="s">
        <v>440</v>
      </c>
    </row>
    <row r="522" spans="1:36" ht="15" x14ac:dyDescent="0.25">
      <c r="A522">
        <v>3.01</v>
      </c>
      <c r="B522">
        <v>3.98</v>
      </c>
      <c r="C522">
        <v>2.2799999999999998</v>
      </c>
      <c r="D522" s="43">
        <f t="shared" si="131"/>
        <v>2.2078686256367774E-2</v>
      </c>
      <c r="E522" s="44">
        <f>IF(OR($A522="",$B522="",$C522=""),"",A522*'MPTO_working_3-way'!$I521)</f>
        <v>3.0764568456316668</v>
      </c>
      <c r="F522" s="45">
        <f>IF(OR($A522="",$B522="",$C522=""),"",B522*'MPTO_working_3-way'!$I521)</f>
        <v>4.0678731713003433</v>
      </c>
      <c r="G522" s="46">
        <f>IF(OR($A522="",$B522="",$C522=""),"",C522*'MPTO_working_3-way'!$I521)</f>
        <v>2.3303394046645183</v>
      </c>
      <c r="H522" s="44">
        <f>IF(OR($A522="",$B522="",$C522=""),"",'MPTO_working_3-way'!E521)</f>
        <v>3.0781889083695413</v>
      </c>
      <c r="I522" s="45">
        <f>IF(OR($A522="",$B522="",$C522=""),"",'MPTO_working_3-way'!F521)</f>
        <v>4.1000961504590565</v>
      </c>
      <c r="J522" s="46">
        <f>IF(OR($A522="",$B522="",$C522=""),"",'MPTO_working_3-way'!G521)</f>
        <v>2.3189108641233513</v>
      </c>
      <c r="K522" s="44">
        <f>IF(OR($A522="",$B522="",$C522=""),"",'OddsRatio_working_3-way'!H521)</f>
        <v>3.0791423573977981</v>
      </c>
      <c r="L522" s="45">
        <f>IF(OR($A522="",$B522="",$C522=""),"",'OddsRatio_working_3-way'!I521)</f>
        <v>4.0825095646992242</v>
      </c>
      <c r="M522" s="46">
        <f>IF(OR($A522="",$B522="",$C522=""),"",'OddsRatio_working_3-way'!J521)</f>
        <v>2.3240309539647668</v>
      </c>
      <c r="N522" s="47">
        <f t="shared" si="119"/>
        <v>32.504925314324609</v>
      </c>
      <c r="O522" s="48">
        <f t="shared" si="120"/>
        <v>24.582870652290723</v>
      </c>
      <c r="P522" s="48">
        <f t="shared" si="121"/>
        <v>42.912204033384683</v>
      </c>
      <c r="Q522" t="s">
        <v>247</v>
      </c>
      <c r="R522" t="s">
        <v>402</v>
      </c>
      <c r="S522" t="s">
        <v>538</v>
      </c>
      <c r="T522" s="50">
        <v>100</v>
      </c>
      <c r="U522" s="50">
        <f t="shared" si="122"/>
        <v>66.777408637873762</v>
      </c>
      <c r="V522" s="50">
        <f t="shared" si="123"/>
        <v>74.874371859296474</v>
      </c>
      <c r="W522" s="50">
        <f t="shared" si="124"/>
        <v>56.140350877192972</v>
      </c>
      <c r="X522" s="50">
        <f t="shared" si="125"/>
        <v>68.98527726351054</v>
      </c>
      <c r="Y522" s="50">
        <f t="shared" si="126"/>
        <v>77.082240484933266</v>
      </c>
      <c r="Z522" s="50">
        <f t="shared" si="127"/>
        <v>58.348219502829757</v>
      </c>
      <c r="AA522" s="50">
        <f t="shared" si="128"/>
        <v>-2.2078686256367774</v>
      </c>
      <c r="AB522" s="50">
        <f t="shared" si="129"/>
        <v>-2.2078686256367916</v>
      </c>
      <c r="AC522" s="50">
        <f t="shared" si="130"/>
        <v>-2.2078686256367845</v>
      </c>
      <c r="AF522">
        <v>1.58</v>
      </c>
      <c r="AG522">
        <v>2.52</v>
      </c>
      <c r="AH522" s="66"/>
      <c r="AJ522" t="s">
        <v>440</v>
      </c>
    </row>
    <row r="523" spans="1:36" ht="15" x14ac:dyDescent="0.25">
      <c r="A523">
        <v>3.02</v>
      </c>
      <c r="B523">
        <v>3.06</v>
      </c>
      <c r="C523">
        <v>2.5499999999999998</v>
      </c>
      <c r="D523" s="43">
        <f t="shared" si="131"/>
        <v>5.0080076180582633E-2</v>
      </c>
      <c r="E523" s="44">
        <f>IF(OR($A523="",$B523="",$C523=""),"",A523*'MPTO_working_3-way'!$I522)</f>
        <v>3.1712418300653598</v>
      </c>
      <c r="F523" s="45">
        <f>IF(OR($A523="",$B523="",$C523=""),"",B523*'MPTO_working_3-way'!$I522)</f>
        <v>3.213245033112583</v>
      </c>
      <c r="G523" s="46">
        <f>IF(OR($A523="",$B523="",$C523=""),"",C523*'MPTO_working_3-way'!$I522)</f>
        <v>2.6777041942604853</v>
      </c>
      <c r="H523" s="44">
        <f>IF(OR($A523="",$B523="",$C523=""),"",'MPTO_working_3-way'!E522)</f>
        <v>3.1803331344927277</v>
      </c>
      <c r="I523" s="45">
        <f>IF(OR($A523="",$B523="",$C523=""),"",'MPTO_working_3-way'!F522)</f>
        <v>3.2247243288512539</v>
      </c>
      <c r="J523" s="46">
        <f>IF(OR($A523="",$B523="",$C523=""),"",'MPTO_working_3-way'!G522)</f>
        <v>2.6633747069899703</v>
      </c>
      <c r="K523" s="44">
        <f>IF(OR($A523="",$B523="",$C523=""),"",'OddsRatio_working_3-way'!H522)</f>
        <v>3.1762681980611105</v>
      </c>
      <c r="L523" s="45">
        <f>IF(OR($A523="",$B523="",$C523=""),"",'OddsRatio_working_3-way'!I522)</f>
        <v>3.2193626178246975</v>
      </c>
      <c r="M523" s="46">
        <f>IF(OR($A523="",$B523="",$C523=""),"",'OddsRatio_working_3-way'!J522)</f>
        <v>2.6699087658389709</v>
      </c>
      <c r="N523" s="47">
        <f t="shared" si="119"/>
        <v>31.533388293487221</v>
      </c>
      <c r="O523" s="48">
        <f t="shared" si="120"/>
        <v>31.121187139323986</v>
      </c>
      <c r="P523" s="48">
        <f t="shared" si="121"/>
        <v>37.345424567188793</v>
      </c>
      <c r="Q523" t="s">
        <v>345</v>
      </c>
      <c r="R523" t="s">
        <v>91</v>
      </c>
      <c r="S523" t="s">
        <v>538</v>
      </c>
      <c r="T523" s="50">
        <v>100</v>
      </c>
      <c r="U523" s="50">
        <f t="shared" si="122"/>
        <v>66.88741721854305</v>
      </c>
      <c r="V523" s="50">
        <f t="shared" si="123"/>
        <v>67.320261437908499</v>
      </c>
      <c r="W523" s="50">
        <f t="shared" si="124"/>
        <v>60.784313725490193</v>
      </c>
      <c r="X523" s="50">
        <f t="shared" si="125"/>
        <v>71.895424836601322</v>
      </c>
      <c r="Y523" s="50">
        <f t="shared" si="126"/>
        <v>72.328269055966771</v>
      </c>
      <c r="Z523" s="50">
        <f t="shared" si="127"/>
        <v>65.792321343548466</v>
      </c>
      <c r="AA523" s="50">
        <f t="shared" si="128"/>
        <v>-5.0080076180582722</v>
      </c>
      <c r="AB523" s="50">
        <f t="shared" si="129"/>
        <v>-5.0080076180582722</v>
      </c>
      <c r="AC523" s="50">
        <f t="shared" si="130"/>
        <v>-5.0080076180582722</v>
      </c>
      <c r="AF523">
        <v>2.62</v>
      </c>
      <c r="AG523">
        <v>1.49</v>
      </c>
      <c r="AH523" s="66"/>
      <c r="AJ523" t="s">
        <v>447</v>
      </c>
    </row>
    <row r="524" spans="1:36" ht="15" x14ac:dyDescent="0.25">
      <c r="A524">
        <v>1.68</v>
      </c>
      <c r="B524">
        <v>3.6</v>
      </c>
      <c r="C524">
        <v>5.54</v>
      </c>
      <c r="D524" s="43">
        <f t="shared" si="131"/>
        <v>5.3521288178327797E-2</v>
      </c>
      <c r="E524" s="44">
        <f>IF(OR($A524="",$B524="",$C524=""),"",A524*'MPTO_working_3-way'!$I523)</f>
        <v>1.7699157641395906</v>
      </c>
      <c r="F524" s="45">
        <f>IF(OR($A524="",$B524="",$C524=""),"",B524*'MPTO_working_3-way'!$I523)</f>
        <v>3.7926766374419802</v>
      </c>
      <c r="G524" s="46">
        <f>IF(OR($A524="",$B524="",$C524=""),"",C524*'MPTO_working_3-way'!$I523)</f>
        <v>5.8365079365079362</v>
      </c>
      <c r="H524" s="44">
        <f>IF(OR($A524="",$B524="",$C524=""),"",'MPTO_working_3-way'!E523)</f>
        <v>1.7319086292736985</v>
      </c>
      <c r="I524" s="45">
        <f>IF(OR($A524="",$B524="",$C524=""),"",'MPTO_working_3-way'!F523)</f>
        <v>3.8470808685747877</v>
      </c>
      <c r="J524" s="46">
        <f>IF(OR($A524="",$B524="",$C524=""),"",'MPTO_working_3-way'!G523)</f>
        <v>6.1476045091592288</v>
      </c>
      <c r="K524" s="44">
        <f>IF(OR($A524="",$B524="",$C524=""),"",'OddsRatio_working_3-way'!H523)</f>
        <v>1.7453856697244374</v>
      </c>
      <c r="L524" s="45">
        <f>IF(OR($A524="",$B524="",$C524=""),"",'OddsRatio_working_3-way'!I523)</f>
        <v>3.8500040312993198</v>
      </c>
      <c r="M524" s="46">
        <f>IF(OR($A524="",$B524="",$C524=""),"",'OddsRatio_working_3-way'!J523)</f>
        <v>5.9765455008072728</v>
      </c>
      <c r="N524" s="47">
        <f t="shared" si="119"/>
        <v>56.499864019581189</v>
      </c>
      <c r="O524" s="48">
        <f t="shared" si="120"/>
        <v>26.366603209137885</v>
      </c>
      <c r="P524" s="48">
        <f t="shared" si="121"/>
        <v>17.133532771280937</v>
      </c>
      <c r="Q524" t="s">
        <v>89</v>
      </c>
      <c r="R524" t="s">
        <v>88</v>
      </c>
      <c r="S524" t="s">
        <v>538</v>
      </c>
      <c r="T524" s="50">
        <v>100</v>
      </c>
      <c r="U524" s="50">
        <f t="shared" si="122"/>
        <v>40.476190476190474</v>
      </c>
      <c r="V524" s="50">
        <f t="shared" si="123"/>
        <v>72.222222222222229</v>
      </c>
      <c r="W524" s="50">
        <f t="shared" si="124"/>
        <v>81.949458483754512</v>
      </c>
      <c r="X524" s="50">
        <f t="shared" si="125"/>
        <v>45.828319294023267</v>
      </c>
      <c r="Y524" s="50">
        <f t="shared" si="126"/>
        <v>77.574351040055006</v>
      </c>
      <c r="Z524" s="50">
        <f t="shared" si="127"/>
        <v>87.301587301587304</v>
      </c>
      <c r="AA524" s="50">
        <f t="shared" si="128"/>
        <v>-5.3521288178327922</v>
      </c>
      <c r="AB524" s="50">
        <f t="shared" si="129"/>
        <v>-5.3521288178327779</v>
      </c>
      <c r="AC524" s="50">
        <f t="shared" si="130"/>
        <v>-5.3521288178327922</v>
      </c>
      <c r="AF524">
        <v>1.98</v>
      </c>
      <c r="AG524">
        <v>1.85</v>
      </c>
      <c r="AH524" s="66"/>
      <c r="AJ524" t="s">
        <v>447</v>
      </c>
    </row>
    <row r="525" spans="1:36" ht="15" x14ac:dyDescent="0.25">
      <c r="A525">
        <v>1.77</v>
      </c>
      <c r="B525">
        <v>3.66</v>
      </c>
      <c r="C525">
        <v>4.67</v>
      </c>
      <c r="D525" s="43">
        <f t="shared" si="131"/>
        <v>5.2328557440910251E-2</v>
      </c>
      <c r="E525" s="44">
        <f>IF(OR($A525="",$B525="",$C525=""),"",A525*'MPTO_working_3-way'!$I524)</f>
        <v>1.8626215466704112</v>
      </c>
      <c r="F525" s="45">
        <f>IF(OR($A525="",$B525="",$C525=""),"",B525*'MPTO_working_3-way'!$I524)</f>
        <v>3.8515225202337318</v>
      </c>
      <c r="G525" s="46">
        <f>IF(OR($A525="",$B525="",$C525=""),"",C525*'MPTO_working_3-way'!$I524)</f>
        <v>4.9143743632490509</v>
      </c>
      <c r="H525" s="44">
        <f>IF(OR($A525="",$B525="",$C525=""),"",'MPTO_working_3-way'!E524)</f>
        <v>1.8263876152479841</v>
      </c>
      <c r="I525" s="45">
        <f>IF(OR($A525="",$B525="",$C525=""),"",'MPTO_working_3-way'!F524)</f>
        <v>3.9095916129310733</v>
      </c>
      <c r="J525" s="46">
        <f>IF(OR($A525="",$B525="",$C525=""),"",'MPTO_working_3-way'!G524)</f>
        <v>5.0841448900579413</v>
      </c>
      <c r="K525" s="44">
        <f>IF(OR($A525="",$B525="",$C525=""),"",'OddsRatio_working_3-way'!H524)</f>
        <v>1.8394721648021537</v>
      </c>
      <c r="L525" s="45">
        <f>IF(OR($A525="",$B525="",$C525=""),"",'OddsRatio_working_3-way'!I524)</f>
        <v>3.8999947511347126</v>
      </c>
      <c r="M525" s="46">
        <f>IF(OR($A525="",$B525="",$C525=""),"",'OddsRatio_working_3-way'!J524)</f>
        <v>5.0011205776933823</v>
      </c>
      <c r="N525" s="47">
        <f t="shared" si="119"/>
        <v>53.687771506110948</v>
      </c>
      <c r="O525" s="48">
        <f t="shared" si="120"/>
        <v>25.963758351315946</v>
      </c>
      <c r="P525" s="48">
        <f t="shared" si="121"/>
        <v>20.348470142573099</v>
      </c>
      <c r="Q525" t="s">
        <v>90</v>
      </c>
      <c r="R525" t="s">
        <v>92</v>
      </c>
      <c r="S525" t="s">
        <v>538</v>
      </c>
      <c r="T525" s="50">
        <v>100</v>
      </c>
      <c r="U525" s="50">
        <f t="shared" si="122"/>
        <v>43.502824858757066</v>
      </c>
      <c r="V525" s="50">
        <f t="shared" si="123"/>
        <v>72.67759562841529</v>
      </c>
      <c r="W525" s="50">
        <f t="shared" si="124"/>
        <v>78.586723768736618</v>
      </c>
      <c r="X525" s="50">
        <f t="shared" si="125"/>
        <v>48.735680602848078</v>
      </c>
      <c r="Y525" s="50">
        <f t="shared" si="126"/>
        <v>77.910451372506316</v>
      </c>
      <c r="Z525" s="50">
        <f t="shared" si="127"/>
        <v>83.81957951282763</v>
      </c>
      <c r="AA525" s="50">
        <f t="shared" si="128"/>
        <v>-5.2328557440910117</v>
      </c>
      <c r="AB525" s="50">
        <f t="shared" si="129"/>
        <v>-5.2328557440910259</v>
      </c>
      <c r="AC525" s="50">
        <f t="shared" si="130"/>
        <v>-5.2328557440910117</v>
      </c>
      <c r="AF525">
        <v>2.2400000000000002</v>
      </c>
      <c r="AG525">
        <v>1.65</v>
      </c>
      <c r="AH525" s="66"/>
      <c r="AJ525" t="s">
        <v>447</v>
      </c>
    </row>
    <row r="526" spans="1:36" ht="15" x14ac:dyDescent="0.25">
      <c r="A526">
        <v>5.03</v>
      </c>
      <c r="B526">
        <v>4.0199999999999996</v>
      </c>
      <c r="C526">
        <v>1.74</v>
      </c>
      <c r="D526" s="43">
        <f t="shared" si="131"/>
        <v>2.227601964128767E-2</v>
      </c>
      <c r="E526" s="44">
        <f>IF(OR($A526="",$B526="",$C526=""),"",A526*'MPTO_working_3-way'!$I525)</f>
        <v>5.1420483787956774</v>
      </c>
      <c r="F526" s="45">
        <f>IF(OR($A526="",$B526="",$C526=""),"",B526*'MPTO_working_3-way'!$I525)</f>
        <v>4.109549598957976</v>
      </c>
      <c r="G526" s="46">
        <f>IF(OR($A526="",$B526="",$C526=""),"",C526*'MPTO_working_3-way'!$I525)</f>
        <v>1.7787602741758406</v>
      </c>
      <c r="H526" s="44">
        <f>IF(OR($A526="",$B526="",$C526=""),"",'MPTO_working_3-way'!E525)</f>
        <v>5.2251567821303126</v>
      </c>
      <c r="I526" s="45">
        <f>IF(OR($A526="",$B526="",$C526=""),"",'MPTO_working_3-way'!F525)</f>
        <v>4.1436885492644633</v>
      </c>
      <c r="J526" s="46">
        <f>IF(OR($A526="",$B526="",$C526=""),"",'MPTO_working_3-way'!G525)</f>
        <v>1.7627752169058828</v>
      </c>
      <c r="K526" s="44">
        <f>IF(OR($A526="",$B526="",$C526=""),"",'OddsRatio_working_3-way'!H525)</f>
        <v>5.1856999350076629</v>
      </c>
      <c r="L526" s="45">
        <f>IF(OR($A526="",$B526="",$C526=""),"",'OddsRatio_working_3-way'!I525)</f>
        <v>4.1366783632067348</v>
      </c>
      <c r="M526" s="46">
        <f>IF(OR($A526="",$B526="",$C526=""),"",'OddsRatio_working_3-way'!J525)</f>
        <v>1.7685900625076105</v>
      </c>
      <c r="N526" s="47">
        <f t="shared" si="119"/>
        <v>19.447502752477227</v>
      </c>
      <c r="O526" s="48">
        <f t="shared" si="120"/>
        <v>24.333566876855841</v>
      </c>
      <c r="P526" s="48">
        <f t="shared" si="121"/>
        <v>56.218930370666932</v>
      </c>
      <c r="Q526" t="s">
        <v>142</v>
      </c>
      <c r="R526" t="s">
        <v>98</v>
      </c>
      <c r="S526" t="s">
        <v>538</v>
      </c>
      <c r="T526" s="50">
        <v>100</v>
      </c>
      <c r="U526" s="50">
        <f t="shared" si="122"/>
        <v>80.119284294234589</v>
      </c>
      <c r="V526" s="50">
        <f t="shared" si="123"/>
        <v>75.124378109452735</v>
      </c>
      <c r="W526" s="50">
        <f t="shared" si="124"/>
        <v>42.528735632183903</v>
      </c>
      <c r="X526" s="50">
        <f t="shared" si="125"/>
        <v>82.346886258363355</v>
      </c>
      <c r="Y526" s="50">
        <f t="shared" si="126"/>
        <v>77.351980073581501</v>
      </c>
      <c r="Z526" s="50">
        <f t="shared" si="127"/>
        <v>44.756337596312676</v>
      </c>
      <c r="AA526" s="50">
        <f t="shared" si="128"/>
        <v>-2.2276019641287661</v>
      </c>
      <c r="AB526" s="50">
        <f t="shared" si="129"/>
        <v>-2.2276019641287661</v>
      </c>
      <c r="AC526" s="50">
        <f t="shared" si="130"/>
        <v>-2.2276019641287732</v>
      </c>
      <c r="AF526">
        <v>1.72</v>
      </c>
      <c r="AG526">
        <v>2.23</v>
      </c>
      <c r="AH526" s="66"/>
      <c r="AJ526" t="s">
        <v>441</v>
      </c>
    </row>
    <row r="527" spans="1:36" ht="15" x14ac:dyDescent="0.25">
      <c r="A527">
        <v>1.19</v>
      </c>
      <c r="B527">
        <v>7.77</v>
      </c>
      <c r="C527">
        <v>17.100000000000001</v>
      </c>
      <c r="D527" s="43">
        <f t="shared" si="131"/>
        <v>2.7515795317652803E-2</v>
      </c>
      <c r="E527" s="44">
        <f>IF(OR($A527="",$B527="",$C527=""),"",A527*'MPTO_working_3-way'!$I526)</f>
        <v>1.2227437964280068</v>
      </c>
      <c r="F527" s="45">
        <f>IF(OR($A527="",$B527="",$C527=""),"",B527*'MPTO_working_3-way'!$I526)</f>
        <v>7.9837977296181615</v>
      </c>
      <c r="G527" s="46">
        <f>IF(OR($A527="",$B527="",$C527=""),"",C527*'MPTO_working_3-way'!$I526)</f>
        <v>17.570520099931866</v>
      </c>
      <c r="H527" s="44">
        <f>IF(OR($A527="",$B527="",$C527=""),"",'MPTO_working_3-way'!E526)</f>
        <v>1.2031316998183108</v>
      </c>
      <c r="I527" s="45">
        <f>IF(OR($A527="",$B527="",$C527=""),"",'MPTO_working_3-way'!F526)</f>
        <v>8.3662267624257804</v>
      </c>
      <c r="J527" s="46">
        <f>IF(OR($A527="",$B527="",$C527=""),"",'MPTO_working_3-way'!G526)</f>
        <v>20.2808490388155</v>
      </c>
      <c r="K527" s="44">
        <f>IF(OR($A527="",$B527="",$C527=""),"",'OddsRatio_working_3-way'!H526)</f>
        <v>1.2082735840662804</v>
      </c>
      <c r="L527" s="45">
        <f>IF(OR($A527="",$B527="",$C527=""),"",'OddsRatio_working_3-way'!I526)</f>
        <v>8.4211166533090331</v>
      </c>
      <c r="M527" s="46">
        <f>IF(OR($A527="",$B527="",$C527=""),"",'OddsRatio_working_3-way'!J526)</f>
        <v>18.648445807721632</v>
      </c>
      <c r="N527" s="47">
        <f t="shared" si="119"/>
        <v>81.78328141359566</v>
      </c>
      <c r="O527" s="48">
        <f t="shared" si="120"/>
        <v>12.525367423703839</v>
      </c>
      <c r="P527" s="48">
        <f t="shared" si="121"/>
        <v>5.6913511627005153</v>
      </c>
      <c r="Q527" t="s">
        <v>53</v>
      </c>
      <c r="R527" t="s">
        <v>347</v>
      </c>
      <c r="S527" t="s">
        <v>538</v>
      </c>
      <c r="T527" s="50">
        <v>100</v>
      </c>
      <c r="U527" s="50">
        <f t="shared" si="122"/>
        <v>15.966386554621849</v>
      </c>
      <c r="V527" s="50">
        <f t="shared" si="123"/>
        <v>87.129987129987128</v>
      </c>
      <c r="W527" s="50">
        <f t="shared" si="124"/>
        <v>94.152046783625735</v>
      </c>
      <c r="X527" s="50">
        <f t="shared" si="125"/>
        <v>18.71796608638714</v>
      </c>
      <c r="Y527" s="50">
        <f t="shared" si="126"/>
        <v>89.881566661752416</v>
      </c>
      <c r="Z527" s="50">
        <f t="shared" si="127"/>
        <v>96.903626315391023</v>
      </c>
      <c r="AA527" s="50">
        <f t="shared" si="128"/>
        <v>-2.7515795317652909</v>
      </c>
      <c r="AB527" s="50">
        <f t="shared" si="129"/>
        <v>-2.7515795317652874</v>
      </c>
      <c r="AC527" s="50">
        <f t="shared" si="130"/>
        <v>-2.7515795317652874</v>
      </c>
      <c r="AF527">
        <v>1.43</v>
      </c>
      <c r="AG527">
        <v>2.96</v>
      </c>
      <c r="AH527" s="66"/>
      <c r="AJ527" t="s">
        <v>441</v>
      </c>
    </row>
    <row r="528" spans="1:36" ht="15" x14ac:dyDescent="0.25">
      <c r="A528">
        <v>2.5499999999999998</v>
      </c>
      <c r="B528">
        <v>3.32</v>
      </c>
      <c r="C528">
        <v>3.05</v>
      </c>
      <c r="D528" s="43">
        <f t="shared" si="131"/>
        <v>2.1230534481222918E-2</v>
      </c>
      <c r="E528" s="44">
        <f>IF(OR($A528="",$B528="",$C528=""),"",A528*'MPTO_working_3-way'!$I527)</f>
        <v>2.6041378629271184</v>
      </c>
      <c r="F528" s="45">
        <f>IF(OR($A528="",$B528="",$C528=""),"",B528*'MPTO_working_3-way'!$I527)</f>
        <v>3.39048537447766</v>
      </c>
      <c r="G528" s="46">
        <f>IF(OR($A528="",$B528="",$C528=""),"",C528*'MPTO_working_3-way'!$I527)</f>
        <v>3.1147531301677298</v>
      </c>
      <c r="H528" s="44">
        <f>IF(OR($A528="",$B528="",$C528=""),"",'MPTO_working_3-way'!E527)</f>
        <v>2.5968628686749491</v>
      </c>
      <c r="I528" s="45">
        <f>IF(OR($A528="",$B528="",$C528=""),"",'MPTO_working_3-way'!F527)</f>
        <v>3.3998806195494264</v>
      </c>
      <c r="J528" s="46">
        <f>IF(OR($A528="",$B528="",$C528=""),"",'MPTO_working_3-way'!G527)</f>
        <v>3.1172846461540935</v>
      </c>
      <c r="K528" s="44">
        <f>IF(OR($A528="",$B528="",$C528=""),"",'OddsRatio_working_3-way'!H527)</f>
        <v>2.6002202148175231</v>
      </c>
      <c r="L528" s="45">
        <f>IF(OR($A528="",$B528="",$C528=""),"",'OddsRatio_working_3-way'!I527)</f>
        <v>3.3951683215333253</v>
      </c>
      <c r="M528" s="46">
        <f>IF(OR($A528="",$B528="",$C528=""),"",'OddsRatio_working_3-way'!J527)</f>
        <v>3.1164202841134983</v>
      </c>
      <c r="N528" s="47">
        <f t="shared" si="119"/>
        <v>38.400424733119706</v>
      </c>
      <c r="O528" s="48">
        <f t="shared" si="120"/>
        <v>29.49430212935399</v>
      </c>
      <c r="P528" s="48">
        <f t="shared" si="121"/>
        <v>32.105273137526311</v>
      </c>
      <c r="Q528" t="s">
        <v>99</v>
      </c>
      <c r="R528" t="s">
        <v>104</v>
      </c>
      <c r="S528" t="s">
        <v>538</v>
      </c>
      <c r="T528" s="50">
        <v>100</v>
      </c>
      <c r="U528" s="50">
        <f t="shared" si="122"/>
        <v>60.784313725490193</v>
      </c>
      <c r="V528" s="50">
        <f t="shared" si="123"/>
        <v>69.879518072289159</v>
      </c>
      <c r="W528" s="50">
        <f t="shared" si="124"/>
        <v>67.21311475409837</v>
      </c>
      <c r="X528" s="50">
        <f t="shared" si="125"/>
        <v>62.907367173612492</v>
      </c>
      <c r="Y528" s="50">
        <f t="shared" si="126"/>
        <v>72.00257152041145</v>
      </c>
      <c r="Z528" s="50">
        <f t="shared" si="127"/>
        <v>69.336168202220662</v>
      </c>
      <c r="AA528" s="50">
        <f t="shared" si="128"/>
        <v>-2.1230534481222989</v>
      </c>
      <c r="AB528" s="50">
        <f t="shared" si="129"/>
        <v>-2.1230534481222918</v>
      </c>
      <c r="AC528" s="50">
        <f t="shared" si="130"/>
        <v>-2.1230534481222918</v>
      </c>
      <c r="AF528">
        <v>2.0099999999999998</v>
      </c>
      <c r="AG528">
        <v>1.89</v>
      </c>
      <c r="AH528" s="66"/>
      <c r="AJ528" t="s">
        <v>441</v>
      </c>
    </row>
    <row r="529" spans="1:36" s="50" customFormat="1" ht="15" x14ac:dyDescent="0.25">
      <c r="A529">
        <v>3.76</v>
      </c>
      <c r="B529">
        <v>3.36</v>
      </c>
      <c r="C529">
        <v>2.1800000000000002</v>
      </c>
      <c r="D529" s="43">
        <f t="shared" si="131"/>
        <v>2.2292090757833449E-2</v>
      </c>
      <c r="E529" s="44">
        <f>IF(OR($A529="",$B529="",$C529=""),"",A529*'MPTO_working_3-way'!$I528)</f>
        <v>3.8438182612494534</v>
      </c>
      <c r="F529" s="45">
        <f>IF(OR($A529="",$B529="",$C529=""),"",B529*'MPTO_working_3-way'!$I528)</f>
        <v>3.4349014249463203</v>
      </c>
      <c r="G529" s="46">
        <f>IF(OR($A529="",$B529="",$C529=""),"",C529*'MPTO_working_3-way'!$I528)</f>
        <v>2.2285967578520771</v>
      </c>
      <c r="H529" s="44">
        <f>IF(OR($A529="",$B529="",$C529=""),"",'MPTO_working_3-way'!E528)</f>
        <v>3.8680716808935838</v>
      </c>
      <c r="I529" s="45">
        <f>IF(OR($A529="",$B529="",$C529=""),"",'MPTO_working_3-way'!F528)</f>
        <v>3.4460377116743897</v>
      </c>
      <c r="J529" s="46">
        <f>IF(OR($A529="",$B529="",$C529=""),"",'MPTO_working_3-way'!G528)</f>
        <v>2.2158951059633685</v>
      </c>
      <c r="K529" s="44">
        <f>IF(OR($A529="",$B529="",$C529=""),"",'OddsRatio_working_3-way'!H528)</f>
        <v>3.8564261692926705</v>
      </c>
      <c r="L529" s="45">
        <f>IF(OR($A529="",$B529="",$C529=""),"",'OddsRatio_working_3-way'!I528)</f>
        <v>3.4424513621488062</v>
      </c>
      <c r="M529" s="46">
        <f>IF(OR($A529="",$B529="",$C529=""),"",'OddsRatio_working_3-way'!J528)</f>
        <v>2.2212256810744027</v>
      </c>
      <c r="N529" s="47">
        <f t="shared" si="119"/>
        <v>26.015798147411495</v>
      </c>
      <c r="O529" s="48">
        <f t="shared" si="120"/>
        <v>29.112916974484289</v>
      </c>
      <c r="P529" s="48">
        <f t="shared" si="121"/>
        <v>44.87128487810422</v>
      </c>
      <c r="Q529" t="s">
        <v>141</v>
      </c>
      <c r="R529" t="s">
        <v>51</v>
      </c>
      <c r="S529" t="s">
        <v>538</v>
      </c>
      <c r="T529" s="50">
        <v>100</v>
      </c>
      <c r="U529" s="50">
        <f t="shared" si="122"/>
        <v>73.40425531914893</v>
      </c>
      <c r="V529" s="50">
        <f t="shared" si="123"/>
        <v>70.238095238095241</v>
      </c>
      <c r="W529" s="50">
        <f t="shared" si="124"/>
        <v>54.128440366972484</v>
      </c>
      <c r="X529" s="50">
        <f t="shared" si="125"/>
        <v>75.633464394932275</v>
      </c>
      <c r="Y529" s="50">
        <f t="shared" si="126"/>
        <v>72.467304313878572</v>
      </c>
      <c r="Z529" s="50">
        <f t="shared" si="127"/>
        <v>56.357649442755829</v>
      </c>
      <c r="AA529" s="50">
        <f t="shared" si="128"/>
        <v>-2.2292090757833449</v>
      </c>
      <c r="AB529" s="50">
        <f t="shared" si="129"/>
        <v>-2.2292090757833307</v>
      </c>
      <c r="AC529" s="50">
        <f t="shared" si="130"/>
        <v>-2.2292090757833449</v>
      </c>
      <c r="AD529" s="51"/>
      <c r="AE529" s="51"/>
      <c r="AF529">
        <v>2.1800000000000002</v>
      </c>
      <c r="AG529">
        <v>1.75</v>
      </c>
      <c r="AH529" s="66"/>
      <c r="AI529" s="51"/>
      <c r="AJ529" t="s">
        <v>441</v>
      </c>
    </row>
    <row r="530" spans="1:36" ht="15" x14ac:dyDescent="0.25">
      <c r="A530">
        <v>3.56</v>
      </c>
      <c r="B530">
        <v>3.44</v>
      </c>
      <c r="C530">
        <v>2.2200000000000002</v>
      </c>
      <c r="D530" s="43">
        <f t="shared" si="131"/>
        <v>2.2047001273549416E-2</v>
      </c>
      <c r="E530" s="44">
        <f>IF(OR($A530="",$B530="",$C530=""),"",A530*'MPTO_working_3-way'!$I529)</f>
        <v>3.6384873245338358</v>
      </c>
      <c r="F530" s="45">
        <f>IF(OR($A530="",$B530="",$C530=""),"",B530*'MPTO_working_3-way'!$I529)</f>
        <v>3.5158416843810101</v>
      </c>
      <c r="G530" s="46">
        <f>IF(OR($A530="",$B530="",$C530=""),"",C530*'MPTO_working_3-way'!$I529)</f>
        <v>2.2689443428272797</v>
      </c>
      <c r="H530" s="44">
        <f>IF(OR($A530="",$B530="",$C530=""),"",'MPTO_working_3-way'!E529)</f>
        <v>3.6556404802508244</v>
      </c>
      <c r="I530" s="45">
        <f>IF(OR($A530="",$B530="",$C530=""),"",'MPTO_working_3-way'!F529)</f>
        <v>3.5292206803158153</v>
      </c>
      <c r="J530" s="46">
        <f>IF(OR($A530="",$B530="",$C530=""),"",'MPTO_working_3-way'!G529)</f>
        <v>2.256819516030633</v>
      </c>
      <c r="K530" s="44">
        <f>IF(OR($A530="",$B530="",$C530=""),"",'OddsRatio_working_3-way'!H529)</f>
        <v>3.6480007437388657</v>
      </c>
      <c r="L530" s="45">
        <f>IF(OR($A530="",$B530="",$C530=""),"",'OddsRatio_working_3-way'!I529)</f>
        <v>3.5238757088761066</v>
      </c>
      <c r="M530" s="46">
        <f>IF(OR($A530="",$B530="",$C530=""),"",'OddsRatio_working_3-way'!J529)</f>
        <v>2.2619378544380537</v>
      </c>
      <c r="N530" s="47">
        <f t="shared" si="119"/>
        <v>27.483948982235916</v>
      </c>
      <c r="O530" s="48">
        <f t="shared" si="120"/>
        <v>28.442691388592984</v>
      </c>
      <c r="P530" s="48">
        <f t="shared" si="121"/>
        <v>44.073359629171108</v>
      </c>
      <c r="Q530" t="s">
        <v>94</v>
      </c>
      <c r="R530" t="s">
        <v>52</v>
      </c>
      <c r="S530" t="s">
        <v>538</v>
      </c>
      <c r="T530" s="50">
        <v>100</v>
      </c>
      <c r="U530" s="50">
        <f t="shared" si="122"/>
        <v>71.910112359550567</v>
      </c>
      <c r="V530" s="50">
        <f t="shared" si="123"/>
        <v>70.930232558139537</v>
      </c>
      <c r="W530" s="50">
        <f t="shared" si="124"/>
        <v>54.954954954954964</v>
      </c>
      <c r="X530" s="50">
        <f t="shared" si="125"/>
        <v>74.114812486905507</v>
      </c>
      <c r="Y530" s="50">
        <f t="shared" si="126"/>
        <v>73.134932685494476</v>
      </c>
      <c r="Z530" s="50">
        <f t="shared" si="127"/>
        <v>57.159655082309911</v>
      </c>
      <c r="AA530" s="50">
        <f t="shared" si="128"/>
        <v>-2.2047001273549398</v>
      </c>
      <c r="AB530" s="50">
        <f t="shared" si="129"/>
        <v>-2.2047001273549398</v>
      </c>
      <c r="AC530" s="50">
        <f t="shared" si="130"/>
        <v>-2.2047001273549469</v>
      </c>
      <c r="AF530">
        <v>1.99</v>
      </c>
      <c r="AG530">
        <v>1.91</v>
      </c>
      <c r="AH530" s="66"/>
      <c r="AJ530" t="s">
        <v>441</v>
      </c>
    </row>
    <row r="531" spans="1:36" ht="15" x14ac:dyDescent="0.25">
      <c r="A531">
        <v>2.73</v>
      </c>
      <c r="B531">
        <v>3.63</v>
      </c>
      <c r="C531">
        <v>2.63</v>
      </c>
      <c r="D531" s="43">
        <f t="shared" si="131"/>
        <v>2.2010596846407271E-2</v>
      </c>
      <c r="E531" s="44">
        <f>IF(OR($A531="",$B531="",$C531=""),"",A531*'MPTO_working_3-way'!$I530)</f>
        <v>2.7900889293906919</v>
      </c>
      <c r="F531" s="45">
        <f>IF(OR($A531="",$B531="",$C531=""),"",B531*'MPTO_working_3-way'!$I530)</f>
        <v>3.7098984665524584</v>
      </c>
      <c r="G531" s="46">
        <f>IF(OR($A531="",$B531="",$C531=""),"",C531*'MPTO_working_3-way'!$I530)</f>
        <v>2.6878878697060511</v>
      </c>
      <c r="H531" s="44">
        <f>IF(OR($A531="",$B531="",$C531=""),"",'MPTO_working_3-way'!E530)</f>
        <v>2.7857985508053447</v>
      </c>
      <c r="I531" s="45">
        <f>IF(OR($A531="",$B531="",$C531=""),"",'MPTO_working_3-way'!F530)</f>
        <v>3.7293223798088304</v>
      </c>
      <c r="J531" s="46">
        <f>IF(OR($A531="",$B531="",$C531=""),"",'MPTO_working_3-way'!G530)</f>
        <v>2.6817468711539907</v>
      </c>
      <c r="K531" s="44">
        <f>IF(OR($A531="",$B531="",$C531=""),"",'OddsRatio_working_3-way'!H530)</f>
        <v>2.7883187538384187</v>
      </c>
      <c r="L531" s="45">
        <f>IF(OR($A531="",$B531="",$C531=""),"",'OddsRatio_working_3-way'!I530)</f>
        <v>3.7186579899393295</v>
      </c>
      <c r="M531" s="46">
        <f>IF(OR($A531="",$B531="",$C531=""),"",'OddsRatio_working_3-way'!J530)</f>
        <v>2.6849477276049836</v>
      </c>
      <c r="N531" s="47">
        <f t="shared" si="119"/>
        <v>35.841151493991383</v>
      </c>
      <c r="O531" s="48">
        <f t="shared" si="120"/>
        <v>26.954915586390211</v>
      </c>
      <c r="P531" s="48">
        <f t="shared" si="121"/>
        <v>37.203932919618424</v>
      </c>
      <c r="Q531" t="s">
        <v>102</v>
      </c>
      <c r="R531" t="s">
        <v>97</v>
      </c>
      <c r="S531" t="s">
        <v>538</v>
      </c>
      <c r="T531" s="50">
        <v>100</v>
      </c>
      <c r="U531" s="50">
        <f t="shared" si="122"/>
        <v>63.369963369963365</v>
      </c>
      <c r="V531" s="50">
        <f t="shared" si="123"/>
        <v>72.451790633608823</v>
      </c>
      <c r="W531" s="50">
        <f t="shared" si="124"/>
        <v>61.977186311787079</v>
      </c>
      <c r="X531" s="50">
        <f t="shared" si="125"/>
        <v>65.571023054604112</v>
      </c>
      <c r="Y531" s="50">
        <f t="shared" si="126"/>
        <v>74.652850318249548</v>
      </c>
      <c r="Z531" s="50">
        <f t="shared" si="127"/>
        <v>64.178245996427805</v>
      </c>
      <c r="AA531" s="50">
        <f t="shared" si="128"/>
        <v>-2.2010596846407466</v>
      </c>
      <c r="AB531" s="50">
        <f t="shared" si="129"/>
        <v>-2.2010596846407253</v>
      </c>
      <c r="AC531" s="50">
        <f t="shared" si="130"/>
        <v>-2.2010596846407253</v>
      </c>
      <c r="AF531">
        <v>1.65</v>
      </c>
      <c r="AG531">
        <v>2.35</v>
      </c>
      <c r="AH531" s="66"/>
      <c r="AJ531" t="s">
        <v>441</v>
      </c>
    </row>
    <row r="532" spans="1:36" ht="15" x14ac:dyDescent="0.25">
      <c r="A532">
        <v>3.12</v>
      </c>
      <c r="B532">
        <v>2.85</v>
      </c>
      <c r="C532">
        <v>2.77</v>
      </c>
      <c r="D532" s="43">
        <f t="shared" si="131"/>
        <v>3.2400843820186376E-2</v>
      </c>
      <c r="E532" s="44">
        <f>IF(OR($A532="",$B532="",$C532=""),"",A532*'MPTO_working_3-way'!$I531)</f>
        <v>3.2210906327189814</v>
      </c>
      <c r="F532" s="45">
        <f>IF(OR($A532="",$B532="",$C532=""),"",B532*'MPTO_working_3-way'!$I531)</f>
        <v>2.9423424048875311</v>
      </c>
      <c r="G532" s="46">
        <f>IF(OR($A532="",$B532="",$C532=""),"",C532*'MPTO_working_3-way'!$I531)</f>
        <v>2.8597503373819162</v>
      </c>
      <c r="H532" s="44">
        <f>IF(OR($A532="",$B532="",$C532=""),"",'MPTO_working_3-way'!E531)</f>
        <v>3.2288004949872056</v>
      </c>
      <c r="I532" s="45">
        <f>IF(OR($A532="",$B532="",$C532=""),"",'MPTO_working_3-way'!F531)</f>
        <v>2.9405112948552956</v>
      </c>
      <c r="J532" s="46">
        <f>IF(OR($A532="",$B532="",$C532=""),"",'MPTO_working_3-way'!G531)</f>
        <v>2.8554251227106948</v>
      </c>
      <c r="K532" s="44">
        <f>IF(OR($A532="",$B532="",$C532=""),"",'OddsRatio_working_3-way'!H531)</f>
        <v>3.2248711501030711</v>
      </c>
      <c r="L532" s="45">
        <f>IF(OR($A532="",$B532="",$C532=""),"",'OddsRatio_working_3-way'!I531)</f>
        <v>2.9415149187220195</v>
      </c>
      <c r="M532" s="46">
        <f>IF(OR($A532="",$B532="",$C532=""),"",'OddsRatio_working_3-way'!J531)</f>
        <v>2.8575575168313376</v>
      </c>
      <c r="N532" s="47">
        <f t="shared" si="119"/>
        <v>31.045385368616024</v>
      </c>
      <c r="O532" s="48">
        <f t="shared" si="120"/>
        <v>33.98652714037965</v>
      </c>
      <c r="P532" s="48">
        <f t="shared" si="121"/>
        <v>34.968087491004326</v>
      </c>
      <c r="Q532" t="s">
        <v>234</v>
      </c>
      <c r="R532" t="s">
        <v>415</v>
      </c>
      <c r="S532" t="s">
        <v>538</v>
      </c>
      <c r="T532" s="50">
        <v>100</v>
      </c>
      <c r="U532" s="50">
        <f t="shared" si="122"/>
        <v>67.948717948717942</v>
      </c>
      <c r="V532" s="50">
        <f t="shared" si="123"/>
        <v>64.912280701754383</v>
      </c>
      <c r="W532" s="50">
        <f t="shared" si="124"/>
        <v>63.898916967509031</v>
      </c>
      <c r="X532" s="50">
        <f t="shared" si="125"/>
        <v>71.188802330736593</v>
      </c>
      <c r="Y532" s="50">
        <f t="shared" si="126"/>
        <v>68.15236508377302</v>
      </c>
      <c r="Z532" s="50">
        <f t="shared" si="127"/>
        <v>67.139001349527661</v>
      </c>
      <c r="AA532" s="50">
        <f t="shared" si="128"/>
        <v>-3.2400843820186509</v>
      </c>
      <c r="AB532" s="50">
        <f t="shared" si="129"/>
        <v>-3.2400843820186367</v>
      </c>
      <c r="AC532" s="50">
        <f t="shared" si="130"/>
        <v>-3.2400843820186296</v>
      </c>
      <c r="AF532">
        <v>2.48</v>
      </c>
      <c r="AG532">
        <v>1.57</v>
      </c>
      <c r="AH532" s="66"/>
      <c r="AJ532" t="s">
        <v>434</v>
      </c>
    </row>
    <row r="533" spans="1:36" ht="15" x14ac:dyDescent="0.25">
      <c r="A533">
        <v>2.61</v>
      </c>
      <c r="B533">
        <v>2.95</v>
      </c>
      <c r="C533">
        <v>3.22</v>
      </c>
      <c r="D533" s="43">
        <f t="shared" si="131"/>
        <v>3.268381951074506E-2</v>
      </c>
      <c r="E533" s="44">
        <f>IF(OR($A533="",$B533="",$C533=""),"",A533*'MPTO_working_3-way'!$I532)</f>
        <v>2.6953047689230445</v>
      </c>
      <c r="F533" s="45">
        <f>IF(OR($A533="",$B533="",$C533=""),"",B533*'MPTO_working_3-way'!$I532)</f>
        <v>3.0464172675566981</v>
      </c>
      <c r="G533" s="46">
        <f>IF(OR($A533="",$B533="",$C533=""),"",C533*'MPTO_working_3-way'!$I532)</f>
        <v>3.3252418988245993</v>
      </c>
      <c r="H533" s="44">
        <f>IF(OR($A533="",$B533="",$C533=""),"",'MPTO_working_3-way'!E532)</f>
        <v>2.6863872134950042</v>
      </c>
      <c r="I533" s="45">
        <f>IF(OR($A533="",$B533="",$C533=""),"",'MPTO_working_3-way'!F532)</f>
        <v>3.0479586137202701</v>
      </c>
      <c r="J533" s="46">
        <f>IF(OR($A533="",$B533="",$C533=""),"",'MPTO_working_3-way'!G532)</f>
        <v>3.3370664015337272</v>
      </c>
      <c r="K533" s="44">
        <f>IF(OR($A533="",$B533="",$C533=""),"",'OddsRatio_working_3-way'!H532)</f>
        <v>2.6905664214562268</v>
      </c>
      <c r="L533" s="45">
        <f>IF(OR($A533="",$B533="",$C533=""),"",'OddsRatio_working_3-way'!I532)</f>
        <v>3.0475804483476043</v>
      </c>
      <c r="M533" s="46">
        <f>IF(OR($A533="",$B533="",$C533=""),"",'OddsRatio_working_3-way'!J532)</f>
        <v>3.3310915873495808</v>
      </c>
      <c r="N533" s="47">
        <f t="shared" si="119"/>
        <v>37.101555695297762</v>
      </c>
      <c r="O533" s="48">
        <f t="shared" si="120"/>
        <v>32.825444191432936</v>
      </c>
      <c r="P533" s="48">
        <f t="shared" si="121"/>
        <v>30.073000113269298</v>
      </c>
      <c r="Q533" t="s">
        <v>235</v>
      </c>
      <c r="R533" t="s">
        <v>105</v>
      </c>
      <c r="S533" t="s">
        <v>538</v>
      </c>
      <c r="T533" s="50">
        <v>100</v>
      </c>
      <c r="U533" s="50">
        <f t="shared" si="122"/>
        <v>61.685823754789276</v>
      </c>
      <c r="V533" s="50">
        <f t="shared" si="123"/>
        <v>66.101694915254228</v>
      </c>
      <c r="W533" s="50">
        <f t="shared" si="124"/>
        <v>68.944099378881987</v>
      </c>
      <c r="X533" s="50">
        <f t="shared" si="125"/>
        <v>64.954205705863771</v>
      </c>
      <c r="Y533" s="50">
        <f t="shared" si="126"/>
        <v>69.370076866328745</v>
      </c>
      <c r="Z533" s="50">
        <f t="shared" si="127"/>
        <v>72.212481329956489</v>
      </c>
      <c r="AA533" s="50">
        <f t="shared" si="128"/>
        <v>-3.2683819510744954</v>
      </c>
      <c r="AB533" s="50">
        <f t="shared" si="129"/>
        <v>-3.2683819510745167</v>
      </c>
      <c r="AC533" s="50">
        <f t="shared" si="130"/>
        <v>-3.2683819510745025</v>
      </c>
      <c r="AF533">
        <v>2.13</v>
      </c>
      <c r="AG533">
        <v>1.76</v>
      </c>
      <c r="AH533" s="66"/>
      <c r="AJ533" t="s">
        <v>434</v>
      </c>
    </row>
    <row r="534" spans="1:36" ht="15" x14ac:dyDescent="0.25">
      <c r="A534">
        <v>1.79</v>
      </c>
      <c r="B534">
        <v>4.16</v>
      </c>
      <c r="C534">
        <v>4.3099999999999996</v>
      </c>
      <c r="D534" s="43">
        <f t="shared" si="131"/>
        <v>3.1062394746629085E-2</v>
      </c>
      <c r="E534" s="44">
        <f>IF(OR($A534="",$B534="",$C534=""),"",A534*'MPTO_working_3-way'!$I533)</f>
        <v>1.8456016865964662</v>
      </c>
      <c r="F534" s="45">
        <f>IF(OR($A534="",$B534="",$C534=""),"",B534*'MPTO_working_3-way'!$I533)</f>
        <v>4.289219562145977</v>
      </c>
      <c r="G534" s="46">
        <f>IF(OR($A534="",$B534="",$C534=""),"",C534*'MPTO_working_3-way'!$I533)</f>
        <v>4.443878921357971</v>
      </c>
      <c r="H534" s="44">
        <f>IF(OR($A534="",$B534="",$C534=""),"",'MPTO_working_3-way'!E533)</f>
        <v>1.8238021586803002</v>
      </c>
      <c r="I534" s="45">
        <f>IF(OR($A534="",$B534="",$C534=""),"",'MPTO_working_3-way'!F533)</f>
        <v>4.3472499099684185</v>
      </c>
      <c r="J534" s="46">
        <f>IF(OR($A534="",$B534="",$C534=""),"",'MPTO_working_3-way'!G533)</f>
        <v>4.5113237177426742</v>
      </c>
      <c r="K534" s="44">
        <f>IF(OR($A534="",$B534="",$C534=""),"",'OddsRatio_working_3-way'!H533)</f>
        <v>1.831752900618332</v>
      </c>
      <c r="L534" s="45">
        <f>IF(OR($A534="",$B534="",$C534=""),"",'OddsRatio_working_3-way'!I533)</f>
        <v>4.3270116024733269</v>
      </c>
      <c r="M534" s="46">
        <f>IF(OR($A534="",$B534="",$C534=""),"",'OddsRatio_working_3-way'!J533)</f>
        <v>4.4849393684135146</v>
      </c>
      <c r="N534" s="47">
        <f t="shared" si="119"/>
        <v>54.182872028261542</v>
      </c>
      <c r="O534" s="48">
        <f t="shared" si="120"/>
        <v>23.314264646776003</v>
      </c>
      <c r="P534" s="48">
        <f t="shared" si="121"/>
        <v>22.502863324962455</v>
      </c>
      <c r="Q534" t="s">
        <v>359</v>
      </c>
      <c r="R534" t="s">
        <v>361</v>
      </c>
      <c r="S534" t="s">
        <v>538</v>
      </c>
      <c r="T534" s="50">
        <v>100</v>
      </c>
      <c r="U534" s="50">
        <f t="shared" si="122"/>
        <v>44.134078212290497</v>
      </c>
      <c r="V534" s="50">
        <f t="shared" si="123"/>
        <v>75.961538461538453</v>
      </c>
      <c r="W534" s="50">
        <f t="shared" si="124"/>
        <v>76.798143851508115</v>
      </c>
      <c r="X534" s="50">
        <f t="shared" si="125"/>
        <v>47.240317686953418</v>
      </c>
      <c r="Y534" s="50">
        <f t="shared" si="126"/>
        <v>79.067777936201381</v>
      </c>
      <c r="Z534" s="50">
        <f t="shared" si="127"/>
        <v>79.904383326171029</v>
      </c>
      <c r="AA534" s="50">
        <f t="shared" si="128"/>
        <v>-3.1062394746629209</v>
      </c>
      <c r="AB534" s="50">
        <f t="shared" si="129"/>
        <v>-3.106239474662928</v>
      </c>
      <c r="AC534" s="50">
        <f t="shared" si="130"/>
        <v>-3.1062394746629138</v>
      </c>
      <c r="AF534">
        <v>1.66</v>
      </c>
      <c r="AG534">
        <v>2.31</v>
      </c>
      <c r="AH534" s="66"/>
      <c r="AJ534" t="s">
        <v>448</v>
      </c>
    </row>
    <row r="535" spans="1:36" ht="15" x14ac:dyDescent="0.25">
      <c r="A535">
        <v>2.77</v>
      </c>
      <c r="B535">
        <v>3.86</v>
      </c>
      <c r="C535">
        <v>2.4500000000000002</v>
      </c>
      <c r="D535" s="43">
        <f t="shared" si="131"/>
        <v>2.8241453143985629E-2</v>
      </c>
      <c r="E535" s="44">
        <f>IF(OR($A535="",$B535="",$C535=""),"",A535*'MPTO_working_3-way'!$I534)</f>
        <v>2.8482288252088401</v>
      </c>
      <c r="F535" s="45">
        <f>IF(OR($A535="",$B535="",$C535=""),"",B535*'MPTO_working_3-way'!$I534)</f>
        <v>3.9690120091357843</v>
      </c>
      <c r="G535" s="46">
        <f>IF(OR($A535="",$B535="",$C535=""),"",C535*'MPTO_working_3-way'!$I534)</f>
        <v>2.5191915602027648</v>
      </c>
      <c r="H535" s="44">
        <f>IF(OR($A535="",$B535="",$C535=""),"",'MPTO_working_3-way'!E534)</f>
        <v>2.844165235011594</v>
      </c>
      <c r="I535" s="45">
        <f>IF(OR($A535="",$B535="",$C535=""),"",'MPTO_working_3-way'!F534)</f>
        <v>4.0055510561074108</v>
      </c>
      <c r="J535" s="46">
        <f>IF(OR($A535="",$B535="",$C535=""),"",'MPTO_working_3-way'!G534)</f>
        <v>2.5078404648338264</v>
      </c>
      <c r="K535" s="44">
        <f>IF(OR($A535="",$B535="",$C535=""),"",'OddsRatio_working_3-way'!H534)</f>
        <v>2.847402577095369</v>
      </c>
      <c r="L535" s="45">
        <f>IF(OR($A535="",$B535="",$C535=""),"",'OddsRatio_working_3-way'!I534)</f>
        <v>3.9850685708998621</v>
      </c>
      <c r="M535" s="46">
        <f>IF(OR($A535="",$B535="",$C535=""),"",'OddsRatio_working_3-way'!J534)</f>
        <v>2.5134088908408398</v>
      </c>
      <c r="N535" s="47">
        <f t="shared" si="119"/>
        <v>35.109538642025271</v>
      </c>
      <c r="O535" s="48">
        <f t="shared" si="120"/>
        <v>25.195187056582895</v>
      </c>
      <c r="P535" s="48">
        <f t="shared" si="121"/>
        <v>39.695274301391834</v>
      </c>
      <c r="Q535" t="s">
        <v>426</v>
      </c>
      <c r="R535" t="s">
        <v>423</v>
      </c>
      <c r="S535" t="s">
        <v>538</v>
      </c>
      <c r="T535" s="50">
        <v>100</v>
      </c>
      <c r="U535" s="50">
        <f t="shared" si="122"/>
        <v>63.898916967509031</v>
      </c>
      <c r="V535" s="50">
        <f t="shared" si="123"/>
        <v>74.093264248704671</v>
      </c>
      <c r="W535" s="50">
        <f t="shared" si="124"/>
        <v>59.183673469387763</v>
      </c>
      <c r="X535" s="50">
        <f t="shared" si="125"/>
        <v>66.723062281907588</v>
      </c>
      <c r="Y535" s="50">
        <f t="shared" si="126"/>
        <v>76.91740956310322</v>
      </c>
      <c r="Z535" s="50">
        <f t="shared" si="127"/>
        <v>62.00781878378632</v>
      </c>
      <c r="AA535" s="50">
        <f t="shared" si="128"/>
        <v>-2.8241453143985566</v>
      </c>
      <c r="AB535" s="50">
        <f t="shared" si="129"/>
        <v>-2.8241453143985495</v>
      </c>
      <c r="AC535" s="50">
        <f t="shared" si="130"/>
        <v>-2.8241453143985566</v>
      </c>
      <c r="AF535">
        <v>1.53</v>
      </c>
      <c r="AG535">
        <v>2.61</v>
      </c>
      <c r="AH535" s="66"/>
      <c r="AJ535" t="s">
        <v>448</v>
      </c>
    </row>
    <row r="536" spans="1:36" ht="15" x14ac:dyDescent="0.25">
      <c r="A536">
        <v>1.53</v>
      </c>
      <c r="B536">
        <v>4.4400000000000004</v>
      </c>
      <c r="C536">
        <v>6.49</v>
      </c>
      <c r="D536" s="43">
        <f t="shared" si="131"/>
        <v>3.2903201397717963E-2</v>
      </c>
      <c r="E536" s="44">
        <f>IF(OR($A536="",$B536="",$C536=""),"",A536*'MPTO_working_3-way'!$I535)</f>
        <v>1.5803418981385084</v>
      </c>
      <c r="F536" s="45">
        <f>IF(OR($A536="",$B536="",$C536=""),"",B536*'MPTO_working_3-way'!$I535)</f>
        <v>4.5860902142058686</v>
      </c>
      <c r="G536" s="46">
        <f>IF(OR($A536="",$B536="",$C536=""),"",C536*'MPTO_working_3-way'!$I535)</f>
        <v>6.70354177707119</v>
      </c>
      <c r="H536" s="44">
        <f>IF(OR($A536="",$B536="",$C536=""),"",'MPTO_working_3-way'!E535)</f>
        <v>1.5561125532153404</v>
      </c>
      <c r="I536" s="45">
        <f>IF(OR($A536="",$B536="",$C536=""),"",'MPTO_working_3-way'!F535)</f>
        <v>4.6672813787957779</v>
      </c>
      <c r="J536" s="46">
        <f>IF(OR($A536="",$B536="",$C536=""),"",'MPTO_working_3-way'!G535)</f>
        <v>6.987364762833348</v>
      </c>
      <c r="K536" s="44">
        <f>IF(OR($A536="",$B536="",$C536=""),"",'OddsRatio_working_3-way'!H535)</f>
        <v>1.5641068656468562</v>
      </c>
      <c r="L536" s="45">
        <f>IF(OR($A536="",$B536="",$C536=""),"",'OddsRatio_working_3-way'!I535)</f>
        <v>4.6613728638211063</v>
      </c>
      <c r="M536" s="46">
        <f>IF(OR($A536="",$B536="",$C536=""),"",'OddsRatio_working_3-way'!J535)</f>
        <v>6.8432956460400796</v>
      </c>
      <c r="N536" s="47">
        <f t="shared" si="119"/>
        <v>63.27744655621067</v>
      </c>
      <c r="O536" s="48">
        <f t="shared" si="120"/>
        <v>21.805066043018538</v>
      </c>
      <c r="P536" s="48">
        <f t="shared" si="121"/>
        <v>14.917487400770774</v>
      </c>
      <c r="Q536" t="s">
        <v>362</v>
      </c>
      <c r="R536" t="s">
        <v>424</v>
      </c>
      <c r="S536" t="s">
        <v>538</v>
      </c>
      <c r="T536" s="50">
        <v>100</v>
      </c>
      <c r="U536" s="50">
        <f t="shared" si="122"/>
        <v>34.640522875816991</v>
      </c>
      <c r="V536" s="50">
        <f t="shared" si="123"/>
        <v>77.477477477477478</v>
      </c>
      <c r="W536" s="50">
        <f t="shared" si="124"/>
        <v>84.591679506933744</v>
      </c>
      <c r="X536" s="50">
        <f t="shared" si="125"/>
        <v>37.930843015588778</v>
      </c>
      <c r="Y536" s="50">
        <f t="shared" si="126"/>
        <v>80.767797617249258</v>
      </c>
      <c r="Z536" s="50">
        <f t="shared" si="127"/>
        <v>87.881999646705538</v>
      </c>
      <c r="AA536" s="50">
        <f t="shared" si="128"/>
        <v>-3.2903201397717865</v>
      </c>
      <c r="AB536" s="50">
        <f t="shared" si="129"/>
        <v>-3.2903201397717794</v>
      </c>
      <c r="AC536" s="50">
        <f t="shared" si="130"/>
        <v>-3.2903201397717936</v>
      </c>
      <c r="AF536">
        <v>1.7</v>
      </c>
      <c r="AG536">
        <v>2.25</v>
      </c>
      <c r="AH536" s="66"/>
      <c r="AJ536" t="s">
        <v>448</v>
      </c>
    </row>
    <row r="537" spans="1:36" ht="15" x14ac:dyDescent="0.25">
      <c r="A537">
        <v>2.2200000000000002</v>
      </c>
      <c r="B537">
        <v>3.44</v>
      </c>
      <c r="C537">
        <v>3.48</v>
      </c>
      <c r="D537" s="43">
        <f t="shared" si="131"/>
        <v>2.8504446708135456E-2</v>
      </c>
      <c r="E537" s="44">
        <f>IF(OR($A537="",$B537="",$C537=""),"",A537*'MPTO_working_3-way'!$I536)</f>
        <v>2.283279871692061</v>
      </c>
      <c r="F537" s="45">
        <f>IF(OR($A537="",$B537="",$C537=""),"",B537*'MPTO_working_3-way'!$I536)</f>
        <v>3.538055296675986</v>
      </c>
      <c r="G537" s="46">
        <f>IF(OR($A537="",$B537="",$C537=""),"",C537*'MPTO_working_3-way'!$I536)</f>
        <v>3.5791954745443113</v>
      </c>
      <c r="H537" s="44">
        <f>IF(OR($A537="",$B537="",$C537=""),"",'MPTO_working_3-way'!E536)</f>
        <v>2.2678361263649993</v>
      </c>
      <c r="I537" s="45">
        <f>IF(OR($A537="",$B537="",$C537=""),"",'MPTO_working_3-way'!F536)</f>
        <v>3.5562359228206595</v>
      </c>
      <c r="J537" s="46">
        <f>IF(OR($A537="",$B537="",$C537=""),"",'MPTO_working_3-way'!G536)</f>
        <v>3.599001555735637</v>
      </c>
      <c r="K537" s="44">
        <f>IF(OR($A537="",$B537="",$C537=""),"",'OddsRatio_working_3-way'!H536)</f>
        <v>2.2743373244447338</v>
      </c>
      <c r="L537" s="45">
        <f>IF(OR($A537="",$B537="",$C537=""),"",'OddsRatio_working_3-way'!I536)</f>
        <v>3.548674648889468</v>
      </c>
      <c r="M537" s="46">
        <f>IF(OR($A537="",$B537="",$C537=""),"",'OddsRatio_working_3-way'!J536)</f>
        <v>3.5904562005106064</v>
      </c>
      <c r="N537" s="47">
        <f t="shared" si="119"/>
        <v>43.796645886381597</v>
      </c>
      <c r="O537" s="48">
        <f t="shared" si="120"/>
        <v>28.264114496443941</v>
      </c>
      <c r="P537" s="48">
        <f t="shared" si="121"/>
        <v>27.939239617174472</v>
      </c>
      <c r="Q537" t="s">
        <v>356</v>
      </c>
      <c r="R537" t="s">
        <v>429</v>
      </c>
      <c r="S537" t="s">
        <v>538</v>
      </c>
      <c r="T537" s="50">
        <v>100</v>
      </c>
      <c r="U537" s="50">
        <f t="shared" si="122"/>
        <v>54.954954954954964</v>
      </c>
      <c r="V537" s="50">
        <f t="shared" si="123"/>
        <v>70.930232558139537</v>
      </c>
      <c r="W537" s="50">
        <f t="shared" si="124"/>
        <v>71.264367816091948</v>
      </c>
      <c r="X537" s="50">
        <f t="shared" si="125"/>
        <v>57.805399625768516</v>
      </c>
      <c r="Y537" s="50">
        <f t="shared" si="126"/>
        <v>73.780677228953081</v>
      </c>
      <c r="Z537" s="50">
        <f t="shared" si="127"/>
        <v>74.114812486905507</v>
      </c>
      <c r="AA537" s="50">
        <f t="shared" si="128"/>
        <v>-2.8504446708135518</v>
      </c>
      <c r="AB537" s="50">
        <f t="shared" si="129"/>
        <v>-2.8504446708135447</v>
      </c>
      <c r="AC537" s="50">
        <f t="shared" si="130"/>
        <v>-2.8504446708135589</v>
      </c>
      <c r="AF537">
        <v>2.11</v>
      </c>
      <c r="AG537">
        <v>1.79</v>
      </c>
      <c r="AH537" s="66"/>
      <c r="AJ537" t="s">
        <v>448</v>
      </c>
    </row>
    <row r="538" spans="1:36" ht="15" x14ac:dyDescent="0.25">
      <c r="A538">
        <v>1.06</v>
      </c>
      <c r="B538">
        <v>14.99</v>
      </c>
      <c r="C538">
        <v>41.83</v>
      </c>
      <c r="D538" s="43">
        <f t="shared" si="131"/>
        <v>3.4013654529175374E-2</v>
      </c>
      <c r="E538" s="44">
        <f>IF(OR($A538="",$B538="",$C538=""),"",A538*'MPTO_working_3-way'!$I537)</f>
        <v>1.0960544738009259</v>
      </c>
      <c r="F538" s="45">
        <f>IF(OR($A538="",$B538="",$C538=""),"",B538*'MPTO_working_3-way'!$I537)</f>
        <v>15.499864681392339</v>
      </c>
      <c r="G538" s="46">
        <f>IF(OR($A538="",$B538="",$C538=""),"",C538*'MPTO_working_3-way'!$I537)</f>
        <v>43.252791168955405</v>
      </c>
      <c r="H538" s="44">
        <f>IF(OR($A538="",$B538="",$C538=""),"",'MPTO_working_3-way'!E537)</f>
        <v>1.0728942120869513</v>
      </c>
      <c r="I538" s="45">
        <f>IF(OR($A538="",$B538="",$C538=""),"",'MPTO_working_3-way'!F537)</f>
        <v>18.059259536604063</v>
      </c>
      <c r="J538" s="46">
        <f>IF(OR($A538="",$B538="",$C538=""),"",'MPTO_working_3-way'!G537)</f>
        <v>79.564606493413606</v>
      </c>
      <c r="K538" s="44">
        <f>IF(OR($A538="",$B538="",$C538=""),"",'OddsRatio_working_3-way'!H537)</f>
        <v>1.0769954285382546</v>
      </c>
      <c r="L538" s="45">
        <f>IF(OR($A538="",$B538="",$C538=""),"",'OddsRatio_working_3-way'!I537)</f>
        <v>18.952767420836306</v>
      </c>
      <c r="M538" s="46">
        <f>IF(OR($A538="",$B538="",$C538=""),"",'OddsRatio_working_3-way'!J537)</f>
        <v>53.395389120282083</v>
      </c>
      <c r="N538" s="47">
        <f t="shared" si="119"/>
        <v>91.236341249734991</v>
      </c>
      <c r="O538" s="48">
        <f t="shared" si="120"/>
        <v>6.4516692277998073</v>
      </c>
      <c r="P538" s="48">
        <f t="shared" si="121"/>
        <v>2.3119895224651947</v>
      </c>
      <c r="Q538" t="s">
        <v>427</v>
      </c>
      <c r="R538" t="s">
        <v>428</v>
      </c>
      <c r="S538" t="s">
        <v>538</v>
      </c>
      <c r="T538" s="50">
        <v>100</v>
      </c>
      <c r="U538" s="50">
        <f t="shared" si="122"/>
        <v>5.6603773584905657</v>
      </c>
      <c r="V538" s="50">
        <f t="shared" si="123"/>
        <v>93.328885923949301</v>
      </c>
      <c r="W538" s="50">
        <f t="shared" si="124"/>
        <v>97.609371264642604</v>
      </c>
      <c r="X538" s="50">
        <f t="shared" si="125"/>
        <v>9.0617428114080987</v>
      </c>
      <c r="Y538" s="50">
        <f t="shared" si="126"/>
        <v>96.730251376866832</v>
      </c>
      <c r="Z538" s="50">
        <f t="shared" si="127"/>
        <v>101.01073671756014</v>
      </c>
      <c r="AA538" s="50">
        <f t="shared" si="128"/>
        <v>-3.401365452917533</v>
      </c>
      <c r="AB538" s="50">
        <f t="shared" si="129"/>
        <v>-3.4013654529175312</v>
      </c>
      <c r="AC538" s="50">
        <f t="shared" si="130"/>
        <v>-3.4013654529175312</v>
      </c>
      <c r="AF538">
        <v>1.1599999999999999</v>
      </c>
      <c r="AG538">
        <v>5.47</v>
      </c>
      <c r="AH538" s="66"/>
      <c r="AJ538" t="s">
        <v>448</v>
      </c>
    </row>
    <row r="539" spans="1:36" ht="15" x14ac:dyDescent="0.25">
      <c r="A539">
        <v>2.0499999999999998</v>
      </c>
      <c r="B539">
        <v>3.19</v>
      </c>
      <c r="C539">
        <v>4.4000000000000004</v>
      </c>
      <c r="D539" s="43">
        <f t="shared" si="131"/>
        <v>2.8557229145959262E-2</v>
      </c>
      <c r="E539" s="44">
        <f>IF(OR($A539="",$B539="",$C539=""),"",A539*'MPTO_working_3-way'!$I538)</f>
        <v>2.1085423197492164</v>
      </c>
      <c r="F539" s="45">
        <f>IF(OR($A539="",$B539="",$C539=""),"",B539*'MPTO_working_3-way'!$I538)</f>
        <v>3.2810975609756099</v>
      </c>
      <c r="G539" s="46">
        <f>IF(OR($A539="",$B539="",$C539=""),"",C539*'MPTO_working_3-way'!$I538)</f>
        <v>4.5256518082422215</v>
      </c>
      <c r="H539" s="44">
        <f>IF(OR($A539="",$B539="",$C539=""),"",'MPTO_working_3-way'!E538)</f>
        <v>2.0908000959155943</v>
      </c>
      <c r="I539" s="45">
        <f>IF(OR($A539="",$B539="",$C539=""),"",'MPTO_working_3-way'!F538)</f>
        <v>3.2899006414287513</v>
      </c>
      <c r="J539" s="46">
        <f>IF(OR($A539="",$B539="",$C539=""),"",'MPTO_working_3-way'!G538)</f>
        <v>4.5923455056179785</v>
      </c>
      <c r="K539" s="44">
        <f>IF(OR($A539="",$B539="",$C539=""),"",'OddsRatio_working_3-way'!H538)</f>
        <v>2.0981798175474213</v>
      </c>
      <c r="L539" s="45">
        <f>IF(OR($A539="",$B539="",$C539=""),"",'OddsRatio_working_3-way'!I538)</f>
        <v>3.2904893337417644</v>
      </c>
      <c r="M539" s="46">
        <f>IF(OR($A539="",$B539="",$C539=""),"",'OddsRatio_working_3-way'!J538)</f>
        <v>4.556010837772603</v>
      </c>
      <c r="N539" s="47">
        <f t="shared" si="119"/>
        <v>47.426128972309975</v>
      </c>
      <c r="O539" s="48">
        <f t="shared" si="120"/>
        <v>30.477606392863777</v>
      </c>
      <c r="P539" s="48">
        <f t="shared" si="121"/>
        <v>22.096264634826234</v>
      </c>
      <c r="Q539" t="s">
        <v>144</v>
      </c>
      <c r="R539" t="s">
        <v>185</v>
      </c>
      <c r="S539" t="s">
        <v>538</v>
      </c>
      <c r="T539" s="50">
        <v>100</v>
      </c>
      <c r="U539" s="50">
        <f t="shared" si="122"/>
        <v>51.219512195121943</v>
      </c>
      <c r="V539" s="50">
        <f t="shared" si="123"/>
        <v>68.652037617554868</v>
      </c>
      <c r="W539" s="50">
        <f t="shared" si="124"/>
        <v>77.27272727272728</v>
      </c>
      <c r="X539" s="50">
        <f t="shared" si="125"/>
        <v>54.075235109717866</v>
      </c>
      <c r="Y539" s="50">
        <f t="shared" si="126"/>
        <v>71.507760532150783</v>
      </c>
      <c r="Z539" s="50">
        <f t="shared" si="127"/>
        <v>80.128450187323196</v>
      </c>
      <c r="AA539" s="50">
        <f t="shared" si="128"/>
        <v>-2.8557229145959226</v>
      </c>
      <c r="AB539" s="50">
        <f t="shared" si="129"/>
        <v>-2.8557229145959155</v>
      </c>
      <c r="AC539" s="50">
        <f t="shared" si="130"/>
        <v>-2.8557229145959155</v>
      </c>
      <c r="AF539">
        <v>2.56</v>
      </c>
      <c r="AG539">
        <v>1.56</v>
      </c>
      <c r="AH539" s="66"/>
      <c r="AJ539" t="s">
        <v>435</v>
      </c>
    </row>
    <row r="540" spans="1:36" ht="15" x14ac:dyDescent="0.25">
      <c r="A540">
        <v>2.27</v>
      </c>
      <c r="B540">
        <v>3.23</v>
      </c>
      <c r="C540">
        <v>3.6</v>
      </c>
      <c r="D540" s="43">
        <f t="shared" si="131"/>
        <v>2.7903935358825516E-2</v>
      </c>
      <c r="E540" s="44">
        <f>IF(OR($A540="",$B540="",$C540=""),"",A540*'MPTO_working_3-way'!$I539)</f>
        <v>2.333341933264534</v>
      </c>
      <c r="F540" s="45">
        <f>IF(OR($A540="",$B540="",$C540=""),"",B540*'MPTO_working_3-way'!$I539)</f>
        <v>3.3201297112090065</v>
      </c>
      <c r="G540" s="46">
        <f>IF(OR($A540="",$B540="",$C540=""),"",C540*'MPTO_working_3-way'!$I539)</f>
        <v>3.7004541672917721</v>
      </c>
      <c r="H540" s="44">
        <f>IF(OR($A540="",$B540="",$C540=""),"",'MPTO_working_3-way'!E539)</f>
        <v>2.3189625231276354</v>
      </c>
      <c r="I540" s="45">
        <f>IF(OR($A540="",$B540="",$C540=""),"",'MPTO_working_3-way'!F539)</f>
        <v>3.3300453416519971</v>
      </c>
      <c r="J540" s="46">
        <f>IF(OR($A540="",$B540="",$C540=""),"",'MPTO_working_3-way'!G539)</f>
        <v>3.7247212574365851</v>
      </c>
      <c r="K540" s="44">
        <f>IF(OR($A540="",$B540="",$C540=""),"",'OddsRatio_working_3-way'!H539)</f>
        <v>2.3251425521827684</v>
      </c>
      <c r="L540" s="45">
        <f>IF(OR($A540="",$B540="",$C540=""),"",'OddsRatio_working_3-way'!I539)</f>
        <v>3.3268251113130507</v>
      </c>
      <c r="M540" s="46">
        <f>IF(OR($A540="",$B540="",$C540=""),"",'OddsRatio_working_3-way'!J539)</f>
        <v>3.7128902643111794</v>
      </c>
      <c r="N540" s="47">
        <f t="shared" si="119"/>
        <v>42.856984899805028</v>
      </c>
      <c r="O540" s="48">
        <f t="shared" si="120"/>
        <v>30.119305177262355</v>
      </c>
      <c r="P540" s="48">
        <f t="shared" si="121"/>
        <v>27.023709922932614</v>
      </c>
      <c r="Q540" t="s">
        <v>106</v>
      </c>
      <c r="R540" t="s">
        <v>365</v>
      </c>
      <c r="S540" t="s">
        <v>538</v>
      </c>
      <c r="T540" s="50">
        <v>100</v>
      </c>
      <c r="U540" s="50">
        <f t="shared" si="122"/>
        <v>55.947136563876647</v>
      </c>
      <c r="V540" s="50">
        <f t="shared" si="123"/>
        <v>69.040247678018574</v>
      </c>
      <c r="W540" s="50">
        <f t="shared" si="124"/>
        <v>72.222222222222229</v>
      </c>
      <c r="X540" s="50">
        <f t="shared" si="125"/>
        <v>58.737530099759205</v>
      </c>
      <c r="Y540" s="50">
        <f t="shared" si="126"/>
        <v>71.830641213901131</v>
      </c>
      <c r="Z540" s="50">
        <f t="shared" si="127"/>
        <v>75.012615758104772</v>
      </c>
      <c r="AA540" s="50">
        <f t="shared" si="128"/>
        <v>-2.7903935358825578</v>
      </c>
      <c r="AB540" s="50">
        <f t="shared" si="129"/>
        <v>-2.7903935358825578</v>
      </c>
      <c r="AC540" s="50">
        <f t="shared" si="130"/>
        <v>-2.7903935358825436</v>
      </c>
      <c r="AF540">
        <v>2.3199999999999998</v>
      </c>
      <c r="AG540">
        <v>1.66</v>
      </c>
      <c r="AH540" s="66"/>
      <c r="AJ540" t="s">
        <v>435</v>
      </c>
    </row>
    <row r="541" spans="1:36" ht="15" x14ac:dyDescent="0.25">
      <c r="A541">
        <v>2.81</v>
      </c>
      <c r="B541">
        <v>3.16</v>
      </c>
      <c r="C541">
        <v>2.82</v>
      </c>
      <c r="D541" s="43">
        <f t="shared" si="131"/>
        <v>2.6937511401542213E-2</v>
      </c>
      <c r="E541" s="44">
        <f>IF(OR($A541="",$B541="",$C541=""),"",A541*'MPTO_working_3-way'!$I540)</f>
        <v>2.8856944070383337</v>
      </c>
      <c r="F541" s="45">
        <f>IF(OR($A541="",$B541="",$C541=""),"",B541*'MPTO_working_3-way'!$I540)</f>
        <v>3.2451225360288736</v>
      </c>
      <c r="G541" s="46">
        <f>IF(OR($A541="",$B541="",$C541=""),"",C541*'MPTO_working_3-way'!$I540)</f>
        <v>2.8959637821523487</v>
      </c>
      <c r="H541" s="44">
        <f>IF(OR($A541="",$B541="",$C541=""),"",'MPTO_working_3-way'!E540)</f>
        <v>2.8827356553602521</v>
      </c>
      <c r="I541" s="45">
        <f>IF(OR($A541="",$B541="",$C541=""),"",'MPTO_working_3-way'!F540)</f>
        <v>3.2522807964231819</v>
      </c>
      <c r="J541" s="46">
        <f>IF(OR($A541="",$B541="",$C541=""),"",'MPTO_working_3-way'!G540)</f>
        <v>2.8932610165230122</v>
      </c>
      <c r="K541" s="44">
        <f>IF(OR($A541="",$B541="",$C541=""),"",'OddsRatio_working_3-way'!H540)</f>
        <v>2.8842456103856455</v>
      </c>
      <c r="L541" s="45">
        <f>IF(OR($A541="",$B541="",$C541=""),"",'OddsRatio_working_3-way'!I540)</f>
        <v>3.248602496371821</v>
      </c>
      <c r="M541" s="46">
        <f>IF(OR($A541="",$B541="",$C541=""),"",'OddsRatio_working_3-way'!J540)</f>
        <v>2.8946558071281081</v>
      </c>
      <c r="N541" s="47">
        <f t="shared" si="119"/>
        <v>34.653704063776011</v>
      </c>
      <c r="O541" s="48">
        <f t="shared" si="120"/>
        <v>30.815477347851449</v>
      </c>
      <c r="P541" s="48">
        <f t="shared" si="121"/>
        <v>34.530818588372554</v>
      </c>
      <c r="Q541" t="s">
        <v>107</v>
      </c>
      <c r="R541" t="s">
        <v>148</v>
      </c>
      <c r="S541" t="s">
        <v>538</v>
      </c>
      <c r="T541" s="50">
        <v>100</v>
      </c>
      <c r="U541" s="50">
        <f t="shared" si="122"/>
        <v>64.412811387900362</v>
      </c>
      <c r="V541" s="50">
        <f t="shared" si="123"/>
        <v>68.35443037974683</v>
      </c>
      <c r="W541" s="50">
        <f t="shared" si="124"/>
        <v>64.539007092198588</v>
      </c>
      <c r="X541" s="50">
        <f t="shared" si="125"/>
        <v>67.106562528054582</v>
      </c>
      <c r="Y541" s="50">
        <f t="shared" si="126"/>
        <v>71.048181519901064</v>
      </c>
      <c r="Z541" s="50">
        <f t="shared" si="127"/>
        <v>67.232758232352808</v>
      </c>
      <c r="AA541" s="50">
        <f t="shared" si="128"/>
        <v>-2.6937511401542196</v>
      </c>
      <c r="AB541" s="50">
        <f t="shared" si="129"/>
        <v>-2.6937511401542338</v>
      </c>
      <c r="AC541" s="50">
        <f t="shared" si="130"/>
        <v>-2.6937511401542196</v>
      </c>
      <c r="AF541">
        <v>2.42</v>
      </c>
      <c r="AG541">
        <v>1.61</v>
      </c>
      <c r="AH541" s="66"/>
      <c r="AJ541" t="s">
        <v>435</v>
      </c>
    </row>
    <row r="542" spans="1:36" ht="15" x14ac:dyDescent="0.25">
      <c r="A542">
        <v>2.94</v>
      </c>
      <c r="B542">
        <v>3.93</v>
      </c>
      <c r="C542">
        <v>2.31</v>
      </c>
      <c r="D542" s="43">
        <f t="shared" si="131"/>
        <v>2.7489413530852991E-2</v>
      </c>
      <c r="E542" s="44">
        <f>IF(OR($A542="",$B542="",$C542=""),"",A542*'MPTO_working_3-way'!$I541)</f>
        <v>3.0208188757807077</v>
      </c>
      <c r="F542" s="45">
        <f>IF(OR($A542="",$B542="",$C542=""),"",B542*'MPTO_working_3-way'!$I541)</f>
        <v>4.0380333951762521</v>
      </c>
      <c r="G542" s="46">
        <f>IF(OR($A542="",$B542="",$C542=""),"",C542*'MPTO_working_3-way'!$I541)</f>
        <v>2.3735005452562703</v>
      </c>
      <c r="H542" s="44">
        <f>IF(OR($A542="",$B542="",$C542=""),"",'MPTO_working_3-way'!E541)</f>
        <v>3.0213952559585788</v>
      </c>
      <c r="I542" s="45">
        <f>IF(OR($A542="",$B542="",$C542=""),"",'MPTO_working_3-way'!F541)</f>
        <v>4.076810562174022</v>
      </c>
      <c r="J542" s="46">
        <f>IF(OR($A542="",$B542="",$C542=""),"",'MPTO_working_3-way'!G541)</f>
        <v>2.3599527623970853</v>
      </c>
      <c r="K542" s="44">
        <f>IF(OR($A542="",$B542="",$C542=""),"",'OddsRatio_working_3-way'!H541)</f>
        <v>3.0230953761510366</v>
      </c>
      <c r="L542" s="45">
        <f>IF(OR($A542="",$B542="",$C542=""),"",'OddsRatio_working_3-way'!I541)</f>
        <v>4.0554997175889378</v>
      </c>
      <c r="M542" s="46">
        <f>IF(OR($A542="",$B542="",$C542=""),"",'OddsRatio_working_3-way'!J541)</f>
        <v>2.3661107952360094</v>
      </c>
      <c r="N542" s="47">
        <f t="shared" si="119"/>
        <v>33.103606708017459</v>
      </c>
      <c r="O542" s="48">
        <f t="shared" si="120"/>
        <v>24.76453020905123</v>
      </c>
      <c r="P542" s="48">
        <f t="shared" si="121"/>
        <v>42.131863082931318</v>
      </c>
      <c r="Q542" t="s">
        <v>175</v>
      </c>
      <c r="R542" t="s">
        <v>149</v>
      </c>
      <c r="S542" t="s">
        <v>538</v>
      </c>
      <c r="T542" s="50">
        <v>100</v>
      </c>
      <c r="U542" s="50">
        <f t="shared" si="122"/>
        <v>65.986394557823132</v>
      </c>
      <c r="V542" s="50">
        <f t="shared" si="123"/>
        <v>74.554707379134854</v>
      </c>
      <c r="W542" s="50">
        <f t="shared" si="124"/>
        <v>56.709956709956707</v>
      </c>
      <c r="X542" s="50">
        <f t="shared" si="125"/>
        <v>68.735335910908432</v>
      </c>
      <c r="Y542" s="50">
        <f t="shared" si="126"/>
        <v>77.303648732220154</v>
      </c>
      <c r="Z542" s="50">
        <f t="shared" si="127"/>
        <v>59.458898063042007</v>
      </c>
      <c r="AA542" s="50">
        <f t="shared" si="128"/>
        <v>-2.7489413530853</v>
      </c>
      <c r="AB542" s="50">
        <f t="shared" si="129"/>
        <v>-2.7489413530853</v>
      </c>
      <c r="AC542" s="50">
        <f t="shared" si="130"/>
        <v>-2.7489413530853</v>
      </c>
      <c r="AF542">
        <v>1.75</v>
      </c>
      <c r="AG542">
        <v>2.16</v>
      </c>
      <c r="AH542" s="66"/>
      <c r="AJ542" t="s">
        <v>435</v>
      </c>
    </row>
    <row r="543" spans="1:36" ht="15" x14ac:dyDescent="0.25">
      <c r="A543">
        <v>2.68</v>
      </c>
      <c r="B543">
        <v>3.48</v>
      </c>
      <c r="C543">
        <v>2.72</v>
      </c>
      <c r="D543" s="43">
        <f t="shared" si="131"/>
        <v>2.8137709020818802E-2</v>
      </c>
      <c r="E543" s="44">
        <f>IF(OR($A543="",$B543="",$C543=""),"",A543*'MPTO_working_3-way'!$I542)</f>
        <v>2.7554090601757943</v>
      </c>
      <c r="F543" s="45">
        <f>IF(OR($A543="",$B543="",$C543=""),"",B543*'MPTO_working_3-way'!$I542)</f>
        <v>3.5779192273924494</v>
      </c>
      <c r="G543" s="46">
        <f>IF(OR($A543="",$B543="",$C543=""),"",C543*'MPTO_working_3-way'!$I542)</f>
        <v>2.7965345685366274</v>
      </c>
      <c r="H543" s="44">
        <f>IF(OR($A543="",$B543="",$C543=""),"",'MPTO_working_3-way'!E542)</f>
        <v>2.7491024096803356</v>
      </c>
      <c r="I543" s="45">
        <f>IF(OR($A543="",$B543="",$C543=""),"",'MPTO_working_3-way'!F542)</f>
        <v>3.5974188239493925</v>
      </c>
      <c r="J543" s="46">
        <f>IF(OR($A543="",$B543="",$C543=""),"",'MPTO_working_3-way'!G542)</f>
        <v>2.7912079657858047</v>
      </c>
      <c r="K543" s="44">
        <f>IF(OR($A543="",$B543="",$C543=""),"",'OddsRatio_working_3-way'!H542)</f>
        <v>2.7524194640760244</v>
      </c>
      <c r="L543" s="45">
        <f>IF(OR($A543="",$B543="",$C543=""),"",'OddsRatio_working_3-way'!I542)</f>
        <v>3.5869049231598447</v>
      </c>
      <c r="M543" s="46">
        <f>IF(OR($A543="",$B543="",$C543=""),"",'OddsRatio_working_3-way'!J542)</f>
        <v>2.7941437370302156</v>
      </c>
      <c r="N543" s="47">
        <f t="shared" si="119"/>
        <v>36.292252009079199</v>
      </c>
      <c r="O543" s="48">
        <f t="shared" si="120"/>
        <v>27.949205570210417</v>
      </c>
      <c r="P543" s="48">
        <f t="shared" si="121"/>
        <v>35.758542420710384</v>
      </c>
      <c r="Q543" t="s">
        <v>366</v>
      </c>
      <c r="R543" t="s">
        <v>508</v>
      </c>
      <c r="S543" t="s">
        <v>538</v>
      </c>
      <c r="T543" s="50">
        <v>100</v>
      </c>
      <c r="U543" s="50">
        <f t="shared" si="122"/>
        <v>62.686567164179095</v>
      </c>
      <c r="V543" s="50">
        <f t="shared" si="123"/>
        <v>71.264367816091948</v>
      </c>
      <c r="W543" s="50">
        <f t="shared" si="124"/>
        <v>63.235294117647051</v>
      </c>
      <c r="X543" s="50">
        <f t="shared" si="125"/>
        <v>65.500338066260994</v>
      </c>
      <c r="Y543" s="50">
        <f t="shared" si="126"/>
        <v>74.078138718173832</v>
      </c>
      <c r="Z543" s="50">
        <f t="shared" si="127"/>
        <v>66.049065019728943</v>
      </c>
      <c r="AA543" s="50">
        <f t="shared" si="128"/>
        <v>-2.8137709020818988</v>
      </c>
      <c r="AB543" s="50">
        <f t="shared" si="129"/>
        <v>-2.8137709020818846</v>
      </c>
      <c r="AC543" s="50">
        <f t="shared" si="130"/>
        <v>-2.8137709020818917</v>
      </c>
      <c r="AF543">
        <v>2.11</v>
      </c>
      <c r="AG543">
        <v>1.79</v>
      </c>
      <c r="AH543" s="66"/>
      <c r="AJ543" t="s">
        <v>449</v>
      </c>
    </row>
    <row r="544" spans="1:36" ht="15" x14ac:dyDescent="0.25">
      <c r="A544">
        <v>1.93</v>
      </c>
      <c r="B544">
        <v>3.13</v>
      </c>
      <c r="C544">
        <v>5.37</v>
      </c>
      <c r="D544" s="43">
        <f t="shared" si="131"/>
        <v>2.384327220964555E-2</v>
      </c>
      <c r="E544" s="44">
        <f>IF(OR($A544="",$B544="",$C544=""),"",A544*'MPTO_working_3-way'!$I543)</f>
        <v>1.9760175153646158</v>
      </c>
      <c r="F544" s="45">
        <f>IF(OR($A544="",$B544="",$C544=""),"",B544*'MPTO_working_3-way'!$I543)</f>
        <v>3.2046294420161905</v>
      </c>
      <c r="G544" s="46">
        <f>IF(OR($A544="",$B544="",$C544=""),"",C544*'MPTO_working_3-way'!$I543)</f>
        <v>5.498038371765797</v>
      </c>
      <c r="H544" s="44">
        <f>IF(OR($A544="",$B544="",$C544=""),"",'MPTO_working_3-way'!E543)</f>
        <v>1.9600657858046411</v>
      </c>
      <c r="I544" s="45">
        <f>IF(OR($A544="",$B544="",$C544=""),"",'MPTO_working_3-way'!F543)</f>
        <v>3.2098497656555582</v>
      </c>
      <c r="J544" s="46">
        <f>IF(OR($A544="",$B544="",$C544=""),"",'MPTO_working_3-way'!G543)</f>
        <v>5.6094064215980035</v>
      </c>
      <c r="K544" s="44">
        <f>IF(OR($A544="",$B544="",$C544=""),"",'OddsRatio_working_3-way'!H543)</f>
        <v>1.9667395198376043</v>
      </c>
      <c r="L544" s="45">
        <f>IF(OR($A544="",$B544="",$C544=""),"",'OddsRatio_working_3-way'!I543)</f>
        <v>3.2141453518861276</v>
      </c>
      <c r="M544" s="46">
        <f>IF(OR($A544="",$B544="",$C544=""),"",'OddsRatio_working_3-way'!J543)</f>
        <v>5.5426362383767023</v>
      </c>
      <c r="N544" s="47">
        <f t="shared" si="119"/>
        <v>50.606838867796142</v>
      </c>
      <c r="O544" s="48">
        <f t="shared" si="120"/>
        <v>31.204855915286441</v>
      </c>
      <c r="P544" s="48">
        <f t="shared" si="121"/>
        <v>18.188305216917421</v>
      </c>
      <c r="Q544" t="s">
        <v>112</v>
      </c>
      <c r="R544" t="s">
        <v>59</v>
      </c>
      <c r="S544" t="s">
        <v>538</v>
      </c>
      <c r="T544" s="50">
        <v>100</v>
      </c>
      <c r="U544" s="50">
        <f t="shared" si="122"/>
        <v>48.186528497409334</v>
      </c>
      <c r="V544" s="50">
        <f t="shared" si="123"/>
        <v>68.051118210862612</v>
      </c>
      <c r="W544" s="50">
        <f t="shared" si="124"/>
        <v>81.378026070763497</v>
      </c>
      <c r="X544" s="50">
        <f t="shared" si="125"/>
        <v>50.570855718373878</v>
      </c>
      <c r="Y544" s="50">
        <f t="shared" si="126"/>
        <v>70.435445431827176</v>
      </c>
      <c r="Z544" s="50">
        <f t="shared" si="127"/>
        <v>83.762353291728047</v>
      </c>
      <c r="AA544" s="50">
        <f t="shared" si="128"/>
        <v>-2.3843272209645434</v>
      </c>
      <c r="AB544" s="50">
        <f t="shared" si="129"/>
        <v>-2.3843272209645647</v>
      </c>
      <c r="AC544" s="50">
        <f t="shared" si="130"/>
        <v>-2.3843272209645505</v>
      </c>
      <c r="AF544">
        <v>2.99</v>
      </c>
      <c r="AG544">
        <v>1.43</v>
      </c>
      <c r="AH544" s="66"/>
      <c r="AJ544" t="s">
        <v>436</v>
      </c>
    </row>
    <row r="545" spans="1:36" ht="15" x14ac:dyDescent="0.25">
      <c r="A545">
        <v>2.0699999999999998</v>
      </c>
      <c r="B545">
        <v>3.53</v>
      </c>
      <c r="C545">
        <v>3.89</v>
      </c>
      <c r="D545" s="43">
        <f t="shared" si="131"/>
        <v>2.3447315160143312E-2</v>
      </c>
      <c r="E545" s="44">
        <f>IF(OR($A545="",$B545="",$C545=""),"",A545*'MPTO_working_3-way'!$I544)</f>
        <v>2.1185359423814965</v>
      </c>
      <c r="F545" s="45">
        <f>IF(OR($A545="",$B545="",$C545=""),"",B545*'MPTO_working_3-way'!$I544)</f>
        <v>3.6127690225153057</v>
      </c>
      <c r="G545" s="46">
        <f>IF(OR($A545="",$B545="",$C545=""),"",C545*'MPTO_working_3-way'!$I544)</f>
        <v>3.9812100559729577</v>
      </c>
      <c r="H545" s="44">
        <f>IF(OR($A545="",$B545="",$C545=""),"",'MPTO_working_3-way'!E544)</f>
        <v>2.1040405299771003</v>
      </c>
      <c r="I545" s="45">
        <f>IF(OR($A545="",$B545="",$C545=""),"",'MPTO_working_3-way'!F544)</f>
        <v>3.6301547877881615</v>
      </c>
      <c r="J545" s="46">
        <f>IF(OR($A545="",$B545="",$C545=""),"",'MPTO_working_3-way'!G544)</f>
        <v>4.011977566122769</v>
      </c>
      <c r="K545" s="44">
        <f>IF(OR($A545="",$B545="",$C545=""),"",'OddsRatio_working_3-way'!H544)</f>
        <v>2.109913615683042</v>
      </c>
      <c r="L545" s="45">
        <f>IF(OR($A545="",$B545="",$C545=""),"",'OddsRatio_working_3-way'!I544)</f>
        <v>3.6243751847458863</v>
      </c>
      <c r="M545" s="46">
        <f>IF(OR($A545="",$B545="",$C545=""),"",'OddsRatio_working_3-way'!J544)</f>
        <v>3.9978040647887787</v>
      </c>
      <c r="N545" s="47">
        <f t="shared" si="119"/>
        <v>47.202408984191052</v>
      </c>
      <c r="O545" s="48">
        <f t="shared" si="120"/>
        <v>27.679599602627615</v>
      </c>
      <c r="P545" s="48">
        <f t="shared" si="121"/>
        <v>25.11799141318135</v>
      </c>
      <c r="Q545" t="s">
        <v>54</v>
      </c>
      <c r="R545" t="s">
        <v>177</v>
      </c>
      <c r="S545" t="s">
        <v>538</v>
      </c>
      <c r="T545" s="50">
        <v>100</v>
      </c>
      <c r="U545" s="50">
        <f t="shared" si="122"/>
        <v>51.690821256038639</v>
      </c>
      <c r="V545" s="50">
        <f t="shared" si="123"/>
        <v>71.671388101982998</v>
      </c>
      <c r="W545" s="50">
        <f t="shared" si="124"/>
        <v>74.293059125964007</v>
      </c>
      <c r="X545" s="50">
        <f t="shared" si="125"/>
        <v>54.035552772052988</v>
      </c>
      <c r="Y545" s="50">
        <f t="shared" si="126"/>
        <v>74.016119617997347</v>
      </c>
      <c r="Z545" s="50">
        <f t="shared" si="127"/>
        <v>76.637790641978356</v>
      </c>
      <c r="AA545" s="50">
        <f t="shared" si="128"/>
        <v>-2.3447315160143489</v>
      </c>
      <c r="AB545" s="50">
        <f t="shared" si="129"/>
        <v>-2.3447315160143489</v>
      </c>
      <c r="AC545" s="50">
        <f t="shared" si="130"/>
        <v>-2.3447315160143489</v>
      </c>
      <c r="AF545">
        <v>2.17</v>
      </c>
      <c r="AG545">
        <v>1.76</v>
      </c>
      <c r="AH545" s="66"/>
      <c r="AJ545" t="s">
        <v>436</v>
      </c>
    </row>
    <row r="546" spans="1:36" ht="15" x14ac:dyDescent="0.25">
      <c r="A546">
        <v>1.41</v>
      </c>
      <c r="B546">
        <v>4.57</v>
      </c>
      <c r="C546">
        <v>10.119999999999999</v>
      </c>
      <c r="D546" s="43">
        <f t="shared" si="131"/>
        <v>2.6852468149022757E-2</v>
      </c>
      <c r="E546" s="44">
        <f>IF(OR($A546="",$B546="",$C546=""),"",A546*'MPTO_working_3-way'!$I545)</f>
        <v>1.447861980090122</v>
      </c>
      <c r="F546" s="45">
        <f>IF(OR($A546="",$B546="",$C546=""),"",B546*'MPTO_working_3-way'!$I545)</f>
        <v>4.6927157794410341</v>
      </c>
      <c r="G546" s="46">
        <f>IF(OR($A546="",$B546="",$C546=""),"",C546*'MPTO_working_3-way'!$I545)</f>
        <v>10.39174697766811</v>
      </c>
      <c r="H546" s="44">
        <f>IF(OR($A546="",$B546="",$C546=""),"",'MPTO_working_3-way'!E545)</f>
        <v>1.4280225875932329</v>
      </c>
      <c r="I546" s="45">
        <f>IF(OR($A546="",$B546="",$C546=""),"",'MPTO_working_3-way'!F545)</f>
        <v>4.7649098764864384</v>
      </c>
      <c r="J546" s="46">
        <f>IF(OR($A546="",$B546="",$C546=""),"",'MPTO_working_3-way'!G545)</f>
        <v>11.128000134698185</v>
      </c>
      <c r="K546" s="44">
        <f>IF(OR($A546="",$B546="",$C546=""),"",'OddsRatio_working_3-way'!H545)</f>
        <v>1.4344353047550782</v>
      </c>
      <c r="L546" s="45">
        <f>IF(OR($A546="",$B546="",$C546=""),"",'OddsRatio_working_3-way'!I545)</f>
        <v>4.7827659462820202</v>
      </c>
      <c r="M546" s="46">
        <f>IF(OR($A546="",$B546="",$C546=""),"",'OddsRatio_working_3-way'!J545)</f>
        <v>10.66353653503978</v>
      </c>
      <c r="N546" s="47">
        <f t="shared" si="119"/>
        <v>69.067356816549264</v>
      </c>
      <c r="O546" s="48">
        <f t="shared" si="120"/>
        <v>21.309622125018478</v>
      </c>
      <c r="P546" s="48">
        <f t="shared" si="121"/>
        <v>9.6230210584322595</v>
      </c>
      <c r="Q546" t="s">
        <v>113</v>
      </c>
      <c r="R546" t="s">
        <v>63</v>
      </c>
      <c r="S546" t="s">
        <v>538</v>
      </c>
      <c r="T546" s="50">
        <v>100</v>
      </c>
      <c r="U546" s="50">
        <f t="shared" si="122"/>
        <v>29.078014184397166</v>
      </c>
      <c r="V546" s="50">
        <f t="shared" si="123"/>
        <v>78.118161925601754</v>
      </c>
      <c r="W546" s="50">
        <f t="shared" si="124"/>
        <v>90.118577075098813</v>
      </c>
      <c r="X546" s="50">
        <f t="shared" si="125"/>
        <v>31.763260999299437</v>
      </c>
      <c r="Y546" s="50">
        <f t="shared" si="126"/>
        <v>80.803408740504025</v>
      </c>
      <c r="Z546" s="50">
        <f t="shared" si="127"/>
        <v>92.803823890001098</v>
      </c>
      <c r="AA546" s="50">
        <f t="shared" si="128"/>
        <v>-2.6852468149022712</v>
      </c>
      <c r="AB546" s="50">
        <f t="shared" si="129"/>
        <v>-2.6852468149022712</v>
      </c>
      <c r="AC546" s="50">
        <f t="shared" si="130"/>
        <v>-2.6852468149022855</v>
      </c>
      <c r="AF546">
        <v>2.11</v>
      </c>
      <c r="AG546">
        <v>1.8</v>
      </c>
      <c r="AH546" s="66"/>
      <c r="AJ546" t="s">
        <v>436</v>
      </c>
    </row>
    <row r="547" spans="1:36" ht="15" x14ac:dyDescent="0.25">
      <c r="A547">
        <v>1.35</v>
      </c>
      <c r="B547">
        <v>4.87</v>
      </c>
      <c r="C547">
        <v>12.19</v>
      </c>
      <c r="D547" s="43">
        <f t="shared" si="131"/>
        <v>2.8114004246525992E-2</v>
      </c>
      <c r="E547" s="44">
        <f>IF(OR($A547="",$B547="",$C547=""),"",A547*'MPTO_working_3-way'!$I546)</f>
        <v>1.3879539057328101</v>
      </c>
      <c r="F547" s="45">
        <f>IF(OR($A547="",$B547="",$C547=""),"",B547*'MPTO_working_3-way'!$I546)</f>
        <v>5.0069152006805817</v>
      </c>
      <c r="G547" s="46">
        <f>IF(OR($A547="",$B547="",$C547=""),"",C547*'MPTO_working_3-way'!$I546)</f>
        <v>12.53270971176515</v>
      </c>
      <c r="H547" s="44">
        <f>IF(OR($A547="",$B547="",$C547=""),"",'MPTO_working_3-way'!E546)</f>
        <v>1.3672981010790011</v>
      </c>
      <c r="I547" s="45">
        <f>IF(OR($A547="",$B547="",$C547=""),"",'MPTO_working_3-way'!F546)</f>
        <v>5.1028876278735895</v>
      </c>
      <c r="J547" s="46">
        <f>IF(OR($A547="",$B547="",$C547=""),"",'MPTO_working_3-way'!G546)</f>
        <v>13.7621396359719</v>
      </c>
      <c r="K547" s="44">
        <f>IF(OR($A547="",$B547="",$C547=""),"",'OddsRatio_working_3-way'!H546)</f>
        <v>1.3737424287525148</v>
      </c>
      <c r="L547" s="45">
        <f>IF(OR($A547="",$B547="",$C547=""),"",'OddsRatio_working_3-way'!I546)</f>
        <v>5.1325234264920923</v>
      </c>
      <c r="M547" s="46">
        <f>IF(OR($A547="",$B547="",$C547=""),"",'OddsRatio_working_3-way'!J546)</f>
        <v>12.949079364973258</v>
      </c>
      <c r="N547" s="47">
        <f t="shared" si="119"/>
        <v>72.048502177889063</v>
      </c>
      <c r="O547" s="48">
        <f t="shared" si="120"/>
        <v>19.972377400441527</v>
      </c>
      <c r="P547" s="48">
        <f t="shared" si="121"/>
        <v>7.9791204216694211</v>
      </c>
      <c r="Q547" t="s">
        <v>57</v>
      </c>
      <c r="R547" t="s">
        <v>179</v>
      </c>
      <c r="S547" t="s">
        <v>538</v>
      </c>
      <c r="T547" s="50">
        <v>100</v>
      </c>
      <c r="U547" s="50">
        <f t="shared" si="122"/>
        <v>25.925925925925924</v>
      </c>
      <c r="V547" s="50">
        <f t="shared" si="123"/>
        <v>79.466119096509232</v>
      </c>
      <c r="W547" s="50">
        <f t="shared" si="124"/>
        <v>91.796554552912227</v>
      </c>
      <c r="X547" s="50">
        <f t="shared" si="125"/>
        <v>28.737326350578535</v>
      </c>
      <c r="Y547" s="50">
        <f t="shared" si="126"/>
        <v>82.27751952116185</v>
      </c>
      <c r="Z547" s="50">
        <f t="shared" si="127"/>
        <v>94.607954977564816</v>
      </c>
      <c r="AA547" s="50">
        <f t="shared" si="128"/>
        <v>-2.8114004246526108</v>
      </c>
      <c r="AB547" s="50">
        <f t="shared" si="129"/>
        <v>-2.8114004246526179</v>
      </c>
      <c r="AC547" s="50">
        <f t="shared" si="130"/>
        <v>-2.8114004246525894</v>
      </c>
      <c r="AF547">
        <v>2.33</v>
      </c>
      <c r="AG547">
        <v>1.67</v>
      </c>
      <c r="AH547" s="66"/>
      <c r="AJ547" t="s">
        <v>436</v>
      </c>
    </row>
    <row r="548" spans="1:36" ht="15" x14ac:dyDescent="0.25">
      <c r="A548">
        <v>3.62</v>
      </c>
      <c r="B548">
        <v>4.01</v>
      </c>
      <c r="C548">
        <v>2.0099999999999998</v>
      </c>
      <c r="D548" s="43">
        <f t="shared" si="131"/>
        <v>2.3132090337088407E-2</v>
      </c>
      <c r="E548" s="44">
        <f>IF(OR($A548="",$B548="",$C548=""),"",A548*'MPTO_working_3-way'!$I547)</f>
        <v>3.7037381670202603</v>
      </c>
      <c r="F548" s="45">
        <f>IF(OR($A548="",$B548="",$C548=""),"",B548*'MPTO_working_3-way'!$I547)</f>
        <v>4.1027596822517243</v>
      </c>
      <c r="G548" s="46">
        <f>IF(OR($A548="",$B548="",$C548=""),"",C548*'MPTO_working_3-way'!$I547)</f>
        <v>2.0564955015775475</v>
      </c>
      <c r="H548" s="44">
        <f>IF(OR($A548="",$B548="",$C548=""),"",'MPTO_working_3-way'!E547)</f>
        <v>3.7239454555092575</v>
      </c>
      <c r="I548" s="45">
        <f>IF(OR($A548="",$B548="",$C548=""),"",'MPTO_working_3-way'!F547)</f>
        <v>4.1379448154177743</v>
      </c>
      <c r="J548" s="46">
        <f>IF(OR($A548="",$B548="",$C548=""),"",'MPTO_working_3-way'!G547)</f>
        <v>2.0416423957440348</v>
      </c>
      <c r="K548" s="44">
        <f>IF(OR($A548="",$B548="",$C548=""),"",'OddsRatio_working_3-way'!H547)</f>
        <v>3.7174046250926036</v>
      </c>
      <c r="L548" s="45">
        <f>IF(OR($A548="",$B548="",$C548=""),"",'OddsRatio_working_3-way'!I547)</f>
        <v>4.1219037868430304</v>
      </c>
      <c r="M548" s="46">
        <f>IF(OR($A548="",$B548="",$C548=""),"",'OddsRatio_working_3-way'!J547)</f>
        <v>2.0475491111998201</v>
      </c>
      <c r="N548" s="47">
        <f t="shared" si="119"/>
        <v>26.999748764760074</v>
      </c>
      <c r="O548" s="48">
        <f t="shared" si="120"/>
        <v>24.373838037015329</v>
      </c>
      <c r="P548" s="48">
        <f t="shared" si="121"/>
        <v>48.626413198224618</v>
      </c>
      <c r="Q548" t="s">
        <v>176</v>
      </c>
      <c r="R548" t="s">
        <v>114</v>
      </c>
      <c r="S548" t="s">
        <v>538</v>
      </c>
      <c r="T548" s="50">
        <v>100</v>
      </c>
      <c r="U548" s="50">
        <f t="shared" si="122"/>
        <v>72.375690607734811</v>
      </c>
      <c r="V548" s="50">
        <f t="shared" si="123"/>
        <v>75.062344139650875</v>
      </c>
      <c r="W548" s="50">
        <f t="shared" si="124"/>
        <v>50.248756218905463</v>
      </c>
      <c r="X548" s="50">
        <f t="shared" si="125"/>
        <v>74.688899641443669</v>
      </c>
      <c r="Y548" s="50">
        <f t="shared" si="126"/>
        <v>77.375553173359734</v>
      </c>
      <c r="Z548" s="50">
        <f t="shared" si="127"/>
        <v>52.561965252614314</v>
      </c>
      <c r="AA548" s="50">
        <f t="shared" si="128"/>
        <v>-2.3132090337088584</v>
      </c>
      <c r="AB548" s="50">
        <f t="shared" si="129"/>
        <v>-2.3132090337088584</v>
      </c>
      <c r="AC548" s="50">
        <f t="shared" si="130"/>
        <v>-2.3132090337088513</v>
      </c>
      <c r="AF548">
        <v>1.67</v>
      </c>
      <c r="AG548">
        <v>2.33</v>
      </c>
      <c r="AH548" s="66"/>
      <c r="AJ548" t="s">
        <v>436</v>
      </c>
    </row>
    <row r="549" spans="1:36" ht="15" x14ac:dyDescent="0.25">
      <c r="A549">
        <v>3.73</v>
      </c>
      <c r="B549">
        <v>2.78</v>
      </c>
      <c r="C549">
        <v>2.4700000000000002</v>
      </c>
      <c r="D549" s="43">
        <f t="shared" si="131"/>
        <v>3.2667044556277336E-2</v>
      </c>
      <c r="E549" s="44">
        <f>IF(OR($A549="",$B549="",$C549=""),"",A549*'MPTO_working_3-way'!$I548)</f>
        <v>3.8518480761949143</v>
      </c>
      <c r="F549" s="45">
        <f>IF(OR($A549="",$B549="",$C549=""),"",B549*'MPTO_working_3-way'!$I548)</f>
        <v>2.8708143838664508</v>
      </c>
      <c r="G549" s="46">
        <f>IF(OR($A549="",$B549="",$C549=""),"",C549*'MPTO_working_3-way'!$I548)</f>
        <v>2.5506876000540051</v>
      </c>
      <c r="H549" s="44">
        <f>IF(OR($A549="",$B549="",$C549=""),"",'MPTO_working_3-way'!E548)</f>
        <v>3.8879115127481398</v>
      </c>
      <c r="I549" s="45">
        <f>IF(OR($A549="",$B549="",$C549=""),"",'MPTO_working_3-way'!F548)</f>
        <v>2.866781670357724</v>
      </c>
      <c r="J549" s="46">
        <f>IF(OR($A549="",$B549="",$C549=""),"",'MPTO_working_3-way'!G548)</f>
        <v>2.5382689431035468</v>
      </c>
      <c r="K549" s="44">
        <f>IF(OR($A549="",$B549="",$C549=""),"",'OddsRatio_working_3-way'!H548)</f>
        <v>3.8680021340207325</v>
      </c>
      <c r="L549" s="45">
        <f>IF(OR($A549="",$B549="",$C549=""),"",'OddsRatio_working_3-way'!I548)</f>
        <v>2.8699794133908068</v>
      </c>
      <c r="M549" s="46">
        <f>IF(OR($A549="",$B549="",$C549=""),"",'OddsRatio_working_3-way'!J548)</f>
        <v>2.5443088413957793</v>
      </c>
      <c r="N549" s="47">
        <f t="shared" si="119"/>
        <v>25.961563909547021</v>
      </c>
      <c r="O549" s="48">
        <f t="shared" si="120"/>
        <v>34.833321360651212</v>
      </c>
      <c r="P549" s="48">
        <f t="shared" si="121"/>
        <v>39.205114729801771</v>
      </c>
      <c r="Q549" t="s">
        <v>122</v>
      </c>
      <c r="R549" t="s">
        <v>161</v>
      </c>
      <c r="S549" t="s">
        <v>538</v>
      </c>
      <c r="T549" s="50">
        <v>100</v>
      </c>
      <c r="U549" s="50">
        <f t="shared" si="122"/>
        <v>73.190348525469176</v>
      </c>
      <c r="V549" s="50">
        <f t="shared" si="123"/>
        <v>64.02877697841727</v>
      </c>
      <c r="W549" s="50">
        <f t="shared" si="124"/>
        <v>59.514170040485837</v>
      </c>
      <c r="X549" s="50">
        <f t="shared" si="125"/>
        <v>76.457052981096908</v>
      </c>
      <c r="Y549" s="50">
        <f t="shared" si="126"/>
        <v>67.295481434045001</v>
      </c>
      <c r="Z549" s="50">
        <f t="shared" si="127"/>
        <v>62.780874496113569</v>
      </c>
      <c r="AA549" s="50">
        <f t="shared" si="128"/>
        <v>-3.2667044556277318</v>
      </c>
      <c r="AB549" s="50">
        <f t="shared" si="129"/>
        <v>-3.2667044556277318</v>
      </c>
      <c r="AC549" s="50">
        <f t="shared" si="130"/>
        <v>-3.2667044556277318</v>
      </c>
      <c r="AF549">
        <v>2.6</v>
      </c>
      <c r="AG549">
        <v>1.53</v>
      </c>
      <c r="AH549" s="66"/>
      <c r="AJ549" t="s">
        <v>437</v>
      </c>
    </row>
    <row r="550" spans="1:36" ht="15" x14ac:dyDescent="0.25">
      <c r="A550">
        <v>2.88</v>
      </c>
      <c r="B550">
        <v>2.77</v>
      </c>
      <c r="C550">
        <v>2.93</v>
      </c>
      <c r="D550" s="43">
        <f t="shared" si="131"/>
        <v>4.9529980874777113E-2</v>
      </c>
      <c r="E550" s="44">
        <f>IF(OR($A550="",$B550="",$C550=""),"",A550*'MPTO_working_3-way'!$I549)</f>
        <v>3.0226463449193579</v>
      </c>
      <c r="F550" s="45">
        <f>IF(OR($A550="",$B550="",$C550=""),"",B550*'MPTO_working_3-way'!$I549)</f>
        <v>2.9071980470231327</v>
      </c>
      <c r="G550" s="46">
        <f>IF(OR($A550="",$B550="",$C550=""),"",C550*'MPTO_working_3-way'!$I549)</f>
        <v>3.0751228439630971</v>
      </c>
      <c r="H550" s="44">
        <f>IF(OR($A550="",$B550="",$C550=""),"",'MPTO_working_3-way'!E549)</f>
        <v>3.0237769079222212</v>
      </c>
      <c r="I550" s="45">
        <f>IF(OR($A550="",$B550="",$C550=""),"",'MPTO_working_3-way'!F549)</f>
        <v>2.902750569720304</v>
      </c>
      <c r="J550" s="46">
        <f>IF(OR($A550="",$B550="",$C550=""),"",'MPTO_working_3-way'!G549)</f>
        <v>3.0789415864751759</v>
      </c>
      <c r="K550" s="44">
        <f>IF(OR($A550="",$B550="",$C550=""),"",'OddsRatio_working_3-way'!H549)</f>
        <v>3.0232654877845682</v>
      </c>
      <c r="L550" s="45">
        <f>IF(OR($A550="",$B550="",$C550=""),"",'OddsRatio_working_3-way'!I549)</f>
        <v>2.9048829326482375</v>
      </c>
      <c r="M550" s="46">
        <f>IF(OR($A550="",$B550="",$C550=""),"",'OddsRatio_working_3-way'!J549)</f>
        <v>3.0770757401192648</v>
      </c>
      <c r="N550" s="47">
        <f t="shared" si="119"/>
        <v>33.083592517558621</v>
      </c>
      <c r="O550" s="48">
        <f t="shared" si="120"/>
        <v>34.397381390097053</v>
      </c>
      <c r="P550" s="48">
        <f t="shared" si="121"/>
        <v>32.519026092344312</v>
      </c>
      <c r="Q550" t="s">
        <v>116</v>
      </c>
      <c r="R550" t="s">
        <v>162</v>
      </c>
      <c r="S550" t="s">
        <v>538</v>
      </c>
      <c r="T550" s="50">
        <v>100</v>
      </c>
      <c r="U550" s="50">
        <f t="shared" si="122"/>
        <v>65.277777777777771</v>
      </c>
      <c r="V550" s="50">
        <f t="shared" si="123"/>
        <v>63.898916967509031</v>
      </c>
      <c r="W550" s="50">
        <f t="shared" si="124"/>
        <v>65.870307167235495</v>
      </c>
      <c r="X550" s="50">
        <f t="shared" si="125"/>
        <v>70.230775865255481</v>
      </c>
      <c r="Y550" s="50">
        <f t="shared" si="126"/>
        <v>68.851915054986719</v>
      </c>
      <c r="Z550" s="50">
        <f t="shared" si="127"/>
        <v>70.823305254713205</v>
      </c>
      <c r="AA550" s="50">
        <f t="shared" si="128"/>
        <v>-4.9529980874777095</v>
      </c>
      <c r="AB550" s="50">
        <f t="shared" si="129"/>
        <v>-4.9529980874776882</v>
      </c>
      <c r="AC550" s="50">
        <f t="shared" si="130"/>
        <v>-4.9529980874777095</v>
      </c>
      <c r="AF550">
        <v>3.13</v>
      </c>
      <c r="AG550">
        <v>1.36</v>
      </c>
      <c r="AH550" s="66"/>
      <c r="AJ550" t="s">
        <v>437</v>
      </c>
    </row>
    <row r="551" spans="1:36" ht="15" x14ac:dyDescent="0.25">
      <c r="A551">
        <v>2.2400000000000002</v>
      </c>
      <c r="B551">
        <v>3.04</v>
      </c>
      <c r="C551">
        <v>3.86</v>
      </c>
      <c r="D551" s="43">
        <f t="shared" si="131"/>
        <v>3.4443297362577452E-2</v>
      </c>
      <c r="E551" s="44">
        <f>IF(OR($A551="",$B551="",$C551=""),"",A551*'MPTO_working_3-way'!$I550)</f>
        <v>2.3171529860921738</v>
      </c>
      <c r="F551" s="45">
        <f>IF(OR($A551="",$B551="",$C551=""),"",B551*'MPTO_working_3-way'!$I550)</f>
        <v>3.1447076239822356</v>
      </c>
      <c r="G551" s="46">
        <f>IF(OR($A551="",$B551="",$C551=""),"",C551*'MPTO_working_3-way'!$I550)</f>
        <v>3.9929511278195489</v>
      </c>
      <c r="H551" s="44">
        <f>IF(OR($A551="",$B551="",$C551=""),"",'MPTO_working_3-way'!E550)</f>
        <v>2.2991282020660422</v>
      </c>
      <c r="I551" s="45">
        <f>IF(OR($A551="",$B551="",$C551=""),"",'MPTO_working_3-way'!F550)</f>
        <v>3.1499409439760306</v>
      </c>
      <c r="J551" s="46">
        <f>IF(OR($A551="",$B551="",$C551=""),"",'MPTO_working_3-way'!G550)</f>
        <v>4.0389963744123989</v>
      </c>
      <c r="K551" s="44">
        <f>IF(OR($A551="",$B551="",$C551=""),"",'OddsRatio_working_3-way'!H550)</f>
        <v>2.3069918598791843</v>
      </c>
      <c r="L551" s="45">
        <f>IF(OR($A551="",$B551="",$C551=""),"",'OddsRatio_working_3-way'!I550)</f>
        <v>3.1502124146399479</v>
      </c>
      <c r="M551" s="46">
        <f>IF(OR($A551="",$B551="",$C551=""),"",'OddsRatio_working_3-way'!J550)</f>
        <v>4.0145134832697309</v>
      </c>
      <c r="N551" s="47">
        <f t="shared" si="119"/>
        <v>43.156408144050836</v>
      </c>
      <c r="O551" s="48">
        <f t="shared" si="120"/>
        <v>31.79945863245851</v>
      </c>
      <c r="P551" s="48">
        <f t="shared" si="121"/>
        <v>25.044133223490643</v>
      </c>
      <c r="Q551" t="s">
        <v>123</v>
      </c>
      <c r="R551" t="s">
        <v>378</v>
      </c>
      <c r="S551" t="s">
        <v>538</v>
      </c>
      <c r="T551" s="50">
        <v>100</v>
      </c>
      <c r="U551" s="50">
        <f t="shared" si="122"/>
        <v>55.357142857142868</v>
      </c>
      <c r="V551" s="50">
        <f t="shared" si="123"/>
        <v>67.10526315789474</v>
      </c>
      <c r="W551" s="50">
        <f t="shared" si="124"/>
        <v>74.093264248704671</v>
      </c>
      <c r="X551" s="50">
        <f t="shared" si="125"/>
        <v>58.801472593400604</v>
      </c>
      <c r="Y551" s="50">
        <f t="shared" si="126"/>
        <v>70.549592894152482</v>
      </c>
      <c r="Z551" s="50">
        <f t="shared" si="127"/>
        <v>77.537593984962399</v>
      </c>
      <c r="AA551" s="50">
        <f t="shared" si="128"/>
        <v>-3.4443297362577354</v>
      </c>
      <c r="AB551" s="50">
        <f t="shared" si="129"/>
        <v>-3.4443297362577425</v>
      </c>
      <c r="AC551" s="50">
        <f t="shared" si="130"/>
        <v>-3.4443297362577283</v>
      </c>
      <c r="AF551">
        <v>2.74</v>
      </c>
      <c r="AG551">
        <v>1.48</v>
      </c>
      <c r="AH551" s="66"/>
      <c r="AJ551" t="s">
        <v>437</v>
      </c>
    </row>
    <row r="552" spans="1:36" ht="15" x14ac:dyDescent="0.25">
      <c r="A552">
        <v>3.55</v>
      </c>
      <c r="B552">
        <v>3.16</v>
      </c>
      <c r="C552">
        <v>2.2999999999999998</v>
      </c>
      <c r="D552" s="43">
        <f t="shared" si="131"/>
        <v>3.2928445743254375E-2</v>
      </c>
      <c r="E552" s="44">
        <f>IF(OR($A552="",$B552="",$C552=""),"",A552*'MPTO_working_3-way'!$I551)</f>
        <v>3.666895982388553</v>
      </c>
      <c r="F552" s="45">
        <f>IF(OR($A552="",$B552="",$C552=""),"",B552*'MPTO_working_3-way'!$I551)</f>
        <v>3.2640538885486841</v>
      </c>
      <c r="G552" s="46">
        <f>IF(OR($A552="",$B552="",$C552=""),"",C552*'MPTO_working_3-way'!$I551)</f>
        <v>2.3757354252094847</v>
      </c>
      <c r="H552" s="44">
        <f>IF(OR($A552="",$B552="",$C552=""),"",'MPTO_working_3-way'!E551)</f>
        <v>3.6939354025884783</v>
      </c>
      <c r="I552" s="45">
        <f>IF(OR($A552="",$B552="",$C552=""),"",'MPTO_working_3-way'!F551)</f>
        <v>3.2735415767971792</v>
      </c>
      <c r="J552" s="46">
        <f>IF(OR($A552="",$B552="",$C552=""),"",'MPTO_working_3-way'!G551)</f>
        <v>2.3595676189779424</v>
      </c>
      <c r="K552" s="44">
        <f>IF(OR($A552="",$B552="",$C552=""),"",'OddsRatio_working_3-way'!H551)</f>
        <v>3.6805890322543928</v>
      </c>
      <c r="L552" s="45">
        <f>IF(OR($A552="",$B552="",$C552=""),"",'OddsRatio_working_3-way'!I551)</f>
        <v>3.2706165920272507</v>
      </c>
      <c r="M552" s="46">
        <f>IF(OR($A552="",$B552="",$C552=""),"",'OddsRatio_working_3-way'!J551)</f>
        <v>2.3665748007571414</v>
      </c>
      <c r="N552" s="47">
        <f t="shared" si="119"/>
        <v>27.271021725263587</v>
      </c>
      <c r="O552" s="48">
        <f t="shared" si="120"/>
        <v>30.636749090090419</v>
      </c>
      <c r="P552" s="48">
        <f t="shared" si="121"/>
        <v>42.09222918464598</v>
      </c>
      <c r="Q552" t="s">
        <v>121</v>
      </c>
      <c r="R552" t="s">
        <v>158</v>
      </c>
      <c r="S552" t="s">
        <v>538</v>
      </c>
      <c r="T552" s="50">
        <v>100</v>
      </c>
      <c r="U552" s="50">
        <f t="shared" si="122"/>
        <v>71.83098591549296</v>
      </c>
      <c r="V552" s="50">
        <f t="shared" si="123"/>
        <v>68.35443037974683</v>
      </c>
      <c r="W552" s="50">
        <f t="shared" si="124"/>
        <v>56.521739130434774</v>
      </c>
      <c r="X552" s="50">
        <f t="shared" si="125"/>
        <v>75.123830489818388</v>
      </c>
      <c r="Y552" s="50">
        <f t="shared" si="126"/>
        <v>71.647274954072259</v>
      </c>
      <c r="Z552" s="50">
        <f t="shared" si="127"/>
        <v>59.814583704760203</v>
      </c>
      <c r="AA552" s="50">
        <f t="shared" si="128"/>
        <v>-3.2928445743254287</v>
      </c>
      <c r="AB552" s="50">
        <f t="shared" si="129"/>
        <v>-3.2928445743254287</v>
      </c>
      <c r="AC552" s="50">
        <f t="shared" si="130"/>
        <v>-3.2928445743254287</v>
      </c>
      <c r="AF552">
        <v>2.67</v>
      </c>
      <c r="AG552">
        <v>1.51</v>
      </c>
      <c r="AH552" s="66"/>
      <c r="AJ552" t="s">
        <v>437</v>
      </c>
    </row>
    <row r="553" spans="1:36" ht="15" x14ac:dyDescent="0.25">
      <c r="A553">
        <v>2.46</v>
      </c>
      <c r="B553">
        <v>3.29</v>
      </c>
      <c r="C553">
        <v>3.16</v>
      </c>
      <c r="D553" s="43">
        <f t="shared" si="131"/>
        <v>2.6911129024336899E-2</v>
      </c>
      <c r="E553" s="44">
        <f>IF(OR($A553="",$B553="",$C553=""),"",A553*'MPTO_working_3-way'!$I552)</f>
        <v>2.5262013773998686</v>
      </c>
      <c r="F553" s="45">
        <f>IF(OR($A553="",$B553="",$C553=""),"",B553*'MPTO_working_3-way'!$I552)</f>
        <v>3.3785376144900683</v>
      </c>
      <c r="G553" s="46">
        <f>IF(OR($A553="",$B553="",$C553=""),"",C553*'MPTO_working_3-way'!$I552)</f>
        <v>3.2450391677169046</v>
      </c>
      <c r="H553" s="44">
        <f>IF(OR($A553="",$B553="",$C553=""),"",'MPTO_working_3-way'!E552)</f>
        <v>2.5155100773274421</v>
      </c>
      <c r="I553" s="45">
        <f>IF(OR($A553="",$B553="",$C553=""),"",'MPTO_working_3-way'!F552)</f>
        <v>3.3900489489824914</v>
      </c>
      <c r="J553" s="46">
        <f>IF(OR($A553="",$B553="",$C553=""),"",'MPTO_working_3-way'!G552)</f>
        <v>3.2521877807102282</v>
      </c>
      <c r="K553" s="44">
        <f>IF(OR($A553="",$B553="",$C553=""),"",'OddsRatio_working_3-way'!H552)</f>
        <v>2.5203064711785399</v>
      </c>
      <c r="L553" s="45">
        <f>IF(OR($A553="",$B553="",$C553=""),"",'OddsRatio_working_3-way'!I552)</f>
        <v>3.3845902869855182</v>
      </c>
      <c r="M553" s="46">
        <f>IF(OR($A553="",$B553="",$C553=""),"",'OddsRatio_working_3-way'!J552)</f>
        <v>3.2492205327024979</v>
      </c>
      <c r="N553" s="47">
        <f t="shared" si="119"/>
        <v>39.585126068978134</v>
      </c>
      <c r="O553" s="48">
        <f t="shared" si="120"/>
        <v>29.598604902640179</v>
      </c>
      <c r="P553" s="48">
        <f t="shared" si="121"/>
        <v>30.816269028381711</v>
      </c>
      <c r="Q553" t="s">
        <v>127</v>
      </c>
      <c r="R553" t="s">
        <v>432</v>
      </c>
      <c r="S553" t="s">
        <v>538</v>
      </c>
      <c r="T553" s="50">
        <v>100</v>
      </c>
      <c r="U553" s="50">
        <f t="shared" si="122"/>
        <v>59.349593495934961</v>
      </c>
      <c r="V553" s="50">
        <f t="shared" si="123"/>
        <v>69.6048632218845</v>
      </c>
      <c r="W553" s="50">
        <f t="shared" si="124"/>
        <v>68.35443037974683</v>
      </c>
      <c r="X553" s="50">
        <f t="shared" si="125"/>
        <v>62.040706398368663</v>
      </c>
      <c r="Y553" s="50">
        <f t="shared" si="126"/>
        <v>72.295976124318202</v>
      </c>
      <c r="Z553" s="50">
        <f t="shared" si="127"/>
        <v>71.045543282180532</v>
      </c>
      <c r="AA553" s="50">
        <f t="shared" si="128"/>
        <v>-2.6911129024337015</v>
      </c>
      <c r="AB553" s="50">
        <f t="shared" si="129"/>
        <v>-2.6911129024337015</v>
      </c>
      <c r="AC553" s="50">
        <f t="shared" si="130"/>
        <v>-2.6911129024337015</v>
      </c>
      <c r="AF553">
        <v>2.38</v>
      </c>
      <c r="AG553">
        <v>1.63</v>
      </c>
      <c r="AH553" s="66"/>
      <c r="AJ553" t="s">
        <v>442</v>
      </c>
    </row>
    <row r="554" spans="1:36" ht="15" x14ac:dyDescent="0.25">
      <c r="A554">
        <v>3.5</v>
      </c>
      <c r="B554">
        <v>3.43</v>
      </c>
      <c r="C554">
        <v>2.2200000000000002</v>
      </c>
      <c r="D554" s="43">
        <f t="shared" si="131"/>
        <v>2.7709925669109126E-2</v>
      </c>
      <c r="E554" s="44">
        <f>IF(OR($A554="",$B554="",$C554=""),"",A554*'MPTO_working_3-way'!$I553)</f>
        <v>3.5969847398418819</v>
      </c>
      <c r="F554" s="45">
        <f>IF(OR($A554="",$B554="",$C554=""),"",B554*'MPTO_working_3-way'!$I553)</f>
        <v>3.5250450450450446</v>
      </c>
      <c r="G554" s="46">
        <f>IF(OR($A554="",$B554="",$C554=""),"",C554*'MPTO_working_3-way'!$I553)</f>
        <v>2.2815160349854224</v>
      </c>
      <c r="H554" s="44">
        <f>IF(OR($A554="",$B554="",$C554=""),"",'MPTO_working_3-way'!E553)</f>
        <v>3.6169289717850459</v>
      </c>
      <c r="I554" s="45">
        <f>IF(OR($A554="",$B554="",$C554=""),"",'MPTO_working_3-way'!F553)</f>
        <v>3.5422236005582257</v>
      </c>
      <c r="J554" s="46">
        <f>IF(OR($A554="",$B554="",$C554=""),"",'MPTO_working_3-way'!G553)</f>
        <v>2.2664748486953066</v>
      </c>
      <c r="K554" s="44">
        <f>IF(OR($A554="",$B554="",$C554=""),"",'OddsRatio_working_3-way'!H553)</f>
        <v>3.6082156843953372</v>
      </c>
      <c r="L554" s="45">
        <f>IF(OR($A554="",$B554="",$C554=""),"",'OddsRatio_working_3-way'!I553)</f>
        <v>3.5351856452322687</v>
      </c>
      <c r="M554" s="46">
        <f>IF(OR($A554="",$B554="",$C554=""),"",'OddsRatio_working_3-way'!J553)</f>
        <v>2.2728092539849247</v>
      </c>
      <c r="N554" s="47">
        <f t="shared" si="119"/>
        <v>27.801063177264368</v>
      </c>
      <c r="O554" s="48">
        <f t="shared" si="120"/>
        <v>28.368431813535068</v>
      </c>
      <c r="P554" s="48">
        <f t="shared" si="121"/>
        <v>43.830505009200579</v>
      </c>
      <c r="Q554" t="s">
        <v>169</v>
      </c>
      <c r="R554" t="s">
        <v>128</v>
      </c>
      <c r="S554" t="s">
        <v>538</v>
      </c>
      <c r="T554" s="50">
        <v>100</v>
      </c>
      <c r="U554" s="50">
        <f t="shared" si="122"/>
        <v>71.428571428571431</v>
      </c>
      <c r="V554" s="50">
        <f t="shared" si="123"/>
        <v>70.845481049562679</v>
      </c>
      <c r="W554" s="50">
        <f t="shared" si="124"/>
        <v>54.954954954954964</v>
      </c>
      <c r="X554" s="50">
        <f t="shared" si="125"/>
        <v>74.19956399548235</v>
      </c>
      <c r="Y554" s="50">
        <f t="shared" si="126"/>
        <v>73.616473616473613</v>
      </c>
      <c r="Z554" s="50">
        <f t="shared" si="127"/>
        <v>57.725947521865884</v>
      </c>
      <c r="AA554" s="50">
        <f t="shared" si="128"/>
        <v>-2.7709925669109197</v>
      </c>
      <c r="AB554" s="50">
        <f t="shared" si="129"/>
        <v>-2.7709925669109339</v>
      </c>
      <c r="AC554" s="50">
        <f t="shared" si="130"/>
        <v>-2.7709925669109197</v>
      </c>
      <c r="AF554">
        <v>2.16</v>
      </c>
      <c r="AG554">
        <v>1.75</v>
      </c>
      <c r="AH554" s="66"/>
      <c r="AJ554" t="s">
        <v>442</v>
      </c>
    </row>
    <row r="555" spans="1:36" ht="15" x14ac:dyDescent="0.25">
      <c r="A555">
        <v>3.67</v>
      </c>
      <c r="B555">
        <v>3.42</v>
      </c>
      <c r="C555">
        <v>2.16</v>
      </c>
      <c r="D555" s="43">
        <f t="shared" si="131"/>
        <v>2.7840187814373918E-2</v>
      </c>
      <c r="E555" s="44">
        <f>IF(OR($A555="",$B555="",$C555=""),"",A555*'MPTO_working_3-way'!$I554)</f>
        <v>3.7721734892787522</v>
      </c>
      <c r="F555" s="45">
        <f>IF(OR($A555="",$B555="",$C555=""),"",B555*'MPTO_working_3-way'!$I554)</f>
        <v>3.5152134423251589</v>
      </c>
      <c r="G555" s="46">
        <f>IF(OR($A555="",$B555="",$C555=""),"",C555*'MPTO_working_3-way'!$I554)</f>
        <v>2.2201348056790478</v>
      </c>
      <c r="H555" s="44">
        <f>IF(OR($A555="",$B555="",$C555=""),"",'MPTO_working_3-way'!E554)</f>
        <v>3.7993992943558554</v>
      </c>
      <c r="I555" s="45">
        <f>IF(OR($A555="",$B555="",$C555=""),"",'MPTO_working_3-way'!F554)</f>
        <v>3.5321011703567975</v>
      </c>
      <c r="J555" s="46">
        <f>IF(OR($A555="",$B555="",$C555=""),"",'MPTO_working_3-way'!G554)</f>
        <v>2.2041826994372595</v>
      </c>
      <c r="K555" s="44">
        <f>IF(OR($A555="",$B555="",$C555=""),"",'OddsRatio_working_3-way'!H554)</f>
        <v>3.7869293710454235</v>
      </c>
      <c r="L555" s="45">
        <f>IF(OR($A555="",$B555="",$C555=""),"",'OddsRatio_working_3-way'!I554)</f>
        <v>3.5259809280636434</v>
      </c>
      <c r="M555" s="46">
        <f>IF(OR($A555="",$B555="",$C555=""),"",'OddsRatio_working_3-way'!J554)</f>
        <v>2.2108007754354659</v>
      </c>
      <c r="N555" s="47">
        <f t="shared" si="119"/>
        <v>26.509915380143401</v>
      </c>
      <c r="O555" s="48">
        <f t="shared" si="120"/>
        <v>28.447774691557392</v>
      </c>
      <c r="P555" s="48">
        <f t="shared" si="121"/>
        <v>45.042309928299204</v>
      </c>
      <c r="Q555" t="s">
        <v>67</v>
      </c>
      <c r="R555" t="s">
        <v>66</v>
      </c>
      <c r="S555" t="s">
        <v>538</v>
      </c>
      <c r="T555" s="50">
        <v>100</v>
      </c>
      <c r="U555" s="50">
        <f t="shared" si="122"/>
        <v>72.752043596730246</v>
      </c>
      <c r="V555" s="50">
        <f t="shared" si="123"/>
        <v>70.760233918128648</v>
      </c>
      <c r="W555" s="50">
        <f t="shared" si="124"/>
        <v>53.703703703703695</v>
      </c>
      <c r="X555" s="50">
        <f t="shared" si="125"/>
        <v>75.536062378167628</v>
      </c>
      <c r="Y555" s="50">
        <f t="shared" si="126"/>
        <v>73.544252699566044</v>
      </c>
      <c r="Z555" s="50">
        <f t="shared" si="127"/>
        <v>56.487722485141099</v>
      </c>
      <c r="AA555" s="50">
        <f t="shared" si="128"/>
        <v>-2.784018781437382</v>
      </c>
      <c r="AB555" s="50">
        <f t="shared" si="129"/>
        <v>-2.7840187814373962</v>
      </c>
      <c r="AC555" s="50">
        <f t="shared" si="130"/>
        <v>-2.7840187814374033</v>
      </c>
      <c r="AF555">
        <v>2.29</v>
      </c>
      <c r="AG555">
        <v>1.68</v>
      </c>
      <c r="AH555" s="66"/>
      <c r="AJ555" t="s">
        <v>442</v>
      </c>
    </row>
    <row r="556" spans="1:36" ht="15" x14ac:dyDescent="0.25">
      <c r="A556">
        <v>2.2000000000000002</v>
      </c>
      <c r="B556">
        <v>3.62</v>
      </c>
      <c r="C556">
        <v>3.36</v>
      </c>
      <c r="D556" s="43">
        <f t="shared" si="131"/>
        <v>2.8407596087154152E-2</v>
      </c>
      <c r="E556" s="44">
        <f>IF(OR($A556="",$B556="",$C556=""),"",A556*'MPTO_working_3-way'!$I555)</f>
        <v>2.2624967113917394</v>
      </c>
      <c r="F556" s="45">
        <f>IF(OR($A556="",$B556="",$C556=""),"",B556*'MPTO_working_3-way'!$I555)</f>
        <v>3.7228354978354981</v>
      </c>
      <c r="G556" s="46">
        <f>IF(OR($A556="",$B556="",$C556=""),"",C556*'MPTO_working_3-way'!$I555)</f>
        <v>3.4554495228528377</v>
      </c>
      <c r="H556" s="44">
        <f>IF(OR($A556="",$B556="",$C556=""),"",'MPTO_working_3-way'!E555)</f>
        <v>2.246805995280083</v>
      </c>
      <c r="I556" s="45">
        <f>IF(OR($A556="",$B556="",$C556=""),"",'MPTO_working_3-way'!F555)</f>
        <v>3.7484927044654799</v>
      </c>
      <c r="J556" s="46">
        <f>IF(OR($A556="",$B556="",$C556=""),"",'MPTO_working_3-way'!G555)</f>
        <v>3.4704165340932671</v>
      </c>
      <c r="K556" s="44">
        <f>IF(OR($A556="",$B556="",$C556=""),"",'OddsRatio_working_3-way'!H555)</f>
        <v>2.2533925831389596</v>
      </c>
      <c r="L556" s="45">
        <f>IF(OR($A556="",$B556="",$C556=""),"",'OddsRatio_working_3-way'!I555)</f>
        <v>3.7365738065200613</v>
      </c>
      <c r="M556" s="46">
        <f>IF(OR($A556="",$B556="",$C556=""),"",'OddsRatio_working_3-way'!J555)</f>
        <v>3.4650054135066211</v>
      </c>
      <c r="N556" s="47">
        <f t="shared" si="119"/>
        <v>44.19895927207186</v>
      </c>
      <c r="O556" s="48">
        <f t="shared" si="120"/>
        <v>26.861245966452511</v>
      </c>
      <c r="P556" s="48">
        <f t="shared" si="121"/>
        <v>28.939794761475625</v>
      </c>
      <c r="Q556" t="s">
        <v>166</v>
      </c>
      <c r="R556" t="s">
        <v>65</v>
      </c>
      <c r="S556" t="s">
        <v>538</v>
      </c>
      <c r="T556" s="50">
        <v>100</v>
      </c>
      <c r="U556" s="50">
        <f t="shared" si="122"/>
        <v>54.545454545454554</v>
      </c>
      <c r="V556" s="50">
        <f t="shared" si="123"/>
        <v>72.375690607734811</v>
      </c>
      <c r="W556" s="50">
        <f t="shared" si="124"/>
        <v>70.238095238095241</v>
      </c>
      <c r="X556" s="50">
        <f t="shared" si="125"/>
        <v>57.386214154169956</v>
      </c>
      <c r="Y556" s="50">
        <f t="shared" si="126"/>
        <v>75.216450216450212</v>
      </c>
      <c r="Z556" s="50">
        <f t="shared" si="127"/>
        <v>73.078854846810643</v>
      </c>
      <c r="AA556" s="50">
        <f t="shared" si="128"/>
        <v>-2.8407596087154019</v>
      </c>
      <c r="AB556" s="50">
        <f t="shared" si="129"/>
        <v>-2.8407596087154019</v>
      </c>
      <c r="AC556" s="50">
        <f t="shared" si="130"/>
        <v>-2.8407596087154019</v>
      </c>
      <c r="AF556">
        <v>1.84</v>
      </c>
      <c r="AG556">
        <v>2.06</v>
      </c>
      <c r="AH556" s="66"/>
      <c r="AJ556" t="s">
        <v>442</v>
      </c>
    </row>
    <row r="557" spans="1:36" ht="15" x14ac:dyDescent="0.25">
      <c r="A557">
        <v>2.57</v>
      </c>
      <c r="B557">
        <v>3.27</v>
      </c>
      <c r="C557">
        <v>2.95</v>
      </c>
      <c r="D557" s="43">
        <f t="shared" si="131"/>
        <v>3.3898506766733227E-2</v>
      </c>
      <c r="E557" s="44">
        <f>IF(OR($A557="",$B557="",$C557=""),"",A557*'MPTO_working_3-way'!$I556)</f>
        <v>2.6571191623905044</v>
      </c>
      <c r="F557" s="45">
        <f>IF(OR($A557="",$B557="",$C557=""),"",B557*'MPTO_working_3-way'!$I556)</f>
        <v>3.3808481171272176</v>
      </c>
      <c r="G557" s="46">
        <f>IF(OR($A557="",$B557="",$C557=""),"",C557*'MPTO_working_3-way'!$I556)</f>
        <v>3.0500005949618632</v>
      </c>
      <c r="H557" s="44">
        <f>IF(OR($A557="",$B557="",$C557=""),"",'MPTO_working_3-way'!E556)</f>
        <v>2.6468641972760341</v>
      </c>
      <c r="I557" s="45">
        <f>IF(OR($A557="",$B557="",$C557=""),"",'MPTO_working_3-way'!F556)</f>
        <v>3.3954601203746972</v>
      </c>
      <c r="J557" s="46">
        <f>IF(OR($A557="",$B557="",$C557=""),"",'MPTO_working_3-way'!G556)</f>
        <v>3.0517247640206389</v>
      </c>
      <c r="K557" s="44">
        <f>IF(OR($A557="",$B557="",$C557=""),"",'OddsRatio_working_3-way'!H556)</f>
        <v>2.6516385696755291</v>
      </c>
      <c r="L557" s="45">
        <f>IF(OR($A557="",$B557="",$C557=""),"",'OddsRatio_working_3-way'!I556)</f>
        <v>3.3880379319512435</v>
      </c>
      <c r="M557" s="46">
        <f>IF(OR($A557="",$B557="",$C557=""),"",'OddsRatio_working_3-way'!J556)</f>
        <v>3.0513982234823454</v>
      </c>
      <c r="N557" s="47">
        <f t="shared" si="119"/>
        <v>37.634744205462724</v>
      </c>
      <c r="O557" s="48">
        <f t="shared" si="120"/>
        <v>29.578376944354495</v>
      </c>
      <c r="P557" s="48">
        <f t="shared" si="121"/>
        <v>32.786878850182774</v>
      </c>
      <c r="Q557" t="s">
        <v>244</v>
      </c>
      <c r="R557" t="s">
        <v>392</v>
      </c>
      <c r="S557" t="s">
        <v>539</v>
      </c>
      <c r="T557" s="50">
        <v>100</v>
      </c>
      <c r="U557" s="50">
        <f t="shared" si="122"/>
        <v>61.089494163424128</v>
      </c>
      <c r="V557" s="50">
        <f t="shared" si="123"/>
        <v>69.418960244648318</v>
      </c>
      <c r="W557" s="50">
        <f t="shared" si="124"/>
        <v>66.101694915254228</v>
      </c>
      <c r="X557" s="50">
        <f t="shared" si="125"/>
        <v>64.47934484009744</v>
      </c>
      <c r="Y557" s="50">
        <f t="shared" si="126"/>
        <v>72.808810921321637</v>
      </c>
      <c r="Z557" s="50">
        <f t="shared" si="127"/>
        <v>69.491545591927562</v>
      </c>
      <c r="AA557" s="50">
        <f t="shared" si="128"/>
        <v>-3.3898506766733121</v>
      </c>
      <c r="AB557" s="50">
        <f t="shared" si="129"/>
        <v>-3.3898506766733192</v>
      </c>
      <c r="AC557" s="50">
        <f t="shared" si="130"/>
        <v>-3.3898506766733334</v>
      </c>
      <c r="AF557">
        <v>1.86</v>
      </c>
      <c r="AG557">
        <v>2.0099999999999998</v>
      </c>
      <c r="AH557" s="66"/>
      <c r="AJ557" t="s">
        <v>231</v>
      </c>
    </row>
    <row r="558" spans="1:36" s="50" customFormat="1" ht="15" x14ac:dyDescent="0.25">
      <c r="A558">
        <v>2.82</v>
      </c>
      <c r="B558">
        <v>2.91</v>
      </c>
      <c r="C558">
        <v>2.98</v>
      </c>
      <c r="D558" s="43">
        <f t="shared" si="131"/>
        <v>3.3823010560520617E-2</v>
      </c>
      <c r="E558" s="44">
        <f>IF(OR($A558="",$B558="",$C558=""),"",A558*'MPTO_working_3-way'!$I557)</f>
        <v>2.9153808897806681</v>
      </c>
      <c r="F558" s="45">
        <f>IF(OR($A558="",$B558="",$C558=""),"",B558*'MPTO_working_3-way'!$I557)</f>
        <v>3.0084249607311153</v>
      </c>
      <c r="G558" s="46">
        <f>IF(OR($A558="",$B558="",$C558=""),"",C558*'MPTO_working_3-way'!$I557)</f>
        <v>3.0807925714703512</v>
      </c>
      <c r="H558" s="44">
        <f>IF(OR($A558="",$B558="",$C558=""),"",'MPTO_working_3-way'!E557)</f>
        <v>2.9126021963551612</v>
      </c>
      <c r="I558" s="45">
        <f>IF(OR($A558="",$B558="",$C558=""),"",'MPTO_working_3-way'!F557)</f>
        <v>3.0087107456644357</v>
      </c>
      <c r="J558" s="46">
        <f>IF(OR($A558="",$B558="",$C558=""),"",'MPTO_working_3-way'!G557)</f>
        <v>3.083601370507655</v>
      </c>
      <c r="K558" s="44">
        <f>IF(OR($A558="",$B558="",$C558=""),"",'OddsRatio_working_3-way'!H557)</f>
        <v>2.9139509994160497</v>
      </c>
      <c r="L558" s="45">
        <f>IF(OR($A558="",$B558="",$C558=""),"",'OddsRatio_working_3-way'!I557)</f>
        <v>3.0085969279586027</v>
      </c>
      <c r="M558" s="46">
        <f>IF(OR($A558="",$B558="",$C558=""),"",'OddsRatio_working_3-way'!J557)</f>
        <v>3.0822104279361424</v>
      </c>
      <c r="N558" s="47">
        <f t="shared" si="119"/>
        <v>34.300835390165183</v>
      </c>
      <c r="O558" s="48">
        <f t="shared" si="120"/>
        <v>33.239984811087901</v>
      </c>
      <c r="P558" s="48">
        <f t="shared" si="121"/>
        <v>32.459179798746916</v>
      </c>
      <c r="Q558" t="s">
        <v>156</v>
      </c>
      <c r="R558" t="s">
        <v>431</v>
      </c>
      <c r="S558" t="s">
        <v>539</v>
      </c>
      <c r="T558" s="50">
        <v>100</v>
      </c>
      <c r="U558" s="50">
        <f t="shared" si="122"/>
        <v>64.539007092198588</v>
      </c>
      <c r="V558" s="50">
        <f t="shared" si="123"/>
        <v>65.635738831615114</v>
      </c>
      <c r="W558" s="50">
        <f t="shared" si="124"/>
        <v>66.442953020134226</v>
      </c>
      <c r="X558" s="50">
        <f t="shared" si="125"/>
        <v>67.92130814825066</v>
      </c>
      <c r="Y558" s="50">
        <f t="shared" si="126"/>
        <v>69.018039887667186</v>
      </c>
      <c r="Z558" s="50">
        <f t="shared" si="127"/>
        <v>69.825254076186297</v>
      </c>
      <c r="AA558" s="50">
        <f t="shared" si="128"/>
        <v>-3.3823010560520714</v>
      </c>
      <c r="AB558" s="50">
        <f t="shared" si="129"/>
        <v>-3.3823010560520714</v>
      </c>
      <c r="AC558" s="50">
        <f t="shared" si="130"/>
        <v>-3.3823010560520714</v>
      </c>
      <c r="AD558" s="51"/>
      <c r="AE558" s="51"/>
      <c r="AF558">
        <v>2.9</v>
      </c>
      <c r="AG558">
        <v>1.43</v>
      </c>
      <c r="AH558" s="66"/>
      <c r="AI558" s="51"/>
      <c r="AJ558" t="s">
        <v>437</v>
      </c>
    </row>
    <row r="559" spans="1:36" s="28" customFormat="1" ht="15" x14ac:dyDescent="0.25">
      <c r="A559" s="23">
        <v>2.57</v>
      </c>
      <c r="B559" s="23">
        <v>2.86</v>
      </c>
      <c r="C559" s="23">
        <v>3.4</v>
      </c>
      <c r="D559" s="24">
        <f t="shared" si="131"/>
        <v>3.28730550749321E-2</v>
      </c>
      <c r="E559" s="25">
        <f>IF(OR($A559="",$B559="",$C559=""),"",A559*'MPTO_working_3-way'!$I558)</f>
        <v>2.6544837515425752</v>
      </c>
      <c r="F559" s="26">
        <f>IF(OR($A559="",$B559="",$C559=""),"",B559*'MPTO_working_3-way'!$I558)</f>
        <v>2.9540169375143055</v>
      </c>
      <c r="G559" s="27">
        <f>IF(OR($A559="",$B559="",$C559=""),"",C559*'MPTO_working_3-way'!$I558)</f>
        <v>3.5117683872547691</v>
      </c>
      <c r="H559" s="25">
        <f>IF(OR($A559="",$B559="",$C559=""),"",'MPTO_working_3-way'!E558)</f>
        <v>2.6444716279936</v>
      </c>
      <c r="I559" s="26">
        <f>IF(OR($A559="",$B559="",$C559=""),"",'MPTO_working_3-way'!F558)</f>
        <v>2.9525292527551468</v>
      </c>
      <c r="J559" s="27">
        <f>IF(OR($A559="",$B559="",$C559=""),"",'MPTO_working_3-way'!G558)</f>
        <v>3.5315727294823898</v>
      </c>
      <c r="K559" s="25">
        <f>IF(OR($A559="",$B559="",$C559=""),"",'OddsRatio_working_3-way'!H558)</f>
        <v>2.6492513396673432</v>
      </c>
      <c r="L559" s="26">
        <f>IF(OR($A559="",$B559="",$C559=""),"",'OddsRatio_working_3-way'!I558)</f>
        <v>2.9538901221536671</v>
      </c>
      <c r="M559" s="27">
        <f>IF(OR($A559="",$B559="",$C559=""),"",'OddsRatio_working_3-way'!J558)</f>
        <v>3.5211485447144106</v>
      </c>
      <c r="N559" s="73">
        <f t="shared" si="119"/>
        <v>37.672108537823199</v>
      </c>
      <c r="O559" s="74">
        <f t="shared" si="120"/>
        <v>33.852209420351613</v>
      </c>
      <c r="P559" s="74">
        <f t="shared" si="121"/>
        <v>28.475682041825181</v>
      </c>
      <c r="Q559" s="23" t="s">
        <v>163</v>
      </c>
      <c r="R559" s="23" t="s">
        <v>58</v>
      </c>
      <c r="S559" s="23" t="s">
        <v>539</v>
      </c>
      <c r="T559" s="28">
        <v>100</v>
      </c>
      <c r="U559" s="28">
        <f t="shared" si="122"/>
        <v>61.089494163424128</v>
      </c>
      <c r="V559" s="28">
        <f t="shared" si="123"/>
        <v>65.03496503496504</v>
      </c>
      <c r="W559" s="28">
        <f t="shared" si="124"/>
        <v>70.588235294117652</v>
      </c>
      <c r="X559" s="28">
        <f t="shared" si="125"/>
        <v>64.376799670917322</v>
      </c>
      <c r="Y559" s="28">
        <f t="shared" si="126"/>
        <v>68.322270542458227</v>
      </c>
      <c r="Z559" s="28">
        <f t="shared" si="127"/>
        <v>73.875540801610853</v>
      </c>
      <c r="AA559" s="28">
        <f t="shared" si="128"/>
        <v>-3.2873055074931941</v>
      </c>
      <c r="AB559" s="28">
        <f t="shared" si="129"/>
        <v>-3.287305507493187</v>
      </c>
      <c r="AC559" s="28">
        <f t="shared" si="130"/>
        <v>-3.2873055074932012</v>
      </c>
      <c r="AD559" s="41"/>
      <c r="AE559" s="41"/>
      <c r="AF559" s="23">
        <v>2.86</v>
      </c>
      <c r="AG559" s="23">
        <v>1.45</v>
      </c>
      <c r="AH559" s="75"/>
      <c r="AI559" s="41"/>
      <c r="AJ559" s="23" t="s">
        <v>437</v>
      </c>
    </row>
    <row r="560" spans="1:36" ht="15" x14ac:dyDescent="0.25">
      <c r="A560">
        <v>3.04</v>
      </c>
      <c r="B560">
        <v>3.25</v>
      </c>
      <c r="C560">
        <v>2.52</v>
      </c>
      <c r="D560" s="43">
        <f t="shared" si="131"/>
        <v>3.3465072938757112E-2</v>
      </c>
      <c r="E560" s="44">
        <f>IF(OR($A560="",$B560="",$C560=""),"",A560*'MPTO_working_3-way'!$I559)</f>
        <v>3.1417338217338218</v>
      </c>
      <c r="F560" s="45">
        <f>IF(OR($A560="",$B560="",$C560=""),"",B560*'MPTO_working_3-way'!$I559)</f>
        <v>3.3587614870509608</v>
      </c>
      <c r="G560" s="46">
        <f>IF(OR($A560="",$B560="",$C560=""),"",C560*'MPTO_working_3-way'!$I559)</f>
        <v>2.6043319838056678</v>
      </c>
      <c r="H560" s="44">
        <f>IF(OR($A560="",$B560="",$C560=""),"",'MPTO_working_3-way'!E559)</f>
        <v>3.1467089076876413</v>
      </c>
      <c r="I560" s="45">
        <f>IF(OR($A560="",$B560="",$C560=""),"",'MPTO_working_3-way'!F559)</f>
        <v>3.3722572372817079</v>
      </c>
      <c r="J560" s="46">
        <f>IF(OR($A560="",$B560="",$C560=""),"",'MPTO_working_3-way'!G559)</f>
        <v>2.592887790382826</v>
      </c>
      <c r="K560" s="44">
        <f>IF(OR($A560="",$B560="",$C560=""),"",'OddsRatio_working_3-way'!H559)</f>
        <v>3.1448285363882844</v>
      </c>
      <c r="L560" s="45">
        <f>IF(OR($A560="",$B560="",$C560=""),"",'OddsRatio_working_3-way'!I559)</f>
        <v>3.3656197092517841</v>
      </c>
      <c r="M560" s="46">
        <f>IF(OR($A560="",$B560="",$C560=""),"",'OddsRatio_working_3-way'!J559)</f>
        <v>2.5981075369167614</v>
      </c>
      <c r="N560" s="47">
        <f t="shared" ref="N560:N580" si="132">(1/E560)* 100</f>
        <v>31.829558350303916</v>
      </c>
      <c r="O560" s="48">
        <f t="shared" ref="O560:O580" si="133">(1/F560)* 100</f>
        <v>29.772879195361202</v>
      </c>
      <c r="P560" s="48">
        <f t="shared" ref="P560:P580" si="134">(1/G560)* 100</f>
        <v>38.397562454334889</v>
      </c>
      <c r="Q560" t="s">
        <v>451</v>
      </c>
      <c r="R560" t="s">
        <v>295</v>
      </c>
      <c r="S560" t="s">
        <v>542</v>
      </c>
      <c r="T560" s="50">
        <v>100</v>
      </c>
      <c r="U560" s="50">
        <f t="shared" ref="U560:U580" si="135">(1/A560)*((T560*A560)-T560)</f>
        <v>67.10526315789474</v>
      </c>
      <c r="V560" s="50">
        <f t="shared" ref="V560:V580" si="136">(1/B560)*((T560*B560)-T560)</f>
        <v>69.230769230769241</v>
      </c>
      <c r="W560" s="50">
        <f t="shared" ref="W560:W580" si="137">(1/C560)*((T560*C560)-T560)</f>
        <v>60.317460317460316</v>
      </c>
      <c r="X560" s="50">
        <f t="shared" ref="X560:X580" si="138">((1/B560)+(1/C560))*T560</f>
        <v>70.451770451770443</v>
      </c>
      <c r="Y560" s="50">
        <f t="shared" ref="Y560:Y580" si="139">((1/A560)+(1/C560))*T560</f>
        <v>72.577276524644944</v>
      </c>
      <c r="Z560" s="50">
        <f t="shared" ref="Z560:Z580" si="140">((1/A560)+(1/B560))*T560</f>
        <v>63.663967611336034</v>
      </c>
      <c r="AA560" s="50">
        <f t="shared" ref="AA560:AA580" si="141">U560-X560</f>
        <v>-3.3465072938757032</v>
      </c>
      <c r="AB560" s="50">
        <f t="shared" ref="AB560:AB580" si="142">V560-Y560</f>
        <v>-3.3465072938757032</v>
      </c>
      <c r="AC560" s="50">
        <f t="shared" ref="AC560:AC580" si="143">W560-Z560</f>
        <v>-3.3465072938757174</v>
      </c>
      <c r="AF560">
        <v>2.2599999999999998</v>
      </c>
      <c r="AG560">
        <v>1.68</v>
      </c>
      <c r="AH560" s="66"/>
      <c r="AJ560" t="s">
        <v>444</v>
      </c>
    </row>
    <row r="561" spans="1:36" ht="15" x14ac:dyDescent="0.25">
      <c r="A561">
        <v>2.15</v>
      </c>
      <c r="B561">
        <v>3.35</v>
      </c>
      <c r="C561">
        <v>3.7</v>
      </c>
      <c r="D561" s="43">
        <f t="shared" si="131"/>
        <v>3.3894012026604692E-2</v>
      </c>
      <c r="E561" s="44">
        <f>IF(OR($A561="",$B561="",$C561=""),"",A561*'MPTO_working_3-way'!$I560)</f>
        <v>2.2228721258572</v>
      </c>
      <c r="F561" s="45">
        <f>IF(OR($A561="",$B561="",$C561=""),"",B561*'MPTO_working_3-way'!$I560)</f>
        <v>3.4635449402891259</v>
      </c>
      <c r="G561" s="46">
        <f>IF(OR($A561="",$B561="",$C561=""),"",C561*'MPTO_working_3-way'!$I560)</f>
        <v>3.8254078444984376</v>
      </c>
      <c r="H561" s="44">
        <f>IF(OR($A561="",$B561="",$C561=""),"",'MPTO_working_3-way'!E560)</f>
        <v>2.2035251882833649</v>
      </c>
      <c r="I561" s="45">
        <f>IF(OR($A561="",$B561="",$C561=""),"",'MPTO_working_3-way'!F560)</f>
        <v>3.4817794810935574</v>
      </c>
      <c r="J561" s="46">
        <f>IF(OR($A561="",$B561="",$C561=""),"",'MPTO_working_3-way'!G560)</f>
        <v>3.8614173418501028</v>
      </c>
      <c r="K561" s="44">
        <f>IF(OR($A561="",$B561="",$C561=""),"",'OddsRatio_working_3-way'!H560)</f>
        <v>2.2115281079086606</v>
      </c>
      <c r="L561" s="45">
        <f>IF(OR($A561="",$B561="",$C561=""),"",'OddsRatio_working_3-way'!I560)</f>
        <v>3.4757313509437857</v>
      </c>
      <c r="M561" s="46">
        <f>IF(OR($A561="",$B561="",$C561=""),"",'OddsRatio_working_3-way'!J560)</f>
        <v>3.8444572968290305</v>
      </c>
      <c r="N561" s="47">
        <f t="shared" si="132"/>
        <v>44.986843299156163</v>
      </c>
      <c r="O561" s="48">
        <f t="shared" si="133"/>
        <v>28.872153162144997</v>
      </c>
      <c r="P561" s="48">
        <f t="shared" si="134"/>
        <v>26.141003538698847</v>
      </c>
      <c r="Q561" t="s">
        <v>284</v>
      </c>
      <c r="R561" t="s">
        <v>287</v>
      </c>
      <c r="S561" t="s">
        <v>542</v>
      </c>
      <c r="T561" s="50">
        <v>100</v>
      </c>
      <c r="U561" s="50">
        <f t="shared" si="135"/>
        <v>53.488372093023258</v>
      </c>
      <c r="V561" s="50">
        <f t="shared" si="136"/>
        <v>70.149253731343279</v>
      </c>
      <c r="W561" s="50">
        <f t="shared" si="137"/>
        <v>72.972972972972968</v>
      </c>
      <c r="X561" s="50">
        <f t="shared" si="138"/>
        <v>56.877773295683731</v>
      </c>
      <c r="Y561" s="50">
        <f t="shared" si="139"/>
        <v>73.538654934003773</v>
      </c>
      <c r="Z561" s="50">
        <f t="shared" si="140"/>
        <v>76.362374175633448</v>
      </c>
      <c r="AA561" s="50">
        <f t="shared" si="141"/>
        <v>-3.3894012026604727</v>
      </c>
      <c r="AB561" s="50">
        <f t="shared" si="142"/>
        <v>-3.3894012026604941</v>
      </c>
      <c r="AC561" s="50">
        <f t="shared" si="143"/>
        <v>-3.3894012026604798</v>
      </c>
      <c r="AF561">
        <v>1.97</v>
      </c>
      <c r="AG561">
        <v>1.9</v>
      </c>
      <c r="AH561" s="66"/>
      <c r="AJ561" t="s">
        <v>444</v>
      </c>
    </row>
    <row r="562" spans="1:36" ht="15" x14ac:dyDescent="0.25">
      <c r="A562">
        <v>2.35</v>
      </c>
      <c r="B562">
        <v>3.27</v>
      </c>
      <c r="C562">
        <v>3.31</v>
      </c>
      <c r="D562" s="43">
        <f t="shared" si="131"/>
        <v>3.345711607251145E-2</v>
      </c>
      <c r="E562" s="44">
        <f>IF(OR($A562="",$B562="",$C562=""),"",A562*'MPTO_working_3-way'!$I561)</f>
        <v>2.4286242227704018</v>
      </c>
      <c r="F562" s="45">
        <f>IF(OR($A562="",$B562="",$C562=""),"",B562*'MPTO_working_3-way'!$I561)</f>
        <v>3.3794047695571123</v>
      </c>
      <c r="G562" s="46">
        <f>IF(OR($A562="",$B562="",$C562=""),"",C562*'MPTO_working_3-way'!$I561)</f>
        <v>3.4207430542000128</v>
      </c>
      <c r="H562" s="44">
        <f>IF(OR($A562="",$B562="",$C562=""),"",'MPTO_working_3-way'!E561)</f>
        <v>2.4132465446419435</v>
      </c>
      <c r="I562" s="45">
        <f>IF(OR($A562="",$B562="",$C562=""),"",'MPTO_working_3-way'!F561)</f>
        <v>3.3937646809501389</v>
      </c>
      <c r="J562" s="46">
        <f>IF(OR($A562="",$B562="",$C562=""),"",'MPTO_working_3-way'!G561)</f>
        <v>3.4368698202611911</v>
      </c>
      <c r="K562" s="44">
        <f>IF(OR($A562="",$B562="",$C562=""),"",'OddsRatio_working_3-way'!H561)</f>
        <v>2.4199404012895891</v>
      </c>
      <c r="L562" s="45">
        <f>IF(OR($A562="",$B562="",$C562=""),"",'OddsRatio_working_3-way'!I561)</f>
        <v>3.3876034895758282</v>
      </c>
      <c r="M562" s="46">
        <f>IF(OR($A562="",$B562="",$C562=""),"",'OddsRatio_working_3-way'!J561)</f>
        <v>3.4296757977621866</v>
      </c>
      <c r="N562" s="47">
        <f t="shared" si="132"/>
        <v>41.175575481136853</v>
      </c>
      <c r="O562" s="48">
        <f t="shared" si="133"/>
        <v>29.591009902346055</v>
      </c>
      <c r="P562" s="48">
        <f t="shared" si="134"/>
        <v>29.233414616517102</v>
      </c>
      <c r="Q562" t="s">
        <v>455</v>
      </c>
      <c r="R562" t="s">
        <v>294</v>
      </c>
      <c r="S562" t="s">
        <v>542</v>
      </c>
      <c r="T562" s="50">
        <v>100</v>
      </c>
      <c r="U562" s="50">
        <f t="shared" si="135"/>
        <v>57.446808510638299</v>
      </c>
      <c r="V562" s="50">
        <f t="shared" si="136"/>
        <v>69.418960244648318</v>
      </c>
      <c r="W562" s="50">
        <f t="shared" si="137"/>
        <v>69.78851963746223</v>
      </c>
      <c r="X562" s="50">
        <f t="shared" si="138"/>
        <v>60.792520117889445</v>
      </c>
      <c r="Y562" s="50">
        <f t="shared" si="139"/>
        <v>72.764671851899465</v>
      </c>
      <c r="Z562" s="50">
        <f t="shared" si="140"/>
        <v>73.134231244713391</v>
      </c>
      <c r="AA562" s="50">
        <f t="shared" si="141"/>
        <v>-3.3457116072511468</v>
      </c>
      <c r="AB562" s="50">
        <f t="shared" si="142"/>
        <v>-3.3457116072511468</v>
      </c>
      <c r="AC562" s="50">
        <f t="shared" si="143"/>
        <v>-3.345711607251161</v>
      </c>
      <c r="AF562">
        <v>2.5299999999999998</v>
      </c>
      <c r="AG562">
        <v>1.55</v>
      </c>
      <c r="AH562" s="66"/>
      <c r="AJ562" t="s">
        <v>444</v>
      </c>
    </row>
    <row r="563" spans="1:36" ht="15" x14ac:dyDescent="0.25">
      <c r="A563">
        <v>3.95</v>
      </c>
      <c r="B563">
        <v>3.37</v>
      </c>
      <c r="C563">
        <v>2.06</v>
      </c>
      <c r="D563" s="43">
        <f t="shared" si="131"/>
        <v>3.533735521041903E-2</v>
      </c>
      <c r="E563" s="44">
        <f>IF(OR($A563="",$B563="",$C563=""),"",A563*'MPTO_working_3-way'!$I562)</f>
        <v>4.0895825530811551</v>
      </c>
      <c r="F563" s="45">
        <f>IF(OR($A563="",$B563="",$C563=""),"",B563*'MPTO_working_3-way'!$I562)</f>
        <v>3.4890868870591123</v>
      </c>
      <c r="G563" s="46">
        <f>IF(OR($A563="",$B563="",$C563=""),"",C563*'MPTO_working_3-way'!$I562)</f>
        <v>2.1327949517334632</v>
      </c>
      <c r="H563" s="44">
        <f>IF(OR($A563="",$B563="",$C563=""),"",'MPTO_working_3-way'!E562)</f>
        <v>4.1427519653694125</v>
      </c>
      <c r="I563" s="45">
        <f>IF(OR($A563="",$B563="",$C563=""),"",'MPTO_working_3-way'!F562)</f>
        <v>3.5093040309291141</v>
      </c>
      <c r="J563" s="46">
        <f>IF(OR($A563="",$B563="",$C563=""),"",'MPTO_working_3-way'!G562)</f>
        <v>2.1112289361689021</v>
      </c>
      <c r="K563" s="44">
        <f>IF(OR($A563="",$B563="",$C563=""),"",'OddsRatio_working_3-way'!H562)</f>
        <v>4.1168361730820946</v>
      </c>
      <c r="L563" s="45">
        <f>IF(OR($A563="",$B563="",$C563=""),"",'OddsRatio_working_3-way'!I562)</f>
        <v>3.5040344848151066</v>
      </c>
      <c r="M563" s="46">
        <f>IF(OR($A563="",$B563="",$C563=""),"",'OddsRatio_working_3-way'!J562)</f>
        <v>2.1199479130396681</v>
      </c>
      <c r="N563" s="47">
        <f t="shared" si="132"/>
        <v>24.452373488501518</v>
      </c>
      <c r="O563" s="48">
        <f t="shared" si="133"/>
        <v>28.660793851507716</v>
      </c>
      <c r="P563" s="48">
        <f t="shared" si="134"/>
        <v>46.88683265999078</v>
      </c>
      <c r="Q563" t="s">
        <v>290</v>
      </c>
      <c r="R563" t="s">
        <v>466</v>
      </c>
      <c r="S563" t="s">
        <v>542</v>
      </c>
      <c r="T563" s="50">
        <v>100</v>
      </c>
      <c r="U563" s="50">
        <f t="shared" si="135"/>
        <v>74.683544303797461</v>
      </c>
      <c r="V563" s="50">
        <f t="shared" si="136"/>
        <v>70.326409495548958</v>
      </c>
      <c r="W563" s="50">
        <f t="shared" si="137"/>
        <v>51.456310679611654</v>
      </c>
      <c r="X563" s="50">
        <f t="shared" si="138"/>
        <v>78.217279824839395</v>
      </c>
      <c r="Y563" s="50">
        <f t="shared" si="139"/>
        <v>73.860145016590877</v>
      </c>
      <c r="Z563" s="50">
        <f t="shared" si="140"/>
        <v>54.990046200653566</v>
      </c>
      <c r="AA563" s="50">
        <f t="shared" si="141"/>
        <v>-3.5337355210419332</v>
      </c>
      <c r="AB563" s="50">
        <f t="shared" si="142"/>
        <v>-3.533735521041919</v>
      </c>
      <c r="AC563" s="50">
        <f t="shared" si="143"/>
        <v>-3.5337355210419119</v>
      </c>
      <c r="AF563">
        <v>2.54</v>
      </c>
      <c r="AG563">
        <v>1.55</v>
      </c>
      <c r="AH563" s="66"/>
      <c r="AJ563" t="s">
        <v>444</v>
      </c>
    </row>
    <row r="564" spans="1:36" ht="15" x14ac:dyDescent="0.25">
      <c r="A564">
        <v>2.4300000000000002</v>
      </c>
      <c r="B564">
        <v>3.3</v>
      </c>
      <c r="C564">
        <v>3.13</v>
      </c>
      <c r="D564" s="43">
        <f t="shared" si="131"/>
        <v>3.4041754666532809E-2</v>
      </c>
      <c r="E564" s="44">
        <f>IF(OR($A564="",$B564="",$C564=""),"",A564*'MPTO_working_3-way'!$I563)</f>
        <v>2.5127214638396751</v>
      </c>
      <c r="F564" s="45">
        <f>IF(OR($A564="",$B564="",$C564=""),"",B564*'MPTO_working_3-way'!$I563)</f>
        <v>3.4123377903995582</v>
      </c>
      <c r="G564" s="46">
        <f>IF(OR($A564="",$B564="",$C564=""),"",C564*'MPTO_working_3-way'!$I563)</f>
        <v>3.2365506921062477</v>
      </c>
      <c r="H564" s="44">
        <f>IF(OR($A564="",$B564="",$C564=""),"",'MPTO_working_3-way'!E563)</f>
        <v>2.4989043417139665</v>
      </c>
      <c r="I564" s="45">
        <f>IF(OR($A564="",$B564="",$C564=""),"",'MPTO_working_3-way'!F563)</f>
        <v>3.4283788342992638</v>
      </c>
      <c r="J564" s="46">
        <f>IF(OR($A564="",$B564="",$C564=""),"",'MPTO_working_3-way'!G563)</f>
        <v>3.2452616240356136</v>
      </c>
      <c r="K564" s="44">
        <f>IF(OR($A564="",$B564="",$C564=""),"",'OddsRatio_working_3-way'!H563)</f>
        <v>2.5050554384776715</v>
      </c>
      <c r="L564" s="45">
        <f>IF(OR($A564="",$B564="",$C564=""),"",'OddsRatio_working_3-way'!I563)</f>
        <v>3.4207185374116382</v>
      </c>
      <c r="M564" s="46">
        <f>IF(OR($A564="",$B564="",$C564=""),"",'OddsRatio_working_3-way'!J563)</f>
        <v>3.2417958629073005</v>
      </c>
      <c r="N564" s="47">
        <f t="shared" si="132"/>
        <v>39.797487082866148</v>
      </c>
      <c r="O564" s="48">
        <f t="shared" si="133"/>
        <v>29.305422306474171</v>
      </c>
      <c r="P564" s="48">
        <f t="shared" si="134"/>
        <v>30.897090610659671</v>
      </c>
      <c r="Q564" t="s">
        <v>307</v>
      </c>
      <c r="R564" t="s">
        <v>456</v>
      </c>
      <c r="S564" t="s">
        <v>542</v>
      </c>
      <c r="T564" s="50">
        <v>100</v>
      </c>
      <c r="U564" s="50">
        <f t="shared" si="135"/>
        <v>58.847736625514408</v>
      </c>
      <c r="V564" s="50">
        <f t="shared" si="136"/>
        <v>69.696969696969703</v>
      </c>
      <c r="W564" s="50">
        <f t="shared" si="137"/>
        <v>68.051118210862612</v>
      </c>
      <c r="X564" s="50">
        <f t="shared" si="138"/>
        <v>62.251912092167686</v>
      </c>
      <c r="Y564" s="50">
        <f t="shared" si="139"/>
        <v>73.101145163622974</v>
      </c>
      <c r="Z564" s="50">
        <f t="shared" si="140"/>
        <v>71.455293677515897</v>
      </c>
      <c r="AA564" s="50">
        <f t="shared" si="141"/>
        <v>-3.4041754666532782</v>
      </c>
      <c r="AB564" s="50">
        <f t="shared" si="142"/>
        <v>-3.4041754666532711</v>
      </c>
      <c r="AC564" s="50">
        <f t="shared" si="143"/>
        <v>-3.4041754666532853</v>
      </c>
      <c r="AF564">
        <v>2.19</v>
      </c>
      <c r="AG564">
        <v>1.72</v>
      </c>
      <c r="AH564" s="66"/>
      <c r="AJ564" t="s">
        <v>439</v>
      </c>
    </row>
    <row r="565" spans="1:36" ht="15" x14ac:dyDescent="0.25">
      <c r="A565">
        <v>2.14</v>
      </c>
      <c r="B565">
        <v>3.37</v>
      </c>
      <c r="C565">
        <v>3.71</v>
      </c>
      <c r="D565" s="43">
        <f t="shared" si="131"/>
        <v>3.3567403646419747E-2</v>
      </c>
      <c r="E565" s="44">
        <f>IF(OR($A565="",$B565="",$C565=""),"",A565*'MPTO_working_3-way'!$I564)</f>
        <v>2.2118342438033385</v>
      </c>
      <c r="F565" s="45">
        <f>IF(OR($A565="",$B565="",$C565=""),"",B565*'MPTO_working_3-way'!$I564)</f>
        <v>3.4831221502884349</v>
      </c>
      <c r="G565" s="46">
        <f>IF(OR($A565="",$B565="",$C565=""),"",C565*'MPTO_working_3-way'!$I564)</f>
        <v>3.834535067528217</v>
      </c>
      <c r="H565" s="44">
        <f>IF(OR($A565="",$B565="",$C565=""),"",'MPTO_working_3-way'!E564)</f>
        <v>2.1924988318758345</v>
      </c>
      <c r="I565" s="45">
        <f>IF(OR($A565="",$B565="",$C565=""),"",'MPTO_working_3-way'!F564)</f>
        <v>3.5020532652637564</v>
      </c>
      <c r="J565" s="46">
        <f>IF(OR($A565="",$B565="",$C565=""),"",'MPTO_working_3-way'!G564)</f>
        <v>3.8706783985824935</v>
      </c>
      <c r="K565" s="44">
        <f>IF(OR($A565="",$B565="",$C565=""),"",'OddsRatio_working_3-way'!H564)</f>
        <v>2.2004710309831155</v>
      </c>
      <c r="L565" s="45">
        <f>IF(OR($A565="",$B565="",$C565=""),"",'OddsRatio_working_3-way'!I564)</f>
        <v>3.4957160907280564</v>
      </c>
      <c r="M565" s="46">
        <f>IF(OR($A565="",$B565="",$C565=""),"",'OddsRatio_working_3-way'!J564)</f>
        <v>3.8537513104949501</v>
      </c>
      <c r="N565" s="47">
        <f t="shared" si="132"/>
        <v>45.211344511985651</v>
      </c>
      <c r="O565" s="48">
        <f t="shared" si="133"/>
        <v>28.70987455657249</v>
      </c>
      <c r="P565" s="48">
        <f t="shared" si="134"/>
        <v>26.078780931441862</v>
      </c>
      <c r="Q565" t="s">
        <v>461</v>
      </c>
      <c r="R565" t="s">
        <v>468</v>
      </c>
      <c r="S565" t="s">
        <v>542</v>
      </c>
      <c r="T565" s="50">
        <v>100</v>
      </c>
      <c r="U565" s="50">
        <f t="shared" si="135"/>
        <v>53.271028037383175</v>
      </c>
      <c r="V565" s="50">
        <f t="shared" si="136"/>
        <v>70.326409495548958</v>
      </c>
      <c r="W565" s="50">
        <f t="shared" si="137"/>
        <v>73.045822102425873</v>
      </c>
      <c r="X565" s="50">
        <f t="shared" si="138"/>
        <v>56.627768402025161</v>
      </c>
      <c r="Y565" s="50">
        <f t="shared" si="139"/>
        <v>73.683149860190937</v>
      </c>
      <c r="Z565" s="50">
        <f t="shared" si="140"/>
        <v>76.402562467067852</v>
      </c>
      <c r="AA565" s="50">
        <f t="shared" si="141"/>
        <v>-3.3567403646419862</v>
      </c>
      <c r="AB565" s="50">
        <f t="shared" si="142"/>
        <v>-3.3567403646419791</v>
      </c>
      <c r="AC565" s="50">
        <f t="shared" si="143"/>
        <v>-3.3567403646419791</v>
      </c>
      <c r="AF565">
        <v>2.08</v>
      </c>
      <c r="AG565">
        <v>1.79</v>
      </c>
      <c r="AH565" s="66"/>
      <c r="AJ565" t="s">
        <v>439</v>
      </c>
    </row>
    <row r="566" spans="1:36" ht="15" x14ac:dyDescent="0.25">
      <c r="A566">
        <v>1.87</v>
      </c>
      <c r="B566">
        <v>3.45</v>
      </c>
      <c r="C566">
        <v>4.74</v>
      </c>
      <c r="D566" s="43">
        <f t="shared" si="131"/>
        <v>3.5584894887559226E-2</v>
      </c>
      <c r="E566" s="44">
        <f>IF(OR($A566="",$B566="",$C566=""),"",A566*'MPTO_working_3-way'!$I565)</f>
        <v>1.9365437534397358</v>
      </c>
      <c r="F566" s="45">
        <f>IF(OR($A566="",$B566="",$C566=""),"",B566*'MPTO_working_3-way'!$I565)</f>
        <v>3.5727678873620796</v>
      </c>
      <c r="G566" s="46">
        <f>IF(OR($A566="",$B566="",$C566=""),"",C566*'MPTO_working_3-way'!$I565)</f>
        <v>4.9086724017670313</v>
      </c>
      <c r="H566" s="44">
        <f>IF(OR($A566="",$B566="",$C566=""),"",'MPTO_working_3-way'!E565)</f>
        <v>1.9124198653306042</v>
      </c>
      <c r="I566" s="45">
        <f>IF(OR($A566="",$B566="",$C566=""),"",'MPTO_working_3-way'!F565)</f>
        <v>3.5972071750967824</v>
      </c>
      <c r="J566" s="46">
        <f>IF(OR($A566="",$B566="",$C566=""),"",'MPTO_working_3-way'!G565)</f>
        <v>5.0223789041136389</v>
      </c>
      <c r="K566" s="44">
        <f>IF(OR($A566="",$B566="",$C566=""),"",'OddsRatio_working_3-way'!H565)</f>
        <v>1.9217186561152337</v>
      </c>
      <c r="L566" s="45">
        <f>IF(OR($A566="",$B566="",$C566=""),"",'OddsRatio_working_3-way'!I565)</f>
        <v>3.5956444913589891</v>
      </c>
      <c r="M566" s="46">
        <f>IF(OR($A566="",$B566="",$C566=""),"",'OddsRatio_working_3-way'!J565)</f>
        <v>4.9623307745643359</v>
      </c>
      <c r="N566" s="47">
        <f t="shared" si="132"/>
        <v>51.638389177821352</v>
      </c>
      <c r="O566" s="48">
        <f t="shared" si="133"/>
        <v>27.989503699282881</v>
      </c>
      <c r="P566" s="48">
        <f t="shared" si="134"/>
        <v>20.372107122895763</v>
      </c>
      <c r="Q566" t="s">
        <v>464</v>
      </c>
      <c r="R566" t="s">
        <v>300</v>
      </c>
      <c r="S566" t="s">
        <v>542</v>
      </c>
      <c r="T566" s="50">
        <v>100</v>
      </c>
      <c r="U566" s="50">
        <f t="shared" si="135"/>
        <v>46.524064171122987</v>
      </c>
      <c r="V566" s="50">
        <f t="shared" si="136"/>
        <v>71.014492753623188</v>
      </c>
      <c r="W566" s="50">
        <f t="shared" si="137"/>
        <v>78.902953586497887</v>
      </c>
      <c r="X566" s="50">
        <f t="shared" si="138"/>
        <v>50.082553659878926</v>
      </c>
      <c r="Y566" s="50">
        <f t="shared" si="139"/>
        <v>74.572982242379098</v>
      </c>
      <c r="Z566" s="50">
        <f t="shared" si="140"/>
        <v>82.461443075253811</v>
      </c>
      <c r="AA566" s="50">
        <f t="shared" si="141"/>
        <v>-3.5584894887559386</v>
      </c>
      <c r="AB566" s="50">
        <f t="shared" si="142"/>
        <v>-3.5584894887559102</v>
      </c>
      <c r="AC566" s="50">
        <f t="shared" si="143"/>
        <v>-3.5584894887559244</v>
      </c>
      <c r="AF566">
        <v>2.48</v>
      </c>
      <c r="AG566">
        <v>1.57</v>
      </c>
      <c r="AH566" s="66"/>
      <c r="AJ566" t="s">
        <v>439</v>
      </c>
    </row>
    <row r="567" spans="1:36" ht="15" x14ac:dyDescent="0.25">
      <c r="A567">
        <v>3.49</v>
      </c>
      <c r="B567">
        <v>3.35</v>
      </c>
      <c r="C567">
        <v>2.23</v>
      </c>
      <c r="D567" s="43">
        <f t="shared" si="131"/>
        <v>3.3470907249508075E-2</v>
      </c>
      <c r="E567" s="44">
        <f>IF(OR($A567="",$B567="",$C567=""),"",A567*'MPTO_working_3-way'!$I566)</f>
        <v>3.6068134663007836</v>
      </c>
      <c r="F567" s="45">
        <f>IF(OR($A567="",$B567="",$C567=""),"",B567*'MPTO_working_3-way'!$I566)</f>
        <v>3.4621275392858522</v>
      </c>
      <c r="G567" s="46">
        <f>IF(OR($A567="",$B567="",$C567=""),"",C567*'MPTO_working_3-way'!$I566)</f>
        <v>2.3046401231664029</v>
      </c>
      <c r="H567" s="44">
        <f>IF(OR($A567="",$B567="",$C567=""),"",'MPTO_working_3-way'!E566)</f>
        <v>3.6313987588470975</v>
      </c>
      <c r="I567" s="45">
        <f>IF(OR($A567="",$B567="",$C567=""),"",'MPTO_working_3-way'!F566)</f>
        <v>3.4800705836970085</v>
      </c>
      <c r="J567" s="46">
        <f>IF(OR($A567="",$B567="",$C567=""),"",'MPTO_working_3-way'!G566)</f>
        <v>2.2868981190926978</v>
      </c>
      <c r="K567" s="44">
        <f>IF(OR($A567="",$B567="",$C567=""),"",'OddsRatio_working_3-way'!H566)</f>
        <v>3.6203334175940274</v>
      </c>
      <c r="L567" s="45">
        <f>IF(OR($A567="",$B567="",$C567=""),"",'OddsRatio_working_3-way'!I566)</f>
        <v>3.4730054342754886</v>
      </c>
      <c r="M567" s="46">
        <f>IF(OR($A567="",$B567="",$C567=""),"",'OddsRatio_working_3-way'!J566)</f>
        <v>2.2943815677271702</v>
      </c>
      <c r="N567" s="47">
        <f t="shared" si="132"/>
        <v>27.725304048662629</v>
      </c>
      <c r="O567" s="48">
        <f t="shared" si="133"/>
        <v>28.883973471591812</v>
      </c>
      <c r="P567" s="48">
        <f t="shared" si="134"/>
        <v>43.390722479745556</v>
      </c>
      <c r="Q567" t="s">
        <v>245</v>
      </c>
      <c r="R567" t="s">
        <v>303</v>
      </c>
      <c r="S567" t="s">
        <v>542</v>
      </c>
      <c r="T567" s="50">
        <v>100</v>
      </c>
      <c r="U567" s="50">
        <f t="shared" si="135"/>
        <v>71.346704871060169</v>
      </c>
      <c r="V567" s="50">
        <f t="shared" si="136"/>
        <v>70.149253731343279</v>
      </c>
      <c r="W567" s="50">
        <f t="shared" si="137"/>
        <v>55.156950672645742</v>
      </c>
      <c r="X567" s="50">
        <f t="shared" si="138"/>
        <v>74.693795596010972</v>
      </c>
      <c r="Y567" s="50">
        <f t="shared" si="139"/>
        <v>73.496344456294096</v>
      </c>
      <c r="Z567" s="50">
        <f t="shared" si="140"/>
        <v>58.504041397596538</v>
      </c>
      <c r="AA567" s="50">
        <f t="shared" si="141"/>
        <v>-3.3470907249508031</v>
      </c>
      <c r="AB567" s="50">
        <f t="shared" si="142"/>
        <v>-3.3470907249508173</v>
      </c>
      <c r="AC567" s="50">
        <f t="shared" si="143"/>
        <v>-3.347090724950796</v>
      </c>
      <c r="AF567">
        <v>2.5</v>
      </c>
      <c r="AG567">
        <v>1.56</v>
      </c>
      <c r="AH567" s="66"/>
      <c r="AJ567" t="s">
        <v>439</v>
      </c>
    </row>
    <row r="568" spans="1:36" ht="15" x14ac:dyDescent="0.25">
      <c r="A568">
        <v>4.38</v>
      </c>
      <c r="B568">
        <v>3.66</v>
      </c>
      <c r="C568">
        <v>1.87</v>
      </c>
      <c r="D568" s="43">
        <f t="shared" si="131"/>
        <v>3.6293904287721945E-2</v>
      </c>
      <c r="E568" s="44">
        <f>IF(OR($A568="",$B568="",$C568=""),"",A568*'MPTO_working_3-way'!$I567)</f>
        <v>4.5389673007802216</v>
      </c>
      <c r="F568" s="45">
        <f>IF(OR($A568="",$B568="",$C568=""),"",B568*'MPTO_working_3-way'!$I567)</f>
        <v>3.7928356896930624</v>
      </c>
      <c r="G568" s="46">
        <f>IF(OR($A568="",$B568="",$C568=""),"",C568*'MPTO_working_3-way'!$I567)</f>
        <v>1.9378696010180401</v>
      </c>
      <c r="H568" s="44">
        <f>IF(OR($A568="",$B568="",$C568=""),"",'MPTO_working_3-way'!E567)</f>
        <v>4.6250787622432465</v>
      </c>
      <c r="I568" s="45">
        <f>IF(OR($A568="",$B568="",$C568=""),"",'MPTO_working_3-way'!F567)</f>
        <v>3.8295677581256449</v>
      </c>
      <c r="J568" s="46">
        <f>IF(OR($A568="",$B568="",$C568=""),"",'MPTO_working_3-way'!G567)</f>
        <v>1.9132846212937191</v>
      </c>
      <c r="K568" s="44">
        <f>IF(OR($A568="",$B568="",$C568=""),"",'OddsRatio_working_3-way'!H567)</f>
        <v>4.5842719272756449</v>
      </c>
      <c r="L568" s="45">
        <f>IF(OR($A568="",$B568="",$C568=""),"",'OddsRatio_working_3-way'!I567)</f>
        <v>3.8207583806370451</v>
      </c>
      <c r="M568" s="46">
        <f>IF(OR($A568="",$B568="",$C568=""),"",'OddsRatio_working_3-way'!J567)</f>
        <v>1.9225788688549736</v>
      </c>
      <c r="N568" s="47">
        <f t="shared" si="132"/>
        <v>22.031443139678622</v>
      </c>
      <c r="O568" s="48">
        <f t="shared" si="133"/>
        <v>26.365497527812114</v>
      </c>
      <c r="P568" s="48">
        <f t="shared" si="134"/>
        <v>51.603059332509268</v>
      </c>
      <c r="Q568" t="s">
        <v>457</v>
      </c>
      <c r="R568" t="s">
        <v>463</v>
      </c>
      <c r="S568" t="s">
        <v>542</v>
      </c>
      <c r="T568" s="50">
        <v>100</v>
      </c>
      <c r="U568" s="50">
        <f t="shared" si="135"/>
        <v>77.168949771689498</v>
      </c>
      <c r="V568" s="50">
        <f t="shared" si="136"/>
        <v>72.67759562841529</v>
      </c>
      <c r="W568" s="50">
        <f t="shared" si="137"/>
        <v>46.524064171122987</v>
      </c>
      <c r="X568" s="50">
        <f t="shared" si="138"/>
        <v>80.798340200461695</v>
      </c>
      <c r="Y568" s="50">
        <f t="shared" si="139"/>
        <v>76.306986057187501</v>
      </c>
      <c r="Z568" s="50">
        <f t="shared" si="140"/>
        <v>50.153454599895198</v>
      </c>
      <c r="AA568" s="50">
        <f t="shared" si="141"/>
        <v>-3.6293904287721972</v>
      </c>
      <c r="AB568" s="50">
        <f t="shared" si="142"/>
        <v>-3.6293904287722114</v>
      </c>
      <c r="AC568" s="50">
        <f t="shared" si="143"/>
        <v>-3.6293904287722114</v>
      </c>
      <c r="AF568">
        <v>1.85</v>
      </c>
      <c r="AG568">
        <v>2.02</v>
      </c>
      <c r="AH568" s="66"/>
      <c r="AJ568" t="s">
        <v>439</v>
      </c>
    </row>
    <row r="569" spans="1:36" ht="15" x14ac:dyDescent="0.25">
      <c r="A569">
        <v>3.01</v>
      </c>
      <c r="B569">
        <v>3.09</v>
      </c>
      <c r="C569">
        <v>2.65</v>
      </c>
      <c r="D569" s="43">
        <f t="shared" si="131"/>
        <v>3.3208999656555882E-2</v>
      </c>
      <c r="E569" s="44">
        <f>IF(OR($A569="",$B569="",$C569=""),"",A569*'MPTO_working_3-way'!$I568)</f>
        <v>3.109959088966233</v>
      </c>
      <c r="F569" s="45">
        <f>IF(OR($A569="",$B569="",$C569=""),"",B569*'MPTO_working_3-way'!$I568)</f>
        <v>3.1926158089387577</v>
      </c>
      <c r="G569" s="46">
        <f>IF(OR($A569="",$B569="",$C569=""),"",C569*'MPTO_working_3-way'!$I568)</f>
        <v>2.738003849089873</v>
      </c>
      <c r="H569" s="44">
        <f>IF(OR($A569="",$B569="",$C569=""),"",'MPTO_working_3-way'!E568)</f>
        <v>3.1137491770007855</v>
      </c>
      <c r="I569" s="45">
        <f>IF(OR($A569="",$B569="",$C569=""),"",'MPTO_working_3-way'!F568)</f>
        <v>3.1994376267389728</v>
      </c>
      <c r="J569" s="46">
        <f>IF(OR($A569="",$B569="",$C569=""),"",'MPTO_working_3-way'!G568)</f>
        <v>2.730086026217883</v>
      </c>
      <c r="K569" s="44">
        <f>IF(OR($A569="",$B569="",$C569=""),"",'OddsRatio_working_3-way'!H568)</f>
        <v>3.1120712101207539</v>
      </c>
      <c r="L569" s="45">
        <f>IF(OR($A569="",$B569="",$C569=""),"",'OddsRatio_working_3-way'!I568)</f>
        <v>3.1961337458469532</v>
      </c>
      <c r="M569" s="46">
        <f>IF(OR($A569="",$B569="",$C569=""),"",'OddsRatio_working_3-way'!J568)</f>
        <v>2.7337897993528575</v>
      </c>
      <c r="N569" s="47">
        <f t="shared" si="132"/>
        <v>32.154763821423941</v>
      </c>
      <c r="O569" s="48">
        <f t="shared" si="133"/>
        <v>31.322278026694523</v>
      </c>
      <c r="P569" s="48">
        <f t="shared" si="134"/>
        <v>36.522958151881532</v>
      </c>
      <c r="Q569" t="s">
        <v>246</v>
      </c>
      <c r="R569" t="s">
        <v>297</v>
      </c>
      <c r="S569" t="s">
        <v>542</v>
      </c>
      <c r="T569" s="50">
        <v>100</v>
      </c>
      <c r="U569" s="50">
        <f t="shared" si="135"/>
        <v>66.777408637873762</v>
      </c>
      <c r="V569" s="50">
        <f t="shared" si="136"/>
        <v>67.637540453074436</v>
      </c>
      <c r="W569" s="50">
        <f t="shared" si="137"/>
        <v>62.264150943396231</v>
      </c>
      <c r="X569" s="50">
        <f t="shared" si="138"/>
        <v>70.098308603529347</v>
      </c>
      <c r="Y569" s="50">
        <f t="shared" si="139"/>
        <v>70.958440418730035</v>
      </c>
      <c r="Z569" s="50">
        <f t="shared" si="140"/>
        <v>65.58505090905183</v>
      </c>
      <c r="AA569" s="50">
        <f t="shared" si="141"/>
        <v>-3.3208999656555847</v>
      </c>
      <c r="AB569" s="50">
        <f t="shared" si="142"/>
        <v>-3.3208999656555989</v>
      </c>
      <c r="AC569" s="50">
        <f t="shared" si="143"/>
        <v>-3.3208999656555989</v>
      </c>
      <c r="AF569">
        <v>2.66</v>
      </c>
      <c r="AG569">
        <v>1.51</v>
      </c>
      <c r="AH569" s="66"/>
      <c r="AJ569" t="s">
        <v>439</v>
      </c>
    </row>
    <row r="570" spans="1:36" ht="15" x14ac:dyDescent="0.25">
      <c r="A570">
        <v>2.87</v>
      </c>
      <c r="B570">
        <v>3.15</v>
      </c>
      <c r="C570">
        <v>2.72</v>
      </c>
      <c r="D570" s="43">
        <f t="shared" si="131"/>
        <v>3.3539432032975824E-2</v>
      </c>
      <c r="E570" s="44">
        <f>IF(OR($A570="",$B570="",$C570=""),"",A570*'MPTO_working_3-way'!$I569)</f>
        <v>2.9662581699346409</v>
      </c>
      <c r="F570" s="45">
        <f>IF(OR($A570="",$B570="",$C570=""),"",B570*'MPTO_working_3-way'!$I569)</f>
        <v>3.2556492109038739</v>
      </c>
      <c r="G570" s="46">
        <f>IF(OR($A570="",$B570="",$C570=""),"",C570*'MPTO_working_3-way'!$I569)</f>
        <v>2.8112272551296944</v>
      </c>
      <c r="H570" s="44">
        <f>IF(OR($A570="",$B570="",$C570=""),"",'MPTO_working_3-way'!E569)</f>
        <v>2.9651396383976052</v>
      </c>
      <c r="I570" s="45">
        <f>IF(OR($A570="",$B570="",$C570=""),"",'MPTO_working_3-way'!F569)</f>
        <v>3.2649808846947437</v>
      </c>
      <c r="J570" s="46">
        <f>IF(OR($A570="",$B570="",$C570=""),"",'MPTO_working_3-way'!G569)</f>
        <v>2.8053068134629515</v>
      </c>
      <c r="K570" s="44">
        <f>IF(OR($A570="",$B570="",$C570=""),"",'OddsRatio_working_3-way'!H569)</f>
        <v>2.9658671830216741</v>
      </c>
      <c r="L570" s="45">
        <f>IF(OR($A570="",$B570="",$C570=""),"",'OddsRatio_working_3-way'!I569)</f>
        <v>3.260221627538288</v>
      </c>
      <c r="M570" s="46">
        <f>IF(OR($A570="",$B570="",$C570=""),"",'OddsRatio_working_3-way'!J569)</f>
        <v>2.8081773020306304</v>
      </c>
      <c r="N570" s="47">
        <f t="shared" si="132"/>
        <v>33.712507230010736</v>
      </c>
      <c r="O570" s="48">
        <f t="shared" si="133"/>
        <v>30.715839920676451</v>
      </c>
      <c r="P570" s="48">
        <f t="shared" si="134"/>
        <v>35.571652849312798</v>
      </c>
      <c r="Q570" t="s">
        <v>305</v>
      </c>
      <c r="R570" t="s">
        <v>306</v>
      </c>
      <c r="S570" t="s">
        <v>542</v>
      </c>
      <c r="T570" s="50">
        <v>100</v>
      </c>
      <c r="U570" s="50">
        <f t="shared" si="135"/>
        <v>65.156794425087099</v>
      </c>
      <c r="V570" s="50">
        <f t="shared" si="136"/>
        <v>68.253968253968253</v>
      </c>
      <c r="W570" s="50">
        <f t="shared" si="137"/>
        <v>63.235294117647051</v>
      </c>
      <c r="X570" s="50">
        <f t="shared" si="138"/>
        <v>68.510737628384689</v>
      </c>
      <c r="Y570" s="50">
        <f t="shared" si="139"/>
        <v>71.607911457265828</v>
      </c>
      <c r="Z570" s="50">
        <f t="shared" si="140"/>
        <v>66.589237320944633</v>
      </c>
      <c r="AA570" s="50">
        <f t="shared" si="141"/>
        <v>-3.3539432032975895</v>
      </c>
      <c r="AB570" s="50">
        <f t="shared" si="142"/>
        <v>-3.3539432032975753</v>
      </c>
      <c r="AC570" s="50">
        <f t="shared" si="143"/>
        <v>-3.3539432032975824</v>
      </c>
      <c r="AF570">
        <v>2.62</v>
      </c>
      <c r="AG570">
        <v>1.52</v>
      </c>
      <c r="AH570" s="66"/>
      <c r="AJ570" t="s">
        <v>439</v>
      </c>
    </row>
    <row r="571" spans="1:36" ht="15" x14ac:dyDescent="0.25">
      <c r="A571">
        <v>3.33</v>
      </c>
      <c r="B571">
        <v>3.4</v>
      </c>
      <c r="C571">
        <v>2.2200000000000002</v>
      </c>
      <c r="D571" s="43">
        <f t="shared" si="131"/>
        <v>4.4868397809574301E-2</v>
      </c>
      <c r="E571" s="44">
        <f>IF(OR($A571="",$B571="",$C571=""),"",A571*'MPTO_working_3-way'!$I570)</f>
        <v>3.4794117647058824</v>
      </c>
      <c r="F571" s="45">
        <f>IF(OR($A571="",$B571="",$C571=""),"",B571*'MPTO_working_3-way'!$I570)</f>
        <v>3.5525525525525525</v>
      </c>
      <c r="G571" s="46">
        <f>IF(OR($A571="",$B571="",$C571=""),"",C571*'MPTO_working_3-way'!$I570)</f>
        <v>2.3196078431372551</v>
      </c>
      <c r="H571" s="44">
        <f>IF(OR($A571="",$B571="",$C571=""),"",'MPTO_working_3-way'!E570)</f>
        <v>3.5045398266611638</v>
      </c>
      <c r="I571" s="45">
        <f>IF(OR($A571="",$B571="",$C571=""),"",'MPTO_working_3-way'!F570)</f>
        <v>3.5821556633621596</v>
      </c>
      <c r="J571" s="46">
        <f>IF(OR($A571="",$B571="",$C571=""),"",'MPTO_working_3-way'!G570)</f>
        <v>2.2962412114656572</v>
      </c>
      <c r="K571" s="44">
        <f>IF(OR($A571="",$B571="",$C571=""),"",'OddsRatio_working_3-way'!H570)</f>
        <v>3.4942937506435494</v>
      </c>
      <c r="L571" s="45">
        <f>IF(OR($A571="",$B571="",$C571=""),"",'OddsRatio_working_3-way'!I570)</f>
        <v>3.5692296143967903</v>
      </c>
      <c r="M571" s="46">
        <f>IF(OR($A571="",$B571="",$C571=""),"",'OddsRatio_working_3-way'!J570)</f>
        <v>2.3060250539850347</v>
      </c>
      <c r="N571" s="47">
        <f t="shared" si="132"/>
        <v>28.740490278951818</v>
      </c>
      <c r="O571" s="48">
        <f t="shared" si="133"/>
        <v>28.148774302620456</v>
      </c>
      <c r="P571" s="48">
        <f t="shared" si="134"/>
        <v>43.110735418427723</v>
      </c>
      <c r="Q571" t="s">
        <v>515</v>
      </c>
      <c r="R571" t="s">
        <v>470</v>
      </c>
      <c r="S571" t="s">
        <v>542</v>
      </c>
      <c r="T571" s="50">
        <v>100</v>
      </c>
      <c r="U571" s="50">
        <f t="shared" si="135"/>
        <v>69.969969969969966</v>
      </c>
      <c r="V571" s="50">
        <f t="shared" si="136"/>
        <v>70.588235294117652</v>
      </c>
      <c r="W571" s="50">
        <f t="shared" si="137"/>
        <v>54.954954954954964</v>
      </c>
      <c r="X571" s="50">
        <f t="shared" si="138"/>
        <v>74.456809750927391</v>
      </c>
      <c r="Y571" s="50">
        <f t="shared" si="139"/>
        <v>75.075075075075077</v>
      </c>
      <c r="Z571" s="50">
        <f t="shared" si="140"/>
        <v>59.441794735912381</v>
      </c>
      <c r="AA571" s="50">
        <f t="shared" si="141"/>
        <v>-4.4868397809574248</v>
      </c>
      <c r="AB571" s="50">
        <f t="shared" si="142"/>
        <v>-4.4868397809574248</v>
      </c>
      <c r="AC571" s="50">
        <f t="shared" si="143"/>
        <v>-4.4868397809574176</v>
      </c>
      <c r="AF571">
        <v>1.88</v>
      </c>
      <c r="AG571">
        <v>1.95</v>
      </c>
      <c r="AH571" s="66"/>
      <c r="AJ571" t="s">
        <v>445</v>
      </c>
    </row>
    <row r="572" spans="1:36" ht="15" x14ac:dyDescent="0.25">
      <c r="A572">
        <v>2.09</v>
      </c>
      <c r="B572">
        <v>3.5</v>
      </c>
      <c r="C572">
        <v>3.55</v>
      </c>
      <c r="D572" s="43">
        <f t="shared" si="131"/>
        <v>4.5873326080887233E-2</v>
      </c>
      <c r="E572" s="44">
        <f>IF(OR($A572="",$B572="",$C572=""),"",A572*'MPTO_working_3-way'!$I571)</f>
        <v>2.1858752515090543</v>
      </c>
      <c r="F572" s="45">
        <f>IF(OR($A572="",$B572="",$C572=""),"",B572*'MPTO_working_3-way'!$I571)</f>
        <v>3.6605566412831054</v>
      </c>
      <c r="G572" s="46">
        <f>IF(OR($A572="",$B572="",$C572=""),"",C572*'MPTO_working_3-way'!$I571)</f>
        <v>3.7128503075871495</v>
      </c>
      <c r="H572" s="44">
        <f>IF(OR($A572="",$B572="",$C572=""),"",'MPTO_working_3-way'!E571)</f>
        <v>2.1589981639934872</v>
      </c>
      <c r="I572" s="45">
        <f>IF(OR($A572="",$B572="",$C572=""),"",'MPTO_working_3-way'!F571)</f>
        <v>3.6979078902087363</v>
      </c>
      <c r="J572" s="46">
        <f>IF(OR($A572="",$B572="",$C572=""),"",'MPTO_working_3-way'!G571)</f>
        <v>3.7537673914352823</v>
      </c>
      <c r="K572" s="44">
        <f>IF(OR($A572="",$B572="",$C572=""),"",'OddsRatio_working_3-way'!H571)</f>
        <v>2.1698079959837324</v>
      </c>
      <c r="L572" s="45">
        <f>IF(OR($A572="",$B572="",$C572=""),"",'OddsRatio_working_3-way'!I571)</f>
        <v>3.6830458623480102</v>
      </c>
      <c r="M572" s="46">
        <f>IF(OR($A572="",$B572="",$C572=""),"",'OddsRatio_working_3-way'!J571)</f>
        <v>3.7367067795949702</v>
      </c>
      <c r="N572" s="47">
        <f t="shared" si="132"/>
        <v>45.748264879692194</v>
      </c>
      <c r="O572" s="48">
        <f t="shared" si="133"/>
        <v>27.318249599587617</v>
      </c>
      <c r="P572" s="48">
        <f t="shared" si="134"/>
        <v>26.93348552072019</v>
      </c>
      <c r="Q572" t="s">
        <v>452</v>
      </c>
      <c r="R572" t="s">
        <v>465</v>
      </c>
      <c r="S572" t="s">
        <v>542</v>
      </c>
      <c r="T572" s="50">
        <v>100</v>
      </c>
      <c r="U572" s="50">
        <f t="shared" si="135"/>
        <v>52.153110047846894</v>
      </c>
      <c r="V572" s="50">
        <f t="shared" si="136"/>
        <v>71.428571428571431</v>
      </c>
      <c r="W572" s="50">
        <f t="shared" si="137"/>
        <v>71.83098591549296</v>
      </c>
      <c r="X572" s="50">
        <f t="shared" si="138"/>
        <v>56.74044265593561</v>
      </c>
      <c r="Y572" s="50">
        <f t="shared" si="139"/>
        <v>76.01590403666016</v>
      </c>
      <c r="Z572" s="50">
        <f t="shared" si="140"/>
        <v>76.418318523581689</v>
      </c>
      <c r="AA572" s="50">
        <f t="shared" si="141"/>
        <v>-4.5873326080887153</v>
      </c>
      <c r="AB572" s="50">
        <f t="shared" si="142"/>
        <v>-4.5873326080887296</v>
      </c>
      <c r="AC572" s="50">
        <f t="shared" si="143"/>
        <v>-4.5873326080887296</v>
      </c>
      <c r="AF572">
        <v>1.85</v>
      </c>
      <c r="AG572">
        <v>1.99</v>
      </c>
      <c r="AH572" s="66"/>
      <c r="AJ572" t="s">
        <v>445</v>
      </c>
    </row>
    <row r="573" spans="1:36" s="50" customFormat="1" ht="15" x14ac:dyDescent="0.25">
      <c r="A573">
        <v>2.91</v>
      </c>
      <c r="B573">
        <v>3.35</v>
      </c>
      <c r="C573">
        <v>2.4900000000000002</v>
      </c>
      <c r="D573" s="43">
        <f t="shared" si="131"/>
        <v>4.3756500073227178E-2</v>
      </c>
      <c r="E573" s="44">
        <f>IF(OR($A573="",$B573="",$C573=""),"",A573*'MPTO_working_3-way'!$I572)</f>
        <v>3.037331415213091</v>
      </c>
      <c r="F573" s="45">
        <f>IF(OR($A573="",$B573="",$C573=""),"",B573*'MPTO_working_3-way'!$I572)</f>
        <v>3.4965842752453113</v>
      </c>
      <c r="G573" s="46">
        <f>IF(OR($A573="",$B573="",$C573=""),"",C573*'MPTO_working_3-way'!$I572)</f>
        <v>2.598953685182336</v>
      </c>
      <c r="H573" s="44">
        <f>IF(OR($A573="",$B573="",$C573=""),"",'MPTO_working_3-way'!E572)</f>
        <v>3.0389861351331562</v>
      </c>
      <c r="I573" s="45">
        <f>IF(OR($A573="",$B573="",$C573=""),"",'MPTO_working_3-way'!F572)</f>
        <v>3.5220945594473481</v>
      </c>
      <c r="J573" s="46">
        <f>IF(OR($A573="",$B573="",$C573=""),"",'MPTO_working_3-way'!G572)</f>
        <v>2.5838396160288175</v>
      </c>
      <c r="K573" s="44">
        <f>IF(OR($A573="",$B573="",$C573=""),"",'OddsRatio_working_3-way'!H572)</f>
        <v>3.0392034928743725</v>
      </c>
      <c r="L573" s="45">
        <f>IF(OR($A573="",$B573="",$C573=""),"",'OddsRatio_working_3-way'!I572)</f>
        <v>3.50896764830093</v>
      </c>
      <c r="M573" s="46">
        <f>IF(OR($A573="",$B573="",$C573=""),"",'OddsRatio_working_3-way'!J572)</f>
        <v>2.5907922536035684</v>
      </c>
      <c r="N573" s="47">
        <f t="shared" si="132"/>
        <v>32.923637999834227</v>
      </c>
      <c r="O573" s="48">
        <f t="shared" si="133"/>
        <v>28.599339277467941</v>
      </c>
      <c r="P573" s="48">
        <f t="shared" si="134"/>
        <v>38.477022722697832</v>
      </c>
      <c r="Q573" t="s">
        <v>318</v>
      </c>
      <c r="R573" t="s">
        <v>502</v>
      </c>
      <c r="S573" t="s">
        <v>542</v>
      </c>
      <c r="T573" s="50">
        <v>100</v>
      </c>
      <c r="U573" s="50">
        <f t="shared" si="135"/>
        <v>65.635738831615114</v>
      </c>
      <c r="V573" s="50">
        <f t="shared" si="136"/>
        <v>70.149253731343279</v>
      </c>
      <c r="W573" s="50">
        <f t="shared" si="137"/>
        <v>59.839357429718881</v>
      </c>
      <c r="X573" s="50">
        <f t="shared" si="138"/>
        <v>70.011388838937833</v>
      </c>
      <c r="Y573" s="50">
        <f t="shared" si="139"/>
        <v>74.524903738665998</v>
      </c>
      <c r="Z573" s="50">
        <f t="shared" si="140"/>
        <v>64.215007437041592</v>
      </c>
      <c r="AA573" s="50">
        <f t="shared" si="141"/>
        <v>-4.3756500073227187</v>
      </c>
      <c r="AB573" s="50">
        <f t="shared" si="142"/>
        <v>-4.3756500073227187</v>
      </c>
      <c r="AC573" s="50">
        <f t="shared" si="143"/>
        <v>-4.3756500073227116</v>
      </c>
      <c r="AD573" s="51"/>
      <c r="AE573" s="51"/>
      <c r="AF573">
        <v>2</v>
      </c>
      <c r="AG573">
        <v>1.84</v>
      </c>
      <c r="AH573" s="66"/>
      <c r="AI573" s="51"/>
      <c r="AJ573" t="s">
        <v>445</v>
      </c>
    </row>
    <row r="574" spans="1:36" ht="15" x14ac:dyDescent="0.25">
      <c r="A574">
        <v>3.64</v>
      </c>
      <c r="B574">
        <v>3.27</v>
      </c>
      <c r="C574">
        <v>2.15</v>
      </c>
      <c r="D574" s="43">
        <f t="shared" si="131"/>
        <v>4.5651951348558928E-2</v>
      </c>
      <c r="E574" s="44">
        <f>IF(OR($A574="",$B574="",$C574=""),"",A574*'MPTO_working_3-way'!$I573)</f>
        <v>3.8061731029087547</v>
      </c>
      <c r="F574" s="45">
        <f>IF(OR($A574="",$B574="",$C574=""),"",B574*'MPTO_working_3-way'!$I573)</f>
        <v>3.4192818809097876</v>
      </c>
      <c r="G574" s="46">
        <f>IF(OR($A574="",$B574="",$C574=""),"",C574*'MPTO_working_3-way'!$I573)</f>
        <v>2.2481516953994016</v>
      </c>
      <c r="H574" s="44">
        <f>IF(OR($A574="",$B574="",$C574=""),"",'MPTO_working_3-way'!E573)</f>
        <v>3.8534463806553356</v>
      </c>
      <c r="I574" s="45">
        <f>IF(OR($A574="",$B574="",$C574=""),"",'MPTO_working_3-way'!F573)</f>
        <v>3.4412381688340328</v>
      </c>
      <c r="J574" s="46">
        <f>IF(OR($A574="",$B574="",$C574=""),"",'MPTO_working_3-way'!G573)</f>
        <v>2.2227212875925151</v>
      </c>
      <c r="K574" s="44">
        <f>IF(OR($A574="",$B574="",$C574=""),"",'OddsRatio_working_3-way'!H573)</f>
        <v>3.8310097475164837</v>
      </c>
      <c r="L574" s="45">
        <f>IF(OR($A574="",$B574="",$C574=""),"",'OddsRatio_working_3-way'!I573)</f>
        <v>3.4342394419933409</v>
      </c>
      <c r="M574" s="46">
        <f>IF(OR($A574="",$B574="",$C574=""),"",'OddsRatio_working_3-way'!J573)</f>
        <v>2.2332050036530138</v>
      </c>
      <c r="N574" s="47">
        <f t="shared" si="132"/>
        <v>26.273108788346484</v>
      </c>
      <c r="O574" s="48">
        <f t="shared" si="133"/>
        <v>29.245907030452965</v>
      </c>
      <c r="P574" s="48">
        <f t="shared" si="134"/>
        <v>44.480984181200554</v>
      </c>
      <c r="Q574" t="s">
        <v>310</v>
      </c>
      <c r="R574" t="s">
        <v>311</v>
      </c>
      <c r="S574" t="s">
        <v>542</v>
      </c>
      <c r="T574" s="50">
        <v>100</v>
      </c>
      <c r="U574" s="50">
        <f t="shared" si="135"/>
        <v>72.527472527472526</v>
      </c>
      <c r="V574" s="50">
        <f t="shared" si="136"/>
        <v>69.418960244648318</v>
      </c>
      <c r="W574" s="50">
        <f t="shared" si="137"/>
        <v>53.488372093023258</v>
      </c>
      <c r="X574" s="50">
        <f t="shared" si="138"/>
        <v>77.092667662328424</v>
      </c>
      <c r="Y574" s="50">
        <f t="shared" si="139"/>
        <v>73.984155379504216</v>
      </c>
      <c r="Z574" s="50">
        <f t="shared" si="140"/>
        <v>58.053567227879157</v>
      </c>
      <c r="AA574" s="50">
        <f t="shared" si="141"/>
        <v>-4.5651951348558981</v>
      </c>
      <c r="AB574" s="50">
        <f t="shared" si="142"/>
        <v>-4.5651951348558981</v>
      </c>
      <c r="AC574" s="50">
        <f t="shared" si="143"/>
        <v>-4.5651951348558981</v>
      </c>
      <c r="AF574">
        <v>2.2200000000000002</v>
      </c>
      <c r="AG574">
        <v>1.67</v>
      </c>
      <c r="AH574" s="66"/>
      <c r="AJ574" t="s">
        <v>445</v>
      </c>
    </row>
    <row r="575" spans="1:36" ht="15" x14ac:dyDescent="0.25">
      <c r="A575">
        <v>1.53</v>
      </c>
      <c r="B575">
        <v>4.07</v>
      </c>
      <c r="C575">
        <v>6.59</v>
      </c>
      <c r="D575" s="43">
        <f t="shared" si="131"/>
        <v>5.104008522735648E-2</v>
      </c>
      <c r="E575" s="44">
        <f>IF(OR($A575="",$B575="",$C575=""),"",A575*'MPTO_working_3-way'!$I574)</f>
        <v>1.6080913303978555</v>
      </c>
      <c r="F575" s="45">
        <f>IF(OR($A575="",$B575="",$C575=""),"",B575*'MPTO_working_3-way'!$I574)</f>
        <v>4.2777331468753408</v>
      </c>
      <c r="G575" s="46">
        <f>IF(OR($A575="",$B575="",$C575=""),"",C575*'MPTO_working_3-way'!$I574)</f>
        <v>6.9263541616482787</v>
      </c>
      <c r="H575" s="44">
        <f>IF(OR($A575="",$B575="",$C575=""),"",'MPTO_working_3-way'!E574)</f>
        <v>1.5708909890824847</v>
      </c>
      <c r="I575" s="45">
        <f>IF(OR($A575="",$B575="",$C575=""),"",'MPTO_working_3-way'!F574)</f>
        <v>4.372791227434627</v>
      </c>
      <c r="J575" s="46">
        <f>IF(OR($A575="",$B575="",$C575=""),"",'MPTO_working_3-way'!G574)</f>
        <v>7.4221578992775514</v>
      </c>
      <c r="K575" s="44">
        <f>IF(OR($A575="",$B575="",$C575=""),"",'OddsRatio_working_3-way'!H574)</f>
        <v>1.5830645898634537</v>
      </c>
      <c r="L575" s="45">
        <f>IF(OR($A575="",$B575="",$C575=""),"",'OddsRatio_working_3-way'!I574)</f>
        <v>4.3773741337373631</v>
      </c>
      <c r="M575" s="46">
        <f>IF(OR($A575="",$B575="",$C575=""),"",'OddsRatio_working_3-way'!J574)</f>
        <v>7.1496812402579346</v>
      </c>
      <c r="N575" s="47">
        <f t="shared" si="132"/>
        <v>62.185522743449617</v>
      </c>
      <c r="O575" s="48">
        <f t="shared" si="133"/>
        <v>23.376867272107599</v>
      </c>
      <c r="P575" s="48">
        <f t="shared" si="134"/>
        <v>14.437609984442782</v>
      </c>
      <c r="Q575" t="s">
        <v>316</v>
      </c>
      <c r="R575" t="s">
        <v>503</v>
      </c>
      <c r="S575" t="s">
        <v>542</v>
      </c>
      <c r="T575" s="50">
        <v>100</v>
      </c>
      <c r="U575" s="50">
        <f t="shared" si="135"/>
        <v>34.640522875816991</v>
      </c>
      <c r="V575" s="50">
        <f t="shared" si="136"/>
        <v>75.429975429975428</v>
      </c>
      <c r="W575" s="50">
        <f t="shared" si="137"/>
        <v>84.825493171471919</v>
      </c>
      <c r="X575" s="50">
        <f t="shared" si="138"/>
        <v>39.744531398552638</v>
      </c>
      <c r="Y575" s="50">
        <f t="shared" si="139"/>
        <v>80.533983952711068</v>
      </c>
      <c r="Z575" s="50">
        <f t="shared" si="140"/>
        <v>89.929501694207573</v>
      </c>
      <c r="AA575" s="50">
        <f t="shared" si="141"/>
        <v>-5.1040085227356471</v>
      </c>
      <c r="AB575" s="50">
        <f t="shared" si="142"/>
        <v>-5.10400852273564</v>
      </c>
      <c r="AC575" s="50">
        <f t="shared" si="143"/>
        <v>-5.1040085227356542</v>
      </c>
      <c r="AF575">
        <v>2.34</v>
      </c>
      <c r="AG575">
        <v>1.61</v>
      </c>
      <c r="AH575" s="66"/>
      <c r="AJ575" t="s">
        <v>445</v>
      </c>
    </row>
    <row r="576" spans="1:36" ht="15" x14ac:dyDescent="0.25">
      <c r="A576">
        <v>2</v>
      </c>
      <c r="B576">
        <v>3.68</v>
      </c>
      <c r="C576">
        <v>3.65</v>
      </c>
      <c r="D576" s="43">
        <f t="shared" si="131"/>
        <v>4.5711733174508495E-2</v>
      </c>
      <c r="E576" s="44">
        <f>IF(OR($A576="",$B576="",$C576=""),"",A576*'MPTO_working_3-way'!$I575)</f>
        <v>2.091423466349017</v>
      </c>
      <c r="F576" s="45">
        <f>IF(OR($A576="",$B576="",$C576=""),"",B576*'MPTO_working_3-way'!$I575)</f>
        <v>3.8482191780821915</v>
      </c>
      <c r="G576" s="46">
        <f>IF(OR($A576="",$B576="",$C576=""),"",C576*'MPTO_working_3-way'!$I575)</f>
        <v>3.8168478260869558</v>
      </c>
      <c r="H576" s="44">
        <f>IF(OR($A576="",$B576="",$C576=""),"",'MPTO_working_3-way'!E575)</f>
        <v>2.0628647486433906</v>
      </c>
      <c r="I576" s="45">
        <f>IF(OR($A576="",$B576="",$C576=""),"",'MPTO_working_3-way'!F575)</f>
        <v>3.8986068111455103</v>
      </c>
      <c r="J576" s="46">
        <f>IF(OR($A576="",$B576="",$C576=""),"",'MPTO_working_3-way'!G575)</f>
        <v>3.8649530021101084</v>
      </c>
      <c r="K576" s="44">
        <f>IF(OR($A576="",$B576="",$C576=""),"",'OddsRatio_working_3-way'!H575)</f>
        <v>2.0740124103983515</v>
      </c>
      <c r="L576" s="45">
        <f>IF(OR($A576="",$B576="",$C576=""),"",'OddsRatio_working_3-way'!I575)</f>
        <v>3.8783532598675823</v>
      </c>
      <c r="M576" s="46">
        <f>IF(OR($A576="",$B576="",$C576=""),"",'OddsRatio_working_3-way'!J575)</f>
        <v>3.8461328875556324</v>
      </c>
      <c r="N576" s="47">
        <f t="shared" si="132"/>
        <v>47.814324362807923</v>
      </c>
      <c r="O576" s="48">
        <f t="shared" si="133"/>
        <v>25.986045849352131</v>
      </c>
      <c r="P576" s="48">
        <f t="shared" si="134"/>
        <v>26.199629787839957</v>
      </c>
      <c r="Q576" t="s">
        <v>513</v>
      </c>
      <c r="R576" t="s">
        <v>313</v>
      </c>
      <c r="S576" t="s">
        <v>542</v>
      </c>
      <c r="T576" s="50">
        <v>100</v>
      </c>
      <c r="U576" s="50">
        <f t="shared" si="135"/>
        <v>50</v>
      </c>
      <c r="V576" s="50">
        <f t="shared" si="136"/>
        <v>72.826086956521735</v>
      </c>
      <c r="W576" s="50">
        <f t="shared" si="137"/>
        <v>72.602739726027394</v>
      </c>
      <c r="X576" s="50">
        <f t="shared" si="138"/>
        <v>54.571173317450864</v>
      </c>
      <c r="Y576" s="50">
        <f t="shared" si="139"/>
        <v>77.397260273972606</v>
      </c>
      <c r="Z576" s="50">
        <f t="shared" si="140"/>
        <v>77.173913043478265</v>
      </c>
      <c r="AA576" s="50">
        <f t="shared" si="141"/>
        <v>-4.5711733174508637</v>
      </c>
      <c r="AB576" s="50">
        <f t="shared" si="142"/>
        <v>-4.5711733174508709</v>
      </c>
      <c r="AC576" s="50">
        <f t="shared" si="143"/>
        <v>-4.5711733174508709</v>
      </c>
      <c r="AF576">
        <v>2.0699999999999998</v>
      </c>
      <c r="AG576">
        <v>1.77</v>
      </c>
      <c r="AH576" s="66"/>
      <c r="AJ576" t="s">
        <v>445</v>
      </c>
    </row>
    <row r="577" spans="1:36" ht="15" x14ac:dyDescent="0.25">
      <c r="A577">
        <v>3.42</v>
      </c>
      <c r="B577">
        <v>3.73</v>
      </c>
      <c r="C577">
        <v>2.06</v>
      </c>
      <c r="D577" s="43">
        <f t="shared" si="131"/>
        <v>4.5931068767905314E-2</v>
      </c>
      <c r="E577" s="44">
        <f>IF(OR($A577="",$B577="",$C577=""),"",A577*'MPTO_working_3-way'!$I576)</f>
        <v>3.5770842551862363</v>
      </c>
      <c r="F577" s="45">
        <f>IF(OR($A577="",$B577="",$C577=""),"",B577*'MPTO_working_3-way'!$I576)</f>
        <v>3.9013228865042868</v>
      </c>
      <c r="G577" s="46">
        <f>IF(OR($A577="",$B577="",$C577=""),"",C577*'MPTO_working_3-way'!$I576)</f>
        <v>2.154618001661885</v>
      </c>
      <c r="H577" s="44">
        <f>IF(OR($A577="",$B577="",$C577=""),"",'MPTO_working_3-way'!E576)</f>
        <v>3.6089708316952325</v>
      </c>
      <c r="I577" s="45">
        <f>IF(OR($A577="",$B577="",$C577=""),"",'MPTO_working_3-way'!F576)</f>
        <v>3.9559127998781252</v>
      </c>
      <c r="J577" s="46">
        <f>IF(OR($A577="",$B577="",$C577=""),"",'MPTO_working_3-way'!G576)</f>
        <v>2.1270869040749112</v>
      </c>
      <c r="K577" s="44">
        <f>IF(OR($A577="",$B577="",$C577=""),"",'OddsRatio_working_3-way'!H576)</f>
        <v>3.5982734903807874</v>
      </c>
      <c r="L577" s="45">
        <f>IF(OR($A577="",$B577="",$C577=""),"",'OddsRatio_working_3-way'!I576)</f>
        <v>3.9311101771651025</v>
      </c>
      <c r="M577" s="46">
        <f>IF(OR($A577="",$B577="",$C577=""),"",'OddsRatio_working_3-way'!J576)</f>
        <v>2.1380867354560471</v>
      </c>
      <c r="N577" s="47">
        <f t="shared" si="132"/>
        <v>27.955729545652996</v>
      </c>
      <c r="O577" s="48">
        <f t="shared" si="133"/>
        <v>25.632331111563872</v>
      </c>
      <c r="P577" s="48">
        <f t="shared" si="134"/>
        <v>46.411939342783128</v>
      </c>
      <c r="Q577" t="s">
        <v>314</v>
      </c>
      <c r="R577" t="s">
        <v>500</v>
      </c>
      <c r="S577" t="s">
        <v>542</v>
      </c>
      <c r="T577" s="50">
        <v>100</v>
      </c>
      <c r="U577" s="50">
        <f t="shared" si="135"/>
        <v>70.760233918128648</v>
      </c>
      <c r="V577" s="50">
        <f t="shared" si="136"/>
        <v>73.190348525469176</v>
      </c>
      <c r="W577" s="50">
        <f t="shared" si="137"/>
        <v>51.456310679611654</v>
      </c>
      <c r="X577" s="50">
        <f t="shared" si="138"/>
        <v>75.353340794919177</v>
      </c>
      <c r="Y577" s="50">
        <f t="shared" si="139"/>
        <v>77.78345540225969</v>
      </c>
      <c r="Z577" s="50">
        <f t="shared" si="140"/>
        <v>56.049417556402183</v>
      </c>
      <c r="AA577" s="50">
        <f t="shared" si="141"/>
        <v>-4.5931068767905288</v>
      </c>
      <c r="AB577" s="50">
        <f t="shared" si="142"/>
        <v>-4.5931068767905145</v>
      </c>
      <c r="AC577" s="50">
        <f t="shared" si="143"/>
        <v>-4.5931068767905288</v>
      </c>
      <c r="AF577">
        <v>1.68</v>
      </c>
      <c r="AG577">
        <v>2.21</v>
      </c>
      <c r="AH577" s="66"/>
      <c r="AJ577" t="s">
        <v>445</v>
      </c>
    </row>
    <row r="578" spans="1:36" ht="15" x14ac:dyDescent="0.25">
      <c r="A578">
        <v>2.88</v>
      </c>
      <c r="B578">
        <v>2.98</v>
      </c>
      <c r="C578">
        <v>2.73</v>
      </c>
      <c r="D578" s="43">
        <f t="shared" si="131"/>
        <v>4.909305832124633E-2</v>
      </c>
      <c r="E578" s="44">
        <f>IF(OR($A578="",$B578="",$C578=""),"",A578*'MPTO_working_3-way'!$I577)</f>
        <v>3.0213880079651894</v>
      </c>
      <c r="F578" s="45">
        <f>IF(OR($A578="",$B578="",$C578=""),"",B578*'MPTO_working_3-way'!$I577)</f>
        <v>3.126297313797314</v>
      </c>
      <c r="G578" s="46">
        <f>IF(OR($A578="",$B578="",$C578=""),"",C578*'MPTO_working_3-way'!$I577)</f>
        <v>2.8640240492170026</v>
      </c>
      <c r="H578" s="44">
        <f>IF(OR($A578="",$B578="",$C578=""),"",'MPTO_working_3-way'!E577)</f>
        <v>3.0224458667613354</v>
      </c>
      <c r="I578" s="45">
        <f>IF(OR($A578="",$B578="",$C578=""),"",'MPTO_working_3-way'!F577)</f>
        <v>3.1327720449729535</v>
      </c>
      <c r="J578" s="46">
        <f>IF(OR($A578="",$B578="",$C578=""),"",'MPTO_working_3-way'!G577)</f>
        <v>2.857665291211692</v>
      </c>
      <c r="K578" s="44">
        <f>IF(OR($A578="",$B578="",$C578=""),"",'OddsRatio_working_3-way'!H577)</f>
        <v>3.0220289779651095</v>
      </c>
      <c r="L578" s="45">
        <f>IF(OR($A578="",$B578="",$C578=""),"",'OddsRatio_working_3-way'!I577)</f>
        <v>3.1295837108355942</v>
      </c>
      <c r="M578" s="46">
        <f>IF(OR($A578="",$B578="",$C578=""),"",'OddsRatio_working_3-way'!J577)</f>
        <v>2.8606968786593838</v>
      </c>
      <c r="N578" s="47">
        <f t="shared" si="132"/>
        <v>33.097371054751385</v>
      </c>
      <c r="O578" s="48">
        <f t="shared" si="133"/>
        <v>31.986721019357038</v>
      </c>
      <c r="P578" s="48">
        <f t="shared" si="134"/>
        <v>34.915907925891567</v>
      </c>
      <c r="Q578" t="s">
        <v>317</v>
      </c>
      <c r="R578" t="s">
        <v>504</v>
      </c>
      <c r="S578" t="s">
        <v>542</v>
      </c>
      <c r="T578" s="50">
        <v>100</v>
      </c>
      <c r="U578" s="50">
        <f t="shared" si="135"/>
        <v>65.277777777777771</v>
      </c>
      <c r="V578" s="50">
        <f t="shared" si="136"/>
        <v>66.442953020134226</v>
      </c>
      <c r="W578" s="50">
        <f t="shared" si="137"/>
        <v>63.369963369963365</v>
      </c>
      <c r="X578" s="50">
        <f t="shared" si="138"/>
        <v>70.187083609902402</v>
      </c>
      <c r="Y578" s="50">
        <f t="shared" si="139"/>
        <v>71.352258852258842</v>
      </c>
      <c r="Z578" s="50">
        <f t="shared" si="140"/>
        <v>68.279269202088003</v>
      </c>
      <c r="AA578" s="50">
        <f t="shared" si="141"/>
        <v>-4.9093058321246303</v>
      </c>
      <c r="AB578" s="50">
        <f t="shared" si="142"/>
        <v>-4.9093058321246161</v>
      </c>
      <c r="AC578" s="50">
        <f t="shared" si="143"/>
        <v>-4.9093058321246374</v>
      </c>
      <c r="AF578">
        <v>2.34</v>
      </c>
      <c r="AG578">
        <v>1.6</v>
      </c>
      <c r="AH578" s="66"/>
      <c r="AJ578" t="s">
        <v>445</v>
      </c>
    </row>
    <row r="579" spans="1:36" ht="15" x14ac:dyDescent="0.25">
      <c r="A579">
        <v>1.22</v>
      </c>
      <c r="B579">
        <v>6.55</v>
      </c>
      <c r="C579">
        <v>12.46</v>
      </c>
      <c r="D579" s="43">
        <f t="shared" si="131"/>
        <v>5.2600708702587484E-2</v>
      </c>
      <c r="E579" s="44">
        <f>IF(OR($A579="",$B579="",$C579=""),"",A579*'MPTO_working_3-way'!$I578)</f>
        <v>1.2841728646171566</v>
      </c>
      <c r="F579" s="45">
        <f>IF(OR($A579="",$B579="",$C579=""),"",B579*'MPTO_working_3-way'!$I578)</f>
        <v>6.8945346420019478</v>
      </c>
      <c r="G579" s="46">
        <f>IF(OR($A579="",$B579="",$C579=""),"",C579*'MPTO_working_3-way'!$I578)</f>
        <v>13.11540483043424</v>
      </c>
      <c r="H579" s="44">
        <f>IF(OR($A579="",$B579="",$C579=""),"",'MPTO_working_3-way'!E578)</f>
        <v>1.2466674062274861</v>
      </c>
      <c r="I579" s="45">
        <f>IF(OR($A579="",$B579="",$C579=""),"",'MPTO_working_3-way'!F578)</f>
        <v>7.3998329297784844</v>
      </c>
      <c r="J579" s="46">
        <f>IF(OR($A579="",$B579="",$C579=""),"",'MPTO_working_3-way'!G578)</f>
        <v>15.943050845286489</v>
      </c>
      <c r="K579" s="44">
        <f>IF(OR($A579="",$B579="",$C579=""),"",'OddsRatio_working_3-way'!H578)</f>
        <v>1.2560128895229374</v>
      </c>
      <c r="L579" s="45">
        <f>IF(OR($A579="",$B579="",$C579=""),"",'OddsRatio_working_3-way'!I578)</f>
        <v>7.4585069856922859</v>
      </c>
      <c r="M579" s="46">
        <f>IF(OR($A579="",$B579="",$C579=""),"",'OddsRatio_working_3-way'!J578)</f>
        <v>14.335944154240289</v>
      </c>
      <c r="N579" s="47">
        <f t="shared" si="132"/>
        <v>77.871136164999442</v>
      </c>
      <c r="O579" s="48">
        <f t="shared" si="133"/>
        <v>14.50424215592356</v>
      </c>
      <c r="P579" s="48">
        <f t="shared" si="134"/>
        <v>7.6246216790769914</v>
      </c>
      <c r="Q579" t="s">
        <v>531</v>
      </c>
      <c r="R579" t="s">
        <v>535</v>
      </c>
      <c r="S579" t="s">
        <v>542</v>
      </c>
      <c r="T579" s="50">
        <v>100</v>
      </c>
      <c r="U579" s="50">
        <f t="shared" si="135"/>
        <v>18.032786885245901</v>
      </c>
      <c r="V579" s="50">
        <f t="shared" si="136"/>
        <v>84.732824427480921</v>
      </c>
      <c r="W579" s="50">
        <f t="shared" si="137"/>
        <v>91.974317817014452</v>
      </c>
      <c r="X579" s="50">
        <f t="shared" si="138"/>
        <v>23.292857755504638</v>
      </c>
      <c r="Y579" s="50">
        <f t="shared" si="139"/>
        <v>89.992895297739651</v>
      </c>
      <c r="Z579" s="50">
        <f t="shared" si="140"/>
        <v>97.234388687273182</v>
      </c>
      <c r="AA579" s="50">
        <f t="shared" si="141"/>
        <v>-5.2600708702587369</v>
      </c>
      <c r="AB579" s="50">
        <f t="shared" si="142"/>
        <v>-5.2600708702587298</v>
      </c>
      <c r="AC579" s="50">
        <f t="shared" si="143"/>
        <v>-5.2600708702587298</v>
      </c>
      <c r="AF579">
        <v>1.57</v>
      </c>
      <c r="AG579">
        <v>2.4</v>
      </c>
      <c r="AH579" s="66"/>
      <c r="AJ579" t="s">
        <v>541</v>
      </c>
    </row>
    <row r="580" spans="1:36" s="50" customFormat="1" ht="15" x14ac:dyDescent="0.25">
      <c r="A580">
        <v>6.52</v>
      </c>
      <c r="B580">
        <v>4.58</v>
      </c>
      <c r="C580">
        <v>1.47</v>
      </c>
      <c r="D580" s="43">
        <f t="shared" si="131"/>
        <v>5.1986953326083496E-2</v>
      </c>
      <c r="E580" s="44">
        <f>IF(OR($A580="",$B580="",$C580=""),"",A580*'MPTO_working_3-way'!$I579)</f>
        <v>6.8589549356860635</v>
      </c>
      <c r="F580" s="45">
        <f>IF(OR($A580="",$B580="",$C580=""),"",B580*'MPTO_working_3-way'!$I579)</f>
        <v>4.8181002462334623</v>
      </c>
      <c r="G580" s="46">
        <f>IF(OR($A580="",$B580="",$C580=""),"",C580*'MPTO_working_3-way'!$I579)</f>
        <v>1.5464208213893427</v>
      </c>
      <c r="H580" s="44">
        <f>IF(OR($A580="",$B580="",$C580=""),"",'MPTO_working_3-way'!E579)</f>
        <v>7.3504955862304842</v>
      </c>
      <c r="I580" s="45">
        <f>IF(OR($A580="",$B580="",$C580=""),"",'MPTO_working_3-way'!F579)</f>
        <v>4.9748366070354617</v>
      </c>
      <c r="J580" s="46">
        <f>IF(OR($A580="",$B580="",$C580=""),"",'MPTO_working_3-way'!G579)</f>
        <v>1.5084250265100465</v>
      </c>
      <c r="K580" s="44">
        <f>IF(OR($A580="",$B580="",$C580=""),"",'OddsRatio_working_3-way'!H579)</f>
        <v>7.1093400074066215</v>
      </c>
      <c r="L580" s="45">
        <f>IF(OR($A580="",$B580="",$C580=""),"",'OddsRatio_working_3-way'!I579)</f>
        <v>4.9622168888615406</v>
      </c>
      <c r="M580" s="46">
        <f>IF(OR($A580="",$B580="",$C580=""),"",'OddsRatio_working_3-way'!J579)</f>
        <v>1.520179312224839</v>
      </c>
      <c r="N580" s="47">
        <f t="shared" si="132"/>
        <v>14.579480538604464</v>
      </c>
      <c r="O580" s="48">
        <f t="shared" si="133"/>
        <v>20.755068365000241</v>
      </c>
      <c r="P580" s="48">
        <f t="shared" si="134"/>
        <v>64.665451096395316</v>
      </c>
      <c r="Q580" t="s">
        <v>533</v>
      </c>
      <c r="R580" t="s">
        <v>529</v>
      </c>
      <c r="S580" t="s">
        <v>542</v>
      </c>
      <c r="T580" s="50">
        <v>100</v>
      </c>
      <c r="U580" s="50">
        <f t="shared" si="135"/>
        <v>84.662576687116569</v>
      </c>
      <c r="V580" s="50">
        <f t="shared" si="136"/>
        <v>78.165938864628828</v>
      </c>
      <c r="W580" s="50">
        <f t="shared" si="137"/>
        <v>31.972789115646258</v>
      </c>
      <c r="X580" s="50">
        <f t="shared" si="138"/>
        <v>89.861272019724908</v>
      </c>
      <c r="Y580" s="50">
        <f t="shared" si="139"/>
        <v>83.36463419723718</v>
      </c>
      <c r="Z580" s="50">
        <f t="shared" si="140"/>
        <v>37.171484448254617</v>
      </c>
      <c r="AA580" s="50">
        <f t="shared" si="141"/>
        <v>-5.198695332608338</v>
      </c>
      <c r="AB580" s="50">
        <f t="shared" si="142"/>
        <v>-5.1986953326083523</v>
      </c>
      <c r="AC580" s="50">
        <f t="shared" si="143"/>
        <v>-5.1986953326083594</v>
      </c>
      <c r="AD580" s="51"/>
      <c r="AE580" s="51"/>
      <c r="AF580">
        <v>1.62</v>
      </c>
      <c r="AG580">
        <v>2.3199999999999998</v>
      </c>
      <c r="AH580" s="66"/>
      <c r="AI580" s="51"/>
      <c r="AJ580" t="s">
        <v>541</v>
      </c>
    </row>
    <row r="581" spans="1:36" ht="15" x14ac:dyDescent="0.25">
      <c r="A581"/>
      <c r="B581"/>
      <c r="C581"/>
      <c r="D581" s="43"/>
      <c r="E581" s="44"/>
      <c r="F581" s="45"/>
      <c r="G581" s="46"/>
      <c r="H581" s="44"/>
      <c r="I581" s="45"/>
      <c r="J581" s="46"/>
      <c r="K581" s="44"/>
      <c r="L581" s="45"/>
      <c r="M581" s="46"/>
      <c r="N581" s="47"/>
      <c r="O581" s="48"/>
      <c r="P581" s="48"/>
      <c r="Q581"/>
      <c r="R581"/>
      <c r="S581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F581"/>
      <c r="AG581"/>
      <c r="AH581" s="66"/>
      <c r="AJ581"/>
    </row>
    <row r="582" spans="1:36" ht="15" x14ac:dyDescent="0.25">
      <c r="A582"/>
      <c r="B582"/>
      <c r="C582"/>
      <c r="D582" s="43"/>
      <c r="E582" s="44"/>
      <c r="F582" s="45"/>
      <c r="G582" s="46"/>
      <c r="H582" s="44"/>
      <c r="I582" s="45"/>
      <c r="J582" s="46"/>
      <c r="K582" s="44"/>
      <c r="L582" s="45"/>
      <c r="M582" s="46"/>
      <c r="N582" s="47"/>
      <c r="O582" s="48"/>
      <c r="P582" s="48"/>
      <c r="Q582"/>
      <c r="R582"/>
      <c r="S582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F582"/>
      <c r="AG582"/>
      <c r="AH582" s="66"/>
      <c r="AJ582"/>
    </row>
    <row r="583" spans="1:36" ht="15" x14ac:dyDescent="0.25">
      <c r="A583"/>
      <c r="B583"/>
      <c r="C583"/>
      <c r="D583" s="43"/>
      <c r="E583" s="44"/>
      <c r="F583" s="45"/>
      <c r="G583" s="46"/>
      <c r="H583" s="44"/>
      <c r="I583" s="45"/>
      <c r="J583" s="46"/>
      <c r="K583" s="44"/>
      <c r="L583" s="45"/>
      <c r="M583" s="46"/>
      <c r="N583" s="47"/>
      <c r="O583" s="48"/>
      <c r="P583" s="48"/>
      <c r="Q583"/>
      <c r="R583"/>
      <c r="S583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F583"/>
      <c r="AG583"/>
      <c r="AH583" s="66"/>
      <c r="AJ583"/>
    </row>
    <row r="584" spans="1:36" ht="15" x14ac:dyDescent="0.25">
      <c r="A584"/>
      <c r="B584"/>
      <c r="C584"/>
      <c r="D584" s="43"/>
      <c r="E584" s="44"/>
      <c r="F584" s="45"/>
      <c r="G584" s="46"/>
      <c r="H584" s="44"/>
      <c r="I584" s="45"/>
      <c r="J584" s="46"/>
      <c r="K584" s="44"/>
      <c r="L584" s="45"/>
      <c r="M584" s="46"/>
      <c r="N584" s="47"/>
      <c r="O584" s="48"/>
      <c r="P584" s="48"/>
      <c r="Q584"/>
      <c r="R584"/>
      <c r="S584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F584"/>
      <c r="AG584"/>
      <c r="AH584" s="66"/>
      <c r="AJ584"/>
    </row>
    <row r="585" spans="1:36" ht="15" x14ac:dyDescent="0.25">
      <c r="A585"/>
      <c r="B585"/>
      <c r="C585"/>
      <c r="D585" s="43"/>
      <c r="E585" s="44"/>
      <c r="F585" s="45"/>
      <c r="G585" s="46"/>
      <c r="H585" s="44"/>
      <c r="I585" s="45"/>
      <c r="J585" s="46"/>
      <c r="K585" s="44"/>
      <c r="L585" s="45"/>
      <c r="M585" s="46"/>
      <c r="N585" s="47"/>
      <c r="O585" s="48"/>
      <c r="P585" s="48"/>
      <c r="Q585"/>
      <c r="R585"/>
      <c r="S585"/>
      <c r="T585" s="50"/>
      <c r="U585" s="50"/>
      <c r="V585" s="50"/>
      <c r="W585" s="50"/>
      <c r="X585" s="50"/>
      <c r="Y585" s="50"/>
      <c r="Z585" s="50"/>
      <c r="AA585" s="50"/>
      <c r="AB585" s="50"/>
      <c r="AC585" s="50"/>
      <c r="AF585"/>
      <c r="AG585"/>
      <c r="AH585" s="66"/>
      <c r="AJ585"/>
    </row>
    <row r="586" spans="1:36" ht="15" x14ac:dyDescent="0.25">
      <c r="A586"/>
      <c r="B586"/>
      <c r="C586"/>
      <c r="D586" s="43"/>
      <c r="E586" s="44"/>
      <c r="F586" s="45"/>
      <c r="G586" s="46"/>
      <c r="H586" s="44"/>
      <c r="I586" s="45"/>
      <c r="J586" s="46"/>
      <c r="K586" s="44"/>
      <c r="L586" s="45"/>
      <c r="M586" s="46"/>
      <c r="N586" s="47"/>
      <c r="O586" s="48"/>
      <c r="P586" s="48"/>
      <c r="Q586"/>
      <c r="R586"/>
      <c r="S586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F586"/>
      <c r="AG586"/>
      <c r="AH586" s="66"/>
      <c r="AJ586"/>
    </row>
    <row r="587" spans="1:36" ht="15" x14ac:dyDescent="0.25">
      <c r="A587"/>
      <c r="B587"/>
      <c r="C587"/>
      <c r="D587" s="43"/>
      <c r="E587" s="44"/>
      <c r="F587" s="45"/>
      <c r="G587" s="46"/>
      <c r="H587" s="44"/>
      <c r="I587" s="45"/>
      <c r="J587" s="46"/>
      <c r="K587" s="44"/>
      <c r="L587" s="45"/>
      <c r="M587" s="46"/>
      <c r="N587" s="47"/>
      <c r="O587" s="48"/>
      <c r="P587" s="48"/>
      <c r="Q587"/>
      <c r="R587"/>
      <c r="S587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F587"/>
      <c r="AG587"/>
      <c r="AH587" s="66"/>
      <c r="AJ587"/>
    </row>
    <row r="588" spans="1:36" ht="15" x14ac:dyDescent="0.25">
      <c r="A588"/>
      <c r="B588"/>
      <c r="C588"/>
      <c r="D588" s="43"/>
      <c r="E588" s="44"/>
      <c r="F588" s="45"/>
      <c r="G588" s="46"/>
      <c r="H588" s="44"/>
      <c r="I588" s="45"/>
      <c r="J588" s="46"/>
      <c r="K588" s="44"/>
      <c r="L588" s="45"/>
      <c r="M588" s="46"/>
      <c r="N588" s="47"/>
      <c r="O588" s="48"/>
      <c r="P588" s="48"/>
      <c r="Q588"/>
      <c r="R588"/>
      <c r="S588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F588"/>
      <c r="AG588"/>
      <c r="AH588" s="66"/>
      <c r="AJ588"/>
    </row>
    <row r="589" spans="1:36" ht="15" x14ac:dyDescent="0.25">
      <c r="A589"/>
      <c r="B589"/>
      <c r="C589"/>
      <c r="D589" s="43"/>
      <c r="E589" s="44"/>
      <c r="F589" s="45"/>
      <c r="G589" s="46"/>
      <c r="H589" s="44"/>
      <c r="I589" s="45"/>
      <c r="J589" s="46"/>
      <c r="K589" s="44"/>
      <c r="L589" s="45"/>
      <c r="M589" s="46"/>
      <c r="N589" s="47"/>
      <c r="O589" s="48"/>
      <c r="P589" s="48"/>
      <c r="Q589"/>
      <c r="R589"/>
      <c r="S589"/>
      <c r="T589" s="50"/>
      <c r="U589" s="50"/>
      <c r="V589" s="50"/>
      <c r="W589" s="50"/>
      <c r="X589" s="50"/>
      <c r="Y589" s="50"/>
      <c r="Z589" s="50"/>
      <c r="AA589" s="50"/>
      <c r="AB589" s="50"/>
      <c r="AC589" s="50"/>
      <c r="AF589"/>
      <c r="AG589"/>
      <c r="AH589" s="66"/>
      <c r="AJ589"/>
    </row>
    <row r="590" spans="1:36" ht="15" x14ac:dyDescent="0.25">
      <c r="A590"/>
      <c r="B590"/>
      <c r="C590"/>
      <c r="D590" s="43"/>
      <c r="E590" s="44"/>
      <c r="F590" s="45"/>
      <c r="G590" s="46"/>
      <c r="H590" s="44"/>
      <c r="I590" s="45"/>
      <c r="J590" s="46"/>
      <c r="K590" s="44"/>
      <c r="L590" s="45"/>
      <c r="M590" s="46"/>
      <c r="N590" s="47"/>
      <c r="O590" s="48"/>
      <c r="P590" s="48"/>
      <c r="Q590"/>
      <c r="R590"/>
      <c r="S590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F590"/>
      <c r="AG590"/>
      <c r="AH590" s="66"/>
      <c r="AJ590"/>
    </row>
    <row r="591" spans="1:36" ht="15" x14ac:dyDescent="0.25">
      <c r="A591"/>
      <c r="B591"/>
      <c r="C591"/>
      <c r="D591" s="43"/>
      <c r="E591" s="44"/>
      <c r="F591" s="45"/>
      <c r="G591" s="46"/>
      <c r="H591" s="44"/>
      <c r="I591" s="45"/>
      <c r="J591" s="46"/>
      <c r="K591" s="44"/>
      <c r="L591" s="45"/>
      <c r="M591" s="46"/>
      <c r="N591" s="47"/>
      <c r="O591" s="48"/>
      <c r="P591" s="48"/>
      <c r="Q591"/>
      <c r="R591"/>
      <c r="S591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F591"/>
      <c r="AG591"/>
      <c r="AH591" s="66"/>
      <c r="AJ591"/>
    </row>
    <row r="592" spans="1:36" ht="15" x14ac:dyDescent="0.25">
      <c r="A592"/>
      <c r="B592"/>
      <c r="C592"/>
      <c r="D592" s="43"/>
      <c r="E592" s="44"/>
      <c r="F592" s="45"/>
      <c r="G592" s="46"/>
      <c r="H592" s="44"/>
      <c r="I592" s="45"/>
      <c r="J592" s="46"/>
      <c r="K592" s="44"/>
      <c r="L592" s="45"/>
      <c r="M592" s="46"/>
      <c r="N592" s="47"/>
      <c r="O592" s="48"/>
      <c r="P592" s="48"/>
      <c r="Q592"/>
      <c r="R592"/>
      <c r="S592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F592"/>
      <c r="AG592"/>
      <c r="AH592" s="66"/>
      <c r="AJ592"/>
    </row>
    <row r="593" spans="1:36" ht="15" x14ac:dyDescent="0.25">
      <c r="A593"/>
      <c r="B593"/>
      <c r="C593"/>
      <c r="D593" s="43"/>
      <c r="E593" s="44"/>
      <c r="F593" s="45"/>
      <c r="G593" s="46"/>
      <c r="H593" s="44"/>
      <c r="I593" s="45"/>
      <c r="J593" s="46"/>
      <c r="K593" s="44"/>
      <c r="L593" s="45"/>
      <c r="M593" s="46"/>
      <c r="N593" s="47"/>
      <c r="O593" s="48"/>
      <c r="P593" s="48"/>
      <c r="Q593"/>
      <c r="R593"/>
      <c r="S593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F593"/>
      <c r="AG593"/>
      <c r="AH593" s="66"/>
      <c r="AJ593"/>
    </row>
    <row r="594" spans="1:36" ht="15" x14ac:dyDescent="0.25">
      <c r="A594"/>
      <c r="B594"/>
      <c r="C594"/>
      <c r="D594" s="43"/>
      <c r="E594" s="44"/>
      <c r="F594" s="45"/>
      <c r="G594" s="46"/>
      <c r="H594" s="44"/>
      <c r="I594" s="45"/>
      <c r="J594" s="46"/>
      <c r="K594" s="44"/>
      <c r="L594" s="45"/>
      <c r="M594" s="46"/>
      <c r="N594" s="47"/>
      <c r="O594" s="48"/>
      <c r="P594" s="48"/>
      <c r="Q594"/>
      <c r="R594"/>
      <c r="S594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F594"/>
      <c r="AG594"/>
      <c r="AH594" s="66"/>
      <c r="AJ594"/>
    </row>
    <row r="595" spans="1:36" ht="15" x14ac:dyDescent="0.25">
      <c r="A595"/>
      <c r="B595"/>
      <c r="C595"/>
      <c r="D595" s="43"/>
      <c r="E595" s="44"/>
      <c r="F595" s="45"/>
      <c r="G595" s="46"/>
      <c r="H595" s="44"/>
      <c r="I595" s="45"/>
      <c r="J595" s="46"/>
      <c r="K595" s="44"/>
      <c r="L595" s="45"/>
      <c r="M595" s="46"/>
      <c r="N595" s="47"/>
      <c r="O595" s="48"/>
      <c r="P595" s="48"/>
      <c r="Q595"/>
      <c r="R595"/>
      <c r="S595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F595"/>
      <c r="AG595"/>
      <c r="AH595" s="66"/>
      <c r="AJ595"/>
    </row>
    <row r="596" spans="1:36" ht="15" x14ac:dyDescent="0.25">
      <c r="A596"/>
      <c r="B596"/>
      <c r="C596"/>
      <c r="D596" s="43"/>
      <c r="E596" s="44"/>
      <c r="F596" s="45"/>
      <c r="G596" s="46"/>
      <c r="H596" s="44"/>
      <c r="I596" s="45"/>
      <c r="J596" s="46"/>
      <c r="K596" s="44"/>
      <c r="L596" s="45"/>
      <c r="M596" s="46"/>
      <c r="N596" s="47"/>
      <c r="O596" s="48"/>
      <c r="P596" s="48"/>
      <c r="Q596"/>
      <c r="R596"/>
      <c r="S596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F596"/>
      <c r="AG596"/>
      <c r="AH596" s="66"/>
      <c r="AJ596"/>
    </row>
    <row r="597" spans="1:36" ht="15" x14ac:dyDescent="0.25">
      <c r="A597"/>
      <c r="B597"/>
      <c r="C597"/>
      <c r="D597" s="43"/>
      <c r="E597" s="44"/>
      <c r="F597" s="45"/>
      <c r="G597" s="46"/>
      <c r="H597" s="44"/>
      <c r="I597" s="45"/>
      <c r="J597" s="46"/>
      <c r="K597" s="44"/>
      <c r="L597" s="45"/>
      <c r="M597" s="46"/>
      <c r="N597" s="47"/>
      <c r="O597" s="48"/>
      <c r="P597" s="48"/>
      <c r="Q597"/>
      <c r="R597"/>
      <c r="S597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F597"/>
      <c r="AG597"/>
      <c r="AH597" s="66"/>
      <c r="AJ597"/>
    </row>
    <row r="598" spans="1:36" ht="15" x14ac:dyDescent="0.25">
      <c r="A598"/>
      <c r="B598"/>
      <c r="C598"/>
      <c r="D598" s="43"/>
      <c r="E598" s="44"/>
      <c r="F598" s="45"/>
      <c r="G598" s="46"/>
      <c r="H598" s="44"/>
      <c r="I598" s="45"/>
      <c r="J598" s="46"/>
      <c r="K598" s="44"/>
      <c r="L598" s="45"/>
      <c r="M598" s="46"/>
      <c r="N598" s="47"/>
      <c r="O598" s="48"/>
      <c r="P598" s="48"/>
      <c r="Q598"/>
      <c r="R598"/>
      <c r="S598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F598"/>
      <c r="AG598"/>
      <c r="AH598" s="66"/>
      <c r="AJ598"/>
    </row>
    <row r="599" spans="1:36" ht="15" x14ac:dyDescent="0.25">
      <c r="A599"/>
      <c r="B599"/>
      <c r="C599"/>
      <c r="D599" s="43"/>
      <c r="E599" s="44"/>
      <c r="F599" s="45"/>
      <c r="G599" s="46"/>
      <c r="H599" s="44"/>
      <c r="I599" s="45"/>
      <c r="J599" s="46"/>
      <c r="K599" s="44"/>
      <c r="L599" s="45"/>
      <c r="M599" s="46"/>
      <c r="N599" s="47"/>
      <c r="O599" s="48"/>
      <c r="P599" s="48"/>
      <c r="Q599"/>
      <c r="R599"/>
      <c r="S599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F599"/>
      <c r="AG599"/>
      <c r="AH599" s="66"/>
      <c r="AJ599"/>
    </row>
    <row r="600" spans="1:36" ht="15" x14ac:dyDescent="0.25">
      <c r="A600"/>
      <c r="B600"/>
      <c r="C600"/>
      <c r="D600" s="43"/>
      <c r="E600" s="44"/>
      <c r="F600" s="45"/>
      <c r="G600" s="46"/>
      <c r="H600" s="44"/>
      <c r="I600" s="45"/>
      <c r="J600" s="46"/>
      <c r="K600" s="44"/>
      <c r="L600" s="45"/>
      <c r="M600" s="46"/>
      <c r="N600" s="47"/>
      <c r="O600" s="48"/>
      <c r="P600" s="48"/>
      <c r="Q600"/>
      <c r="R600"/>
      <c r="S600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F600"/>
      <c r="AG600"/>
      <c r="AH600" s="66"/>
      <c r="AJ600"/>
    </row>
    <row r="601" spans="1:36" ht="15" x14ac:dyDescent="0.25">
      <c r="A601"/>
      <c r="B601"/>
      <c r="C601"/>
      <c r="D601" s="43"/>
      <c r="E601" s="44"/>
      <c r="F601" s="45"/>
      <c r="G601" s="46"/>
      <c r="H601" s="44"/>
      <c r="I601" s="45"/>
      <c r="J601" s="46"/>
      <c r="K601" s="44"/>
      <c r="L601" s="45"/>
      <c r="M601" s="46"/>
      <c r="N601" s="47"/>
      <c r="O601" s="48"/>
      <c r="P601" s="48"/>
      <c r="Q601"/>
      <c r="R601"/>
      <c r="S601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F601"/>
      <c r="AG601"/>
      <c r="AH601" s="66"/>
      <c r="AJ601"/>
    </row>
    <row r="602" spans="1:36" s="71" customFormat="1" ht="15" x14ac:dyDescent="0.25">
      <c r="A602"/>
      <c r="B602"/>
      <c r="C602"/>
      <c r="D602" s="43"/>
      <c r="E602" s="44"/>
      <c r="F602" s="45"/>
      <c r="G602" s="46"/>
      <c r="H602" s="44"/>
      <c r="I602" s="45"/>
      <c r="J602" s="46"/>
      <c r="K602" s="44"/>
      <c r="L602" s="45"/>
      <c r="M602" s="46"/>
      <c r="N602" s="47"/>
      <c r="O602" s="48"/>
      <c r="P602" s="48"/>
      <c r="Q602"/>
      <c r="R602"/>
      <c r="S602"/>
      <c r="T602" s="50"/>
      <c r="U602" s="50"/>
      <c r="V602" s="50"/>
      <c r="W602" s="50"/>
      <c r="X602" s="50"/>
      <c r="Y602" s="50"/>
      <c r="Z602" s="50"/>
      <c r="AA602" s="50"/>
      <c r="AB602" s="50"/>
      <c r="AC602" s="50"/>
      <c r="AD602" s="72"/>
      <c r="AE602" s="72"/>
      <c r="AF602"/>
      <c r="AG602"/>
      <c r="AH602" s="66"/>
      <c r="AI602" s="72"/>
      <c r="AJ602"/>
    </row>
    <row r="603" spans="1:36" ht="15" x14ac:dyDescent="0.25">
      <c r="A603"/>
      <c r="B603"/>
      <c r="C603"/>
      <c r="D603" s="43"/>
      <c r="E603" s="44"/>
      <c r="F603" s="45"/>
      <c r="G603" s="46"/>
      <c r="H603" s="44"/>
      <c r="I603" s="45"/>
      <c r="J603" s="46"/>
      <c r="K603" s="44"/>
      <c r="L603" s="45"/>
      <c r="M603" s="46"/>
      <c r="N603" s="47"/>
      <c r="O603" s="48"/>
      <c r="P603" s="48"/>
      <c r="Q603"/>
      <c r="R603"/>
      <c r="S603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F603"/>
      <c r="AG603"/>
      <c r="AH603" s="66"/>
      <c r="AJ603"/>
    </row>
    <row r="604" spans="1:36" ht="15" x14ac:dyDescent="0.25">
      <c r="A604"/>
      <c r="B604"/>
      <c r="C604"/>
      <c r="D604" s="43"/>
      <c r="E604" s="44"/>
      <c r="F604" s="45"/>
      <c r="G604" s="46"/>
      <c r="H604" s="44"/>
      <c r="I604" s="45"/>
      <c r="J604" s="46"/>
      <c r="K604" s="44"/>
      <c r="L604" s="45"/>
      <c r="M604" s="46"/>
      <c r="N604" s="47"/>
      <c r="O604" s="48"/>
      <c r="P604" s="48"/>
      <c r="Q604"/>
      <c r="R604"/>
      <c r="S604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F604"/>
      <c r="AG604"/>
      <c r="AH604" s="66"/>
      <c r="AJ604"/>
    </row>
    <row r="605" spans="1:36" ht="15" x14ac:dyDescent="0.25">
      <c r="A605"/>
      <c r="B605"/>
      <c r="C605"/>
      <c r="D605" s="43"/>
      <c r="E605" s="44"/>
      <c r="F605" s="45"/>
      <c r="G605" s="46"/>
      <c r="H605" s="44"/>
      <c r="I605" s="45"/>
      <c r="J605" s="46"/>
      <c r="K605" s="44"/>
      <c r="L605" s="45"/>
      <c r="M605" s="46"/>
      <c r="N605" s="47"/>
      <c r="O605" s="48"/>
      <c r="P605" s="48"/>
      <c r="Q605"/>
      <c r="R605"/>
      <c r="S605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F605"/>
      <c r="AG605"/>
      <c r="AH605" s="66"/>
      <c r="AJ605"/>
    </row>
    <row r="606" spans="1:36" ht="15" x14ac:dyDescent="0.25">
      <c r="A606"/>
      <c r="B606"/>
      <c r="C606"/>
      <c r="D606" s="43"/>
      <c r="E606" s="44"/>
      <c r="F606" s="45"/>
      <c r="G606" s="46"/>
      <c r="H606" s="44"/>
      <c r="I606" s="45"/>
      <c r="J606" s="46"/>
      <c r="K606" s="44"/>
      <c r="L606" s="45"/>
      <c r="M606" s="46"/>
      <c r="N606" s="47"/>
      <c r="O606" s="48"/>
      <c r="P606" s="48"/>
      <c r="Q606"/>
      <c r="R606"/>
      <c r="S606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F606"/>
      <c r="AG606"/>
      <c r="AH606" s="66"/>
      <c r="AJ606"/>
    </row>
    <row r="607" spans="1:36" ht="15" x14ac:dyDescent="0.25">
      <c r="A607"/>
      <c r="B607"/>
      <c r="C607"/>
      <c r="D607" s="43"/>
      <c r="E607" s="44"/>
      <c r="F607" s="45"/>
      <c r="G607" s="46"/>
      <c r="H607" s="44"/>
      <c r="I607" s="45"/>
      <c r="J607" s="46"/>
      <c r="K607" s="44"/>
      <c r="L607" s="45"/>
      <c r="M607" s="46"/>
      <c r="N607" s="47"/>
      <c r="O607" s="48"/>
      <c r="P607" s="48"/>
      <c r="Q607"/>
      <c r="R607"/>
      <c r="S607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F607"/>
      <c r="AG607"/>
      <c r="AH607" s="66"/>
      <c r="AJ607"/>
    </row>
    <row r="608" spans="1:36" ht="15" x14ac:dyDescent="0.25">
      <c r="A608"/>
      <c r="B608"/>
      <c r="C608"/>
      <c r="D608" s="43"/>
      <c r="E608" s="44"/>
      <c r="F608" s="45"/>
      <c r="G608" s="46"/>
      <c r="H608" s="44"/>
      <c r="I608" s="45"/>
      <c r="J608" s="46"/>
      <c r="K608" s="44"/>
      <c r="L608" s="45"/>
      <c r="M608" s="46"/>
      <c r="N608" s="47"/>
      <c r="O608" s="48"/>
      <c r="P608" s="48"/>
      <c r="Q608"/>
      <c r="R608"/>
      <c r="S608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F608"/>
      <c r="AG608"/>
      <c r="AH608" s="66"/>
      <c r="AJ608"/>
    </row>
    <row r="609" spans="1:36" ht="15" x14ac:dyDescent="0.25">
      <c r="A609"/>
      <c r="B609"/>
      <c r="C609"/>
      <c r="D609" s="43"/>
      <c r="E609" s="44"/>
      <c r="F609" s="45"/>
      <c r="G609" s="46"/>
      <c r="H609" s="44"/>
      <c r="I609" s="45"/>
      <c r="J609" s="46"/>
      <c r="K609" s="44"/>
      <c r="L609" s="45"/>
      <c r="M609" s="46"/>
      <c r="N609" s="47"/>
      <c r="O609" s="48"/>
      <c r="P609" s="48"/>
      <c r="Q609"/>
      <c r="R609"/>
      <c r="S609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F609"/>
      <c r="AG609"/>
      <c r="AH609" s="66"/>
      <c r="AJ609"/>
    </row>
    <row r="610" spans="1:36" ht="15" x14ac:dyDescent="0.25">
      <c r="A610"/>
      <c r="B610"/>
      <c r="C610"/>
      <c r="D610" s="43"/>
      <c r="E610" s="44"/>
      <c r="F610" s="45"/>
      <c r="G610" s="46"/>
      <c r="H610" s="44"/>
      <c r="I610" s="45"/>
      <c r="J610" s="46"/>
      <c r="K610" s="44"/>
      <c r="L610" s="45"/>
      <c r="M610" s="46"/>
      <c r="N610" s="47"/>
      <c r="O610" s="48"/>
      <c r="P610" s="48"/>
      <c r="Q610"/>
      <c r="R610"/>
      <c r="S610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F610"/>
      <c r="AG610"/>
      <c r="AH610" s="66"/>
      <c r="AJ610"/>
    </row>
    <row r="611" spans="1:36" ht="15" x14ac:dyDescent="0.25">
      <c r="A611"/>
      <c r="B611"/>
      <c r="C611"/>
      <c r="D611" s="43"/>
      <c r="E611" s="44"/>
      <c r="F611" s="45"/>
      <c r="G611" s="46"/>
      <c r="H611" s="44"/>
      <c r="I611" s="45"/>
      <c r="J611" s="46"/>
      <c r="K611" s="44"/>
      <c r="L611" s="45"/>
      <c r="M611" s="46"/>
      <c r="N611" s="47"/>
      <c r="O611" s="48"/>
      <c r="P611" s="48"/>
      <c r="Q611"/>
      <c r="R611"/>
      <c r="S611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F611"/>
      <c r="AG611"/>
      <c r="AH611" s="66"/>
      <c r="AJ611"/>
    </row>
    <row r="612" spans="1:36" ht="15" x14ac:dyDescent="0.25">
      <c r="A612"/>
      <c r="B612"/>
      <c r="C612"/>
      <c r="D612" s="43"/>
      <c r="E612" s="44"/>
      <c r="F612" s="45"/>
      <c r="G612" s="46"/>
      <c r="H612" s="44"/>
      <c r="I612" s="45"/>
      <c r="J612" s="46"/>
      <c r="K612" s="44"/>
      <c r="L612" s="45"/>
      <c r="M612" s="46"/>
      <c r="N612" s="47"/>
      <c r="O612" s="48"/>
      <c r="P612" s="48"/>
      <c r="Q612"/>
      <c r="R612"/>
      <c r="S612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F612"/>
      <c r="AG612"/>
      <c r="AH612" s="66"/>
      <c r="AJ612"/>
    </row>
    <row r="613" spans="1:36" ht="15" x14ac:dyDescent="0.25">
      <c r="A613"/>
      <c r="B613"/>
      <c r="C613"/>
      <c r="D613" s="43"/>
      <c r="E613" s="44"/>
      <c r="F613" s="45"/>
      <c r="G613" s="46"/>
      <c r="H613" s="44"/>
      <c r="I613" s="45"/>
      <c r="J613" s="46"/>
      <c r="K613" s="44"/>
      <c r="L613" s="45"/>
      <c r="M613" s="46"/>
      <c r="N613" s="47"/>
      <c r="O613" s="48"/>
      <c r="P613" s="48"/>
      <c r="Q613"/>
      <c r="R613"/>
      <c r="S613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F613"/>
      <c r="AG613"/>
      <c r="AH613" s="66"/>
      <c r="AJ613"/>
    </row>
    <row r="614" spans="1:36" ht="15" x14ac:dyDescent="0.25">
      <c r="A614"/>
      <c r="B614"/>
      <c r="C614"/>
      <c r="D614" s="43"/>
      <c r="E614" s="44"/>
      <c r="F614" s="45"/>
      <c r="G614" s="46"/>
      <c r="H614" s="44"/>
      <c r="I614" s="45"/>
      <c r="J614" s="46"/>
      <c r="K614" s="44"/>
      <c r="L614" s="45"/>
      <c r="M614" s="46"/>
      <c r="N614" s="47"/>
      <c r="O614" s="48"/>
      <c r="P614" s="48"/>
      <c r="Q614"/>
      <c r="R614"/>
      <c r="S614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F614"/>
      <c r="AG614"/>
      <c r="AH614" s="66"/>
      <c r="AJ614"/>
    </row>
    <row r="615" spans="1:36" ht="15" x14ac:dyDescent="0.25">
      <c r="A615"/>
      <c r="B615"/>
      <c r="C615"/>
      <c r="D615" s="43"/>
      <c r="E615" s="44"/>
      <c r="F615" s="45"/>
      <c r="G615" s="46"/>
      <c r="H615" s="44"/>
      <c r="I615" s="45"/>
      <c r="J615" s="46"/>
      <c r="K615" s="44"/>
      <c r="L615" s="45"/>
      <c r="M615" s="46"/>
      <c r="N615" s="47"/>
      <c r="O615" s="48"/>
      <c r="P615" s="48"/>
      <c r="Q615"/>
      <c r="R615"/>
      <c r="S615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F615"/>
      <c r="AG615"/>
      <c r="AH615" s="66"/>
      <c r="AJ615"/>
    </row>
    <row r="616" spans="1:36" ht="15" x14ac:dyDescent="0.25">
      <c r="A616"/>
      <c r="B616"/>
      <c r="C616"/>
      <c r="D616" s="43"/>
      <c r="E616" s="44"/>
      <c r="F616" s="45"/>
      <c r="G616" s="46"/>
      <c r="H616" s="44"/>
      <c r="I616" s="45"/>
      <c r="J616" s="46"/>
      <c r="K616" s="44"/>
      <c r="L616" s="45"/>
      <c r="M616" s="46"/>
      <c r="N616" s="47"/>
      <c r="O616" s="48"/>
      <c r="P616" s="48"/>
      <c r="Q616"/>
      <c r="R616"/>
      <c r="S616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F616"/>
      <c r="AG616"/>
      <c r="AH616" s="66"/>
      <c r="AJ616"/>
    </row>
    <row r="617" spans="1:36" ht="15" x14ac:dyDescent="0.25">
      <c r="A617"/>
      <c r="B617"/>
      <c r="C617"/>
      <c r="D617" s="43"/>
      <c r="E617" s="44"/>
      <c r="F617" s="45"/>
      <c r="G617" s="46"/>
      <c r="H617" s="44"/>
      <c r="I617" s="45"/>
      <c r="J617" s="46"/>
      <c r="K617" s="44"/>
      <c r="L617" s="45"/>
      <c r="M617" s="46"/>
      <c r="N617" s="47"/>
      <c r="O617" s="48"/>
      <c r="P617" s="48"/>
      <c r="Q617"/>
      <c r="R617"/>
      <c r="S617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F617"/>
      <c r="AG617"/>
      <c r="AH617" s="66"/>
      <c r="AJ617"/>
    </row>
    <row r="618" spans="1:36" ht="15" x14ac:dyDescent="0.25">
      <c r="A618"/>
      <c r="B618"/>
      <c r="C618"/>
      <c r="D618" s="43"/>
      <c r="E618" s="44"/>
      <c r="F618" s="45"/>
      <c r="G618" s="46"/>
      <c r="H618" s="44"/>
      <c r="I618" s="45"/>
      <c r="J618" s="46"/>
      <c r="K618" s="44"/>
      <c r="L618" s="45"/>
      <c r="M618" s="46"/>
      <c r="N618" s="47"/>
      <c r="O618" s="48"/>
      <c r="P618" s="48"/>
      <c r="Q618"/>
      <c r="R618"/>
      <c r="S618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F618"/>
      <c r="AG618"/>
      <c r="AH618" s="66"/>
      <c r="AJ618"/>
    </row>
    <row r="619" spans="1:36" ht="15" x14ac:dyDescent="0.25">
      <c r="A619"/>
      <c r="B619"/>
      <c r="C619"/>
      <c r="D619" s="43"/>
      <c r="E619" s="44"/>
      <c r="F619" s="45"/>
      <c r="G619" s="46"/>
      <c r="H619" s="44"/>
      <c r="I619" s="45"/>
      <c r="J619" s="46"/>
      <c r="K619" s="44"/>
      <c r="L619" s="45"/>
      <c r="M619" s="46"/>
      <c r="N619" s="47"/>
      <c r="O619" s="48"/>
      <c r="P619" s="48"/>
      <c r="Q619"/>
      <c r="R619"/>
      <c r="S619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F619"/>
      <c r="AG619"/>
      <c r="AH619" s="66"/>
      <c r="AJ619"/>
    </row>
    <row r="620" spans="1:36" ht="15" x14ac:dyDescent="0.25">
      <c r="A620"/>
      <c r="B620"/>
      <c r="C620"/>
      <c r="D620" s="43"/>
      <c r="E620" s="44"/>
      <c r="F620" s="45"/>
      <c r="G620" s="46"/>
      <c r="H620" s="44"/>
      <c r="I620" s="45"/>
      <c r="J620" s="46"/>
      <c r="K620" s="44"/>
      <c r="L620" s="45"/>
      <c r="M620" s="46"/>
      <c r="N620" s="47"/>
      <c r="O620" s="48"/>
      <c r="P620" s="48"/>
      <c r="Q620"/>
      <c r="R620"/>
      <c r="S620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F620"/>
      <c r="AG620"/>
      <c r="AH620" s="66"/>
      <c r="AJ620"/>
    </row>
    <row r="621" spans="1:36" ht="15" x14ac:dyDescent="0.25">
      <c r="A621"/>
      <c r="B621"/>
      <c r="C621"/>
      <c r="D621" s="43"/>
      <c r="E621" s="44"/>
      <c r="F621" s="45"/>
      <c r="G621" s="46"/>
      <c r="H621" s="44"/>
      <c r="I621" s="45"/>
      <c r="J621" s="46"/>
      <c r="K621" s="44"/>
      <c r="L621" s="45"/>
      <c r="M621" s="46"/>
      <c r="N621" s="47"/>
      <c r="O621" s="48"/>
      <c r="P621" s="48"/>
      <c r="Q621"/>
      <c r="R621"/>
      <c r="S621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F621"/>
      <c r="AG621"/>
      <c r="AH621" s="66"/>
      <c r="AJ621"/>
    </row>
    <row r="622" spans="1:36" ht="15" x14ac:dyDescent="0.25">
      <c r="A622"/>
      <c r="B622"/>
      <c r="C622"/>
      <c r="D622" s="43"/>
      <c r="E622" s="44"/>
      <c r="F622" s="45"/>
      <c r="G622" s="46"/>
      <c r="H622" s="44"/>
      <c r="I622" s="45"/>
      <c r="J622" s="46"/>
      <c r="K622" s="44"/>
      <c r="L622" s="45"/>
      <c r="M622" s="46"/>
      <c r="N622" s="47"/>
      <c r="O622" s="48"/>
      <c r="P622" s="48"/>
      <c r="Q622"/>
      <c r="R622"/>
      <c r="S622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F622"/>
      <c r="AG622"/>
      <c r="AH622" s="66"/>
      <c r="AJ622"/>
    </row>
    <row r="623" spans="1:36" ht="15" x14ac:dyDescent="0.25">
      <c r="A623"/>
      <c r="B623"/>
      <c r="C623"/>
      <c r="D623" s="43"/>
      <c r="E623" s="44"/>
      <c r="F623" s="45"/>
      <c r="G623" s="46"/>
      <c r="H623" s="44"/>
      <c r="I623" s="45"/>
      <c r="J623" s="46"/>
      <c r="K623" s="44"/>
      <c r="L623" s="45"/>
      <c r="M623" s="46"/>
      <c r="N623" s="47"/>
      <c r="O623" s="48"/>
      <c r="P623" s="48"/>
      <c r="Q623"/>
      <c r="R623"/>
      <c r="S623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F623"/>
      <c r="AG623"/>
      <c r="AH623" s="66"/>
      <c r="AJ623"/>
    </row>
    <row r="624" spans="1:36" ht="15" x14ac:dyDescent="0.25">
      <c r="A624"/>
      <c r="B624"/>
      <c r="C624"/>
      <c r="D624" s="43"/>
      <c r="E624" s="44"/>
      <c r="F624" s="45"/>
      <c r="G624" s="46"/>
      <c r="H624" s="44"/>
      <c r="I624" s="45"/>
      <c r="J624" s="46"/>
      <c r="K624" s="44"/>
      <c r="L624" s="45"/>
      <c r="M624" s="46"/>
      <c r="N624" s="47"/>
      <c r="O624" s="48"/>
      <c r="P624" s="48"/>
      <c r="Q624"/>
      <c r="R624"/>
      <c r="S624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F624"/>
      <c r="AG624"/>
      <c r="AH624" s="66"/>
      <c r="AJ624"/>
    </row>
    <row r="625" spans="1:36" ht="15" x14ac:dyDescent="0.25">
      <c r="A625"/>
      <c r="B625"/>
      <c r="C625"/>
      <c r="D625" s="43"/>
      <c r="E625" s="44"/>
      <c r="F625" s="45"/>
      <c r="G625" s="46"/>
      <c r="H625" s="44"/>
      <c r="I625" s="45"/>
      <c r="J625" s="46"/>
      <c r="K625" s="44"/>
      <c r="L625" s="45"/>
      <c r="M625" s="46"/>
      <c r="N625" s="47"/>
      <c r="O625" s="48"/>
      <c r="P625" s="48"/>
      <c r="Q625"/>
      <c r="R625"/>
      <c r="S625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F625"/>
      <c r="AG625"/>
      <c r="AH625" s="66"/>
      <c r="AJ625"/>
    </row>
    <row r="626" spans="1:36" ht="15" x14ac:dyDescent="0.25">
      <c r="A626"/>
      <c r="B626"/>
      <c r="C626"/>
      <c r="D626" s="43"/>
      <c r="E626" s="44"/>
      <c r="F626" s="45"/>
      <c r="G626" s="46"/>
      <c r="H626" s="44"/>
      <c r="I626" s="45"/>
      <c r="J626" s="46"/>
      <c r="K626" s="44"/>
      <c r="L626" s="45"/>
      <c r="M626" s="46"/>
      <c r="N626" s="47"/>
      <c r="O626" s="48"/>
      <c r="P626" s="48"/>
      <c r="Q626"/>
      <c r="R626"/>
      <c r="S626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F626"/>
      <c r="AG626"/>
      <c r="AH626" s="66"/>
      <c r="AJ626"/>
    </row>
    <row r="627" spans="1:36" ht="15" x14ac:dyDescent="0.25">
      <c r="A627"/>
      <c r="B627"/>
      <c r="C627"/>
      <c r="D627" s="43"/>
      <c r="E627" s="44"/>
      <c r="F627" s="45"/>
      <c r="G627" s="46"/>
      <c r="H627" s="44"/>
      <c r="I627" s="45"/>
      <c r="J627" s="46"/>
      <c r="K627" s="44"/>
      <c r="L627" s="45"/>
      <c r="M627" s="46"/>
      <c r="N627" s="47"/>
      <c r="O627" s="48"/>
      <c r="P627" s="48"/>
      <c r="Q627"/>
      <c r="R627"/>
      <c r="S627"/>
      <c r="T627" s="50"/>
      <c r="U627" s="50"/>
      <c r="V627" s="50"/>
      <c r="W627" s="50"/>
      <c r="X627" s="50"/>
      <c r="Y627" s="50"/>
      <c r="Z627" s="50"/>
      <c r="AA627" s="50"/>
      <c r="AB627" s="50"/>
      <c r="AC627" s="50"/>
      <c r="AF627"/>
      <c r="AG627"/>
      <c r="AH627" s="66"/>
      <c r="AJ627"/>
    </row>
    <row r="628" spans="1:36" ht="15" x14ac:dyDescent="0.25">
      <c r="A628"/>
      <c r="B628"/>
      <c r="C628"/>
      <c r="D628" s="43"/>
      <c r="E628" s="44"/>
      <c r="F628" s="45"/>
      <c r="G628" s="46"/>
      <c r="H628" s="44"/>
      <c r="I628" s="45"/>
      <c r="J628" s="46"/>
      <c r="K628" s="44"/>
      <c r="L628" s="45"/>
      <c r="M628" s="46"/>
      <c r="N628" s="47"/>
      <c r="O628" s="48"/>
      <c r="P628" s="48"/>
      <c r="Q628"/>
      <c r="R628"/>
      <c r="S628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F628"/>
      <c r="AG628"/>
      <c r="AH628" s="66"/>
      <c r="AJ628"/>
    </row>
    <row r="629" spans="1:36" ht="15" x14ac:dyDescent="0.25">
      <c r="A629"/>
      <c r="B629"/>
      <c r="C629"/>
      <c r="D629" s="43"/>
      <c r="E629" s="44"/>
      <c r="F629" s="45"/>
      <c r="G629" s="46"/>
      <c r="H629" s="44"/>
      <c r="I629" s="45"/>
      <c r="J629" s="46"/>
      <c r="K629" s="44"/>
      <c r="L629" s="45"/>
      <c r="M629" s="46"/>
      <c r="N629" s="47"/>
      <c r="O629" s="48"/>
      <c r="P629" s="48"/>
      <c r="Q629"/>
      <c r="R629"/>
      <c r="S629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F629"/>
      <c r="AG629"/>
      <c r="AH629" s="66"/>
      <c r="AJ629"/>
    </row>
    <row r="630" spans="1:36" ht="15" x14ac:dyDescent="0.25">
      <c r="A630"/>
      <c r="B630"/>
      <c r="C630"/>
      <c r="D630" s="43"/>
      <c r="E630" s="44"/>
      <c r="F630" s="45"/>
      <c r="G630" s="46"/>
      <c r="H630" s="44"/>
      <c r="I630" s="45"/>
      <c r="J630" s="46"/>
      <c r="K630" s="44"/>
      <c r="L630" s="45"/>
      <c r="M630" s="46"/>
      <c r="N630" s="47"/>
      <c r="O630" s="48"/>
      <c r="P630" s="48"/>
      <c r="Q630"/>
      <c r="R630"/>
      <c r="S630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F630"/>
      <c r="AG630"/>
      <c r="AH630" s="66"/>
      <c r="AJ630"/>
    </row>
    <row r="631" spans="1:36" s="50" customFormat="1" ht="15" x14ac:dyDescent="0.25">
      <c r="A631"/>
      <c r="B631"/>
      <c r="C631"/>
      <c r="D631" s="43"/>
      <c r="E631" s="44"/>
      <c r="F631" s="45"/>
      <c r="G631" s="46"/>
      <c r="H631" s="44"/>
      <c r="I631" s="45"/>
      <c r="J631" s="46"/>
      <c r="K631" s="44"/>
      <c r="L631" s="45"/>
      <c r="M631" s="46"/>
      <c r="N631" s="47"/>
      <c r="O631" s="48"/>
      <c r="P631" s="48"/>
      <c r="Q631"/>
      <c r="R631"/>
      <c r="S631"/>
      <c r="AD631" s="51"/>
      <c r="AE631" s="51"/>
      <c r="AF631"/>
      <c r="AG631"/>
      <c r="AH631" s="66"/>
      <c r="AI631" s="51"/>
      <c r="AJ631"/>
    </row>
    <row r="632" spans="1:36" ht="15" x14ac:dyDescent="0.25">
      <c r="A632"/>
      <c r="B632"/>
      <c r="C632"/>
      <c r="D632" s="43"/>
      <c r="E632" s="44"/>
      <c r="F632" s="45"/>
      <c r="G632" s="46"/>
      <c r="H632" s="44"/>
      <c r="I632" s="45"/>
      <c r="J632" s="46"/>
      <c r="K632" s="44"/>
      <c r="L632" s="45"/>
      <c r="M632" s="46"/>
      <c r="N632" s="47"/>
      <c r="O632" s="48"/>
      <c r="P632" s="48"/>
      <c r="Q632"/>
      <c r="R632"/>
      <c r="S632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F632"/>
      <c r="AG632"/>
      <c r="AH632" s="66"/>
      <c r="AJ632"/>
    </row>
    <row r="633" spans="1:36" ht="15" x14ac:dyDescent="0.25">
      <c r="A633"/>
      <c r="B633"/>
      <c r="C633"/>
      <c r="D633" s="43"/>
      <c r="E633" s="44"/>
      <c r="F633" s="45"/>
      <c r="G633" s="46"/>
      <c r="H633" s="44"/>
      <c r="I633" s="45"/>
      <c r="J633" s="46"/>
      <c r="K633" s="44"/>
      <c r="L633" s="45"/>
      <c r="M633" s="46"/>
      <c r="N633" s="47"/>
      <c r="O633" s="48"/>
      <c r="P633" s="48"/>
      <c r="Q633"/>
      <c r="R633"/>
      <c r="S633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F633"/>
      <c r="AG633"/>
      <c r="AH633" s="66"/>
      <c r="AJ633"/>
    </row>
    <row r="634" spans="1:36" ht="15" x14ac:dyDescent="0.25">
      <c r="A634"/>
      <c r="B634"/>
      <c r="C634"/>
      <c r="D634" s="43"/>
      <c r="E634" s="44"/>
      <c r="F634" s="45"/>
      <c r="G634" s="46"/>
      <c r="H634" s="44"/>
      <c r="I634" s="45"/>
      <c r="J634" s="46"/>
      <c r="K634" s="44"/>
      <c r="L634" s="45"/>
      <c r="M634" s="46"/>
      <c r="N634" s="47"/>
      <c r="O634" s="48"/>
      <c r="P634" s="48"/>
      <c r="Q634"/>
      <c r="R634"/>
      <c r="S634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F634"/>
      <c r="AG634"/>
      <c r="AH634" s="66"/>
      <c r="AJ634"/>
    </row>
    <row r="635" spans="1:36" ht="15" x14ac:dyDescent="0.25">
      <c r="A635"/>
      <c r="B635"/>
      <c r="C635"/>
      <c r="D635" s="43"/>
      <c r="E635" s="44"/>
      <c r="F635" s="45"/>
      <c r="G635" s="46"/>
      <c r="H635" s="44"/>
      <c r="I635" s="45"/>
      <c r="J635" s="46"/>
      <c r="K635" s="44"/>
      <c r="L635" s="45"/>
      <c r="M635" s="46"/>
      <c r="N635" s="47"/>
      <c r="O635" s="48"/>
      <c r="P635" s="48"/>
      <c r="Q635"/>
      <c r="R635"/>
      <c r="S635"/>
      <c r="T635" s="50"/>
      <c r="U635" s="50"/>
      <c r="V635" s="50"/>
      <c r="W635" s="50"/>
      <c r="X635" s="50"/>
      <c r="Y635" s="50"/>
      <c r="Z635" s="50"/>
      <c r="AA635" s="50"/>
      <c r="AB635" s="50"/>
      <c r="AC635" s="50"/>
      <c r="AF635"/>
      <c r="AG635"/>
      <c r="AH635" s="66"/>
      <c r="AJ635"/>
    </row>
    <row r="636" spans="1:36" ht="15" x14ac:dyDescent="0.25">
      <c r="A636"/>
      <c r="B636"/>
      <c r="C636"/>
      <c r="D636" s="43"/>
      <c r="E636" s="44"/>
      <c r="F636" s="45"/>
      <c r="G636" s="46"/>
      <c r="H636" s="44"/>
      <c r="I636" s="45"/>
      <c r="J636" s="46"/>
      <c r="K636" s="44"/>
      <c r="L636" s="45"/>
      <c r="M636" s="46"/>
      <c r="N636" s="47"/>
      <c r="O636" s="48"/>
      <c r="P636" s="48"/>
      <c r="Q636"/>
      <c r="R636"/>
      <c r="S636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F636"/>
      <c r="AG636"/>
      <c r="AH636" s="66"/>
      <c r="AJ636"/>
    </row>
    <row r="637" spans="1:36" ht="15" x14ac:dyDescent="0.25">
      <c r="A637"/>
      <c r="B637"/>
      <c r="C637"/>
      <c r="D637" s="43"/>
      <c r="E637" s="44"/>
      <c r="F637" s="45"/>
      <c r="G637" s="46"/>
      <c r="H637" s="44"/>
      <c r="I637" s="45"/>
      <c r="J637" s="46"/>
      <c r="K637" s="44"/>
      <c r="L637" s="45"/>
      <c r="M637" s="46"/>
      <c r="N637" s="47"/>
      <c r="O637" s="48"/>
      <c r="P637" s="48"/>
      <c r="Q637"/>
      <c r="R637"/>
      <c r="S637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F637"/>
      <c r="AG637"/>
      <c r="AH637" s="66"/>
      <c r="AJ637"/>
    </row>
    <row r="638" spans="1:36" ht="15" x14ac:dyDescent="0.25">
      <c r="A638"/>
      <c r="B638"/>
      <c r="C638"/>
      <c r="D638" s="43"/>
      <c r="E638" s="44"/>
      <c r="F638" s="45"/>
      <c r="G638" s="46"/>
      <c r="H638" s="44"/>
      <c r="I638" s="45"/>
      <c r="J638" s="46"/>
      <c r="K638" s="44"/>
      <c r="L638" s="45"/>
      <c r="M638" s="46"/>
      <c r="N638" s="47"/>
      <c r="O638" s="48"/>
      <c r="P638" s="48"/>
      <c r="Q638"/>
      <c r="R638"/>
      <c r="S638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F638"/>
      <c r="AG638"/>
      <c r="AH638" s="66"/>
      <c r="AJ638"/>
    </row>
    <row r="639" spans="1:36" s="50" customFormat="1" ht="15" x14ac:dyDescent="0.25">
      <c r="A639"/>
      <c r="B639"/>
      <c r="C639"/>
      <c r="D639" s="43"/>
      <c r="E639" s="44"/>
      <c r="F639" s="45"/>
      <c r="G639" s="46"/>
      <c r="H639" s="44"/>
      <c r="I639" s="45"/>
      <c r="J639" s="46"/>
      <c r="K639" s="44"/>
      <c r="L639" s="45"/>
      <c r="M639" s="46"/>
      <c r="N639" s="47"/>
      <c r="O639" s="48"/>
      <c r="P639" s="48"/>
      <c r="Q639"/>
      <c r="R639"/>
      <c r="S639"/>
      <c r="AD639" s="51"/>
      <c r="AE639" s="51"/>
      <c r="AF639"/>
      <c r="AG639"/>
      <c r="AH639" s="66"/>
      <c r="AI639" s="51"/>
      <c r="AJ639"/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66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66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66"/>
      <c r="AJ642"/>
    </row>
    <row r="643" spans="1:36" s="28" customFormat="1" ht="15" x14ac:dyDescent="0.25">
      <c r="A643" s="23"/>
      <c r="B643" s="23"/>
      <c r="C643" s="23"/>
      <c r="D643" s="24"/>
      <c r="E643" s="25"/>
      <c r="F643" s="26"/>
      <c r="G643" s="27"/>
      <c r="H643" s="25"/>
      <c r="I643" s="26"/>
      <c r="J643" s="27"/>
      <c r="K643" s="25"/>
      <c r="L643" s="26"/>
      <c r="M643" s="27"/>
      <c r="N643" s="73"/>
      <c r="O643" s="74"/>
      <c r="P643" s="74"/>
      <c r="Q643" s="23"/>
      <c r="R643" s="23"/>
      <c r="S643" s="23"/>
      <c r="AD643" s="41"/>
      <c r="AE643" s="41"/>
      <c r="AF643" s="23"/>
      <c r="AG643" s="23"/>
      <c r="AH643" s="75"/>
      <c r="AI643" s="41"/>
      <c r="AJ643" s="2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66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66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66"/>
      <c r="AJ646"/>
    </row>
    <row r="647" spans="1:36" ht="15" x14ac:dyDescent="0.25">
      <c r="A647"/>
      <c r="B647"/>
      <c r="C647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/>
      <c r="R647"/>
      <c r="S647"/>
      <c r="T647" s="50"/>
      <c r="U647" s="50"/>
      <c r="V647" s="50"/>
      <c r="W647" s="50"/>
      <c r="X647" s="50"/>
      <c r="Y647" s="50"/>
      <c r="Z647" s="50"/>
      <c r="AA647" s="50"/>
      <c r="AB647" s="50"/>
      <c r="AC647" s="50"/>
      <c r="AF647"/>
      <c r="AG647"/>
      <c r="AH647" s="66"/>
      <c r="AJ647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66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66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66"/>
      <c r="AJ650"/>
    </row>
    <row r="651" spans="1:36" s="50" customFormat="1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/>
      <c r="AD651" s="51"/>
      <c r="AE651" s="51"/>
      <c r="AF651"/>
      <c r="AG651"/>
      <c r="AH651" s="66"/>
      <c r="AI651" s="51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66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66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66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66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66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66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66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66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/>
      <c r="T667" s="50"/>
      <c r="U667" s="50"/>
      <c r="V667" s="50"/>
      <c r="W667" s="50"/>
      <c r="X667" s="50"/>
      <c r="Y667" s="50"/>
      <c r="Z667" s="50"/>
      <c r="AA667" s="50"/>
      <c r="AB667" s="50"/>
      <c r="AC667" s="50"/>
      <c r="AF667"/>
      <c r="AG667"/>
      <c r="AH667" s="66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s="50" customFormat="1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/>
      <c r="AD671" s="51"/>
      <c r="AE671" s="51"/>
      <c r="AF671"/>
      <c r="AG671"/>
      <c r="AH671" s="66"/>
      <c r="AI671" s="51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ht="15" x14ac:dyDescent="0.25">
      <c r="A689"/>
      <c r="B689"/>
      <c r="C689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/>
      <c r="R689"/>
      <c r="S689"/>
      <c r="T689" s="50"/>
      <c r="U689" s="50"/>
      <c r="V689" s="50"/>
      <c r="W689" s="50"/>
      <c r="X689" s="50"/>
      <c r="Y689" s="50"/>
      <c r="Z689" s="50"/>
      <c r="AA689" s="50"/>
      <c r="AB689" s="50"/>
      <c r="AC689" s="50"/>
      <c r="AF689"/>
      <c r="AG689"/>
      <c r="AH689" s="66"/>
      <c r="AJ689"/>
    </row>
    <row r="690" spans="1:36" ht="15" x14ac:dyDescent="0.25">
      <c r="A690"/>
      <c r="B690"/>
      <c r="C690"/>
      <c r="D690" s="43"/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/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/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/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/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/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/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/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/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/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/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/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/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/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/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/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/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/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/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/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/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/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/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/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/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/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/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/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/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/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/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/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/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/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/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/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/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/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/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/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/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/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/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/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/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/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/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/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/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/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ht="15" x14ac:dyDescent="0.25">
      <c r="A740"/>
      <c r="B740"/>
      <c r="C740"/>
      <c r="D740" s="43"/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T740" s="50"/>
      <c r="U740" s="50"/>
      <c r="V740" s="50"/>
      <c r="W740" s="50"/>
      <c r="X740" s="50"/>
      <c r="Y740" s="50"/>
      <c r="Z740" s="50"/>
      <c r="AA740" s="50"/>
      <c r="AB740" s="50"/>
      <c r="AC740" s="50"/>
      <c r="AF740"/>
      <c r="AG740"/>
      <c r="AH740" s="66"/>
      <c r="AJ740"/>
    </row>
    <row r="741" spans="1:36" ht="15" x14ac:dyDescent="0.25">
      <c r="A741"/>
      <c r="B741"/>
      <c r="C741"/>
      <c r="D741" s="43"/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/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/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s="50" customFormat="1" ht="15" x14ac:dyDescent="0.25">
      <c r="A744"/>
      <c r="B744"/>
      <c r="C744"/>
      <c r="D744" s="43"/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 s="42"/>
      <c r="R744" s="42"/>
      <c r="S744" s="42"/>
      <c r="AD744" s="51"/>
      <c r="AE744" s="51"/>
      <c r="AF744" s="42"/>
      <c r="AG744" s="42"/>
      <c r="AH744" s="66"/>
      <c r="AI744" s="51"/>
      <c r="AJ744" s="42"/>
    </row>
    <row r="745" spans="1:36" ht="15" x14ac:dyDescent="0.25">
      <c r="A745"/>
      <c r="B745"/>
      <c r="C745"/>
      <c r="D745" s="43"/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 s="38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/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 s="38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/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 s="38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/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 s="3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/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 s="38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 s="38"/>
      <c r="T750" s="50"/>
      <c r="U750" s="50"/>
      <c r="V750" s="50"/>
      <c r="W750" s="50"/>
      <c r="X750" s="50"/>
      <c r="Y750" s="50"/>
      <c r="Z750" s="50"/>
      <c r="AA750" s="50"/>
      <c r="AB750" s="50"/>
      <c r="AC750" s="50"/>
      <c r="AF750"/>
      <c r="AG750"/>
      <c r="AH750" s="66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 s="38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 s="38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 s="38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s="50" customFormat="1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 s="38"/>
      <c r="AD754" s="51"/>
      <c r="AE754" s="51"/>
      <c r="AF754" s="42"/>
      <c r="AG754" s="42"/>
      <c r="AH754" s="66"/>
      <c r="AI754" s="51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 s="38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 s="38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 s="38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 s="3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 s="38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 s="38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 s="38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 s="38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 s="38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 s="38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 s="38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 s="38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 s="38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 s="3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 s="38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 s="38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 s="38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 s="38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 s="38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 s="38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 s="38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 s="38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 s="38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 s="3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 s="38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 s="38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 s="38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 s="38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 s="38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 s="38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 s="38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 s="38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 s="38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 s="3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 s="38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 s="38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 s="38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 s="38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 s="38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 s="38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 s="38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 s="38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 s="38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 s="3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 s="38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 s="38"/>
      <c r="T800" s="50"/>
      <c r="U800" s="50"/>
      <c r="V800" s="50"/>
      <c r="W800" s="50"/>
      <c r="X800" s="50"/>
      <c r="Y800" s="50"/>
      <c r="Z800" s="50"/>
      <c r="AA800" s="50"/>
      <c r="AB800" s="50"/>
      <c r="AC800" s="50"/>
      <c r="AF800"/>
      <c r="AG800"/>
      <c r="AH800" s="66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 s="38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 s="38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 s="38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s="50" customFormat="1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 s="38"/>
      <c r="AD804" s="51"/>
      <c r="AE804" s="51"/>
      <c r="AF804"/>
      <c r="AG804"/>
      <c r="AH804" s="66"/>
      <c r="AI804" s="51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 s="38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 s="38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 s="38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 s="3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 s="38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 s="38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 s="38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 s="38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 s="38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 s="38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 s="38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 s="38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 s="38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 s="3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 s="38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 s="38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 s="38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 s="38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 s="38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 s="38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 s="38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 s="38"/>
      <c r="T826" s="50"/>
      <c r="U826" s="50"/>
      <c r="V826" s="50"/>
      <c r="W826" s="50"/>
      <c r="X826" s="50"/>
      <c r="Y826" s="50"/>
      <c r="Z826" s="50"/>
      <c r="AA826" s="50"/>
      <c r="AB826" s="50"/>
      <c r="AC826" s="50"/>
      <c r="AF826"/>
      <c r="AG826"/>
      <c r="AH826" s="66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 s="38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 s="3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 s="38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s="50" customFormat="1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 s="38"/>
      <c r="AD830" s="51"/>
      <c r="AE830" s="51"/>
      <c r="AF830"/>
      <c r="AG830"/>
      <c r="AH830" s="66"/>
      <c r="AI830" s="51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 s="38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 s="38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 s="38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 s="38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 s="38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44"/>
      <c r="I836" s="45"/>
      <c r="J836" s="46"/>
      <c r="K836" s="44"/>
      <c r="L836" s="45"/>
      <c r="M836" s="46"/>
      <c r="N836" s="47"/>
      <c r="O836" s="48"/>
      <c r="P836" s="48"/>
      <c r="Q836"/>
      <c r="R836"/>
      <c r="S836" s="38"/>
      <c r="T836" s="50"/>
      <c r="U836" s="50"/>
      <c r="V836" s="50"/>
      <c r="W836" s="50"/>
      <c r="X836" s="50"/>
      <c r="Y836" s="50"/>
      <c r="Z836" s="50"/>
      <c r="AA836" s="50"/>
      <c r="AB836" s="50"/>
      <c r="AC836" s="50"/>
      <c r="AF836"/>
      <c r="AG836"/>
      <c r="AH836" s="66"/>
      <c r="AJ836"/>
    </row>
    <row r="837" spans="1:36" ht="15" x14ac:dyDescent="0.25">
      <c r="A837"/>
      <c r="B837"/>
      <c r="C837"/>
      <c r="D837" s="43"/>
      <c r="E837" s="44"/>
      <c r="F837" s="45"/>
      <c r="G837" s="46"/>
      <c r="H837" s="44"/>
      <c r="I837" s="45"/>
      <c r="J837" s="46"/>
      <c r="K837" s="44"/>
      <c r="L837" s="45"/>
      <c r="M837" s="46"/>
      <c r="N837" s="47"/>
      <c r="O837" s="48"/>
      <c r="P837" s="48"/>
      <c r="Q837"/>
      <c r="R837"/>
      <c r="S837" s="38"/>
      <c r="T837" s="50"/>
      <c r="U837" s="50"/>
      <c r="V837" s="50"/>
      <c r="W837" s="50"/>
      <c r="X837" s="50"/>
      <c r="Y837" s="50"/>
      <c r="Z837" s="50"/>
      <c r="AA837" s="50"/>
      <c r="AB837" s="50"/>
      <c r="AC837" s="50"/>
      <c r="AF837"/>
      <c r="AG837"/>
      <c r="AH837" s="66"/>
      <c r="AJ837"/>
    </row>
    <row r="838" spans="1:36" ht="15" x14ac:dyDescent="0.25">
      <c r="A838"/>
      <c r="B838"/>
      <c r="C838"/>
      <c r="D838" s="43"/>
      <c r="E838" s="44"/>
      <c r="F838" s="45"/>
      <c r="G838" s="46"/>
      <c r="H838" s="44"/>
      <c r="I838" s="45"/>
      <c r="J838" s="46"/>
      <c r="K838" s="44"/>
      <c r="L838" s="45"/>
      <c r="M838" s="46"/>
      <c r="N838" s="47"/>
      <c r="O838" s="48"/>
      <c r="P838" s="48"/>
      <c r="Q838"/>
      <c r="R838"/>
      <c r="S838" s="38"/>
      <c r="T838" s="50"/>
      <c r="U838" s="50"/>
      <c r="V838" s="50"/>
      <c r="W838" s="50"/>
      <c r="X838" s="50"/>
      <c r="Y838" s="50"/>
      <c r="Z838" s="50"/>
      <c r="AA838" s="50"/>
      <c r="AB838" s="50"/>
      <c r="AC838" s="50"/>
      <c r="AF838"/>
      <c r="AG838"/>
      <c r="AH838" s="66"/>
      <c r="AJ838"/>
    </row>
    <row r="839" spans="1:36" ht="15" x14ac:dyDescent="0.25">
      <c r="A839"/>
      <c r="B839"/>
      <c r="C839"/>
      <c r="D839" s="43"/>
      <c r="E839" s="44"/>
      <c r="F839" s="45"/>
      <c r="G839" s="46"/>
      <c r="H839" s="44"/>
      <c r="I839" s="45"/>
      <c r="J839" s="46"/>
      <c r="K839" s="44"/>
      <c r="L839" s="45"/>
      <c r="M839" s="46"/>
      <c r="N839" s="47"/>
      <c r="O839" s="48"/>
      <c r="P839" s="48"/>
      <c r="Q839"/>
      <c r="R839"/>
      <c r="S839" s="38"/>
      <c r="T839" s="50"/>
      <c r="U839" s="50"/>
      <c r="V839" s="50"/>
      <c r="W839" s="50"/>
      <c r="X839" s="50"/>
      <c r="Y839" s="50"/>
      <c r="Z839" s="50"/>
      <c r="AA839" s="50"/>
      <c r="AB839" s="50"/>
      <c r="AC839" s="50"/>
      <c r="AF839"/>
      <c r="AG839"/>
      <c r="AH839" s="66"/>
      <c r="AJ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43"/>
      <c r="E847" s="44"/>
      <c r="F847" s="45"/>
      <c r="G847" s="46"/>
      <c r="H847" s="17"/>
      <c r="I847" s="21"/>
      <c r="J847" s="22"/>
      <c r="K847" s="17"/>
      <c r="L847" s="21"/>
      <c r="M847" s="22"/>
      <c r="N847" s="47"/>
      <c r="O847" s="48"/>
      <c r="P847" s="48"/>
      <c r="Q847"/>
      <c r="R847"/>
      <c r="S847"/>
      <c r="AF847"/>
      <c r="AG847"/>
    </row>
    <row r="848" spans="1:36" ht="15" x14ac:dyDescent="0.25">
      <c r="A848"/>
      <c r="B848"/>
      <c r="C848"/>
      <c r="D848" s="43"/>
      <c r="E848" s="44"/>
      <c r="F848" s="45"/>
      <c r="G848" s="46"/>
      <c r="H848" s="17"/>
      <c r="I848" s="21"/>
      <c r="J848" s="22"/>
      <c r="K848" s="17"/>
      <c r="L848" s="21"/>
      <c r="M848" s="22"/>
      <c r="N848" s="47"/>
      <c r="O848" s="48"/>
      <c r="P848" s="48"/>
      <c r="Q848"/>
      <c r="R848"/>
      <c r="S848"/>
      <c r="AF848"/>
      <c r="AG848"/>
    </row>
    <row r="849" spans="1:33" ht="15" x14ac:dyDescent="0.25">
      <c r="A849"/>
      <c r="B849"/>
      <c r="C849"/>
      <c r="D849" s="43"/>
      <c r="E849" s="44"/>
      <c r="F849" s="45"/>
      <c r="G849" s="46"/>
      <c r="H849" s="17"/>
      <c r="I849" s="21"/>
      <c r="J849" s="22"/>
      <c r="K849" s="17"/>
      <c r="L849" s="21"/>
      <c r="M849" s="22"/>
      <c r="N849" s="47"/>
      <c r="O849" s="48"/>
      <c r="P849" s="48"/>
      <c r="Q849"/>
      <c r="R849"/>
      <c r="S849"/>
      <c r="AF849"/>
      <c r="AG849"/>
    </row>
    <row r="850" spans="1:33" ht="15" x14ac:dyDescent="0.25">
      <c r="A850"/>
      <c r="B850"/>
      <c r="C850"/>
      <c r="D850" s="43"/>
      <c r="E850" s="44"/>
      <c r="F850" s="45"/>
      <c r="G850" s="46"/>
      <c r="H850" s="17"/>
      <c r="I850" s="21"/>
      <c r="J850" s="22"/>
      <c r="K850" s="17"/>
      <c r="L850" s="21"/>
      <c r="M850" s="22"/>
      <c r="N850" s="47"/>
      <c r="O850" s="48"/>
      <c r="P850" s="48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38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38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38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38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3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3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3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3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s="50" customFormat="1" ht="15" x14ac:dyDescent="0.25">
      <c r="A935" s="42"/>
      <c r="B935" s="42"/>
      <c r="C935" s="42"/>
      <c r="D935" s="43"/>
      <c r="E935" s="44"/>
      <c r="F935" s="45"/>
      <c r="G935" s="46"/>
      <c r="H935" s="44"/>
      <c r="I935" s="45"/>
      <c r="J935" s="46"/>
      <c r="K935" s="44"/>
      <c r="L935" s="45"/>
      <c r="M935" s="46"/>
      <c r="N935" s="47"/>
      <c r="O935" s="48"/>
      <c r="P935" s="48"/>
      <c r="Q935" s="42"/>
      <c r="R935" s="42"/>
      <c r="S935" s="52"/>
      <c r="AD935" s="51"/>
      <c r="AE935" s="51"/>
      <c r="AH935" s="51"/>
      <c r="AI935" s="51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38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38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38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38"/>
    </row>
    <row r="997" spans="1:19" ht="15" x14ac:dyDescent="0.25">
      <c r="D997" s="20" t="str">
        <f t="shared" ref="D997:D999" si="144">IF(OR($A997="",$B997="",$C997=""),"",(1/A997)+(1/B997)+(1/C997)-1)</f>
        <v/>
      </c>
      <c r="E997" s="17" t="str">
        <f>IF(OR($A997="",$B997="",$C997=""),"",A997*'MPTO_working_3-way'!$I999)</f>
        <v/>
      </c>
      <c r="F997" s="21" t="str">
        <f>IF(OR($A997="",$B997="",$C997=""),"",B997*'MPTO_working_3-way'!$I999)</f>
        <v/>
      </c>
      <c r="G997" s="22" t="str">
        <f>IF(OR($A997="",$B997="",$C997=""),"",C997*'MPTO_working_3-way'!$I999)</f>
        <v/>
      </c>
      <c r="H997" s="17" t="str">
        <f>IF(OR($A997="",$B997="",$C997=""),"",'MPTO_working_3-way'!E999)</f>
        <v/>
      </c>
      <c r="I997" s="21" t="str">
        <f>IF(OR($A997="",$B997="",$C997=""),"",'MPTO_working_3-way'!F999)</f>
        <v/>
      </c>
      <c r="J997" s="22" t="str">
        <f>IF(OR($A997="",$B997="",$C997=""),"",'MPTO_working_3-way'!G999)</f>
        <v/>
      </c>
      <c r="K997" s="17" t="str">
        <f>IF(OR($A997="",$B997="",$C997=""),"",'OddsRatio_working_3-way'!H999)</f>
        <v/>
      </c>
      <c r="L997" s="21" t="str">
        <f>IF(OR($A997="",$B997="",$C997=""),"",'OddsRatio_working_3-way'!I999)</f>
        <v/>
      </c>
      <c r="M997" s="22" t="str">
        <f>IF(OR($A997="",$B997="",$C997=""),"",'OddsRatio_working_3-way'!J999)</f>
        <v/>
      </c>
      <c r="N997" s="17" t="str">
        <f>IF('Log_working_3-way'!$D999="","",A997^('Log_working_3-way'!$D999))</f>
        <v/>
      </c>
      <c r="O997" s="21" t="str">
        <f>IF('Log_working_3-way'!$D999="","",B997^('Log_working_3-way'!$D999))</f>
        <v/>
      </c>
      <c r="P997" s="21"/>
      <c r="Q997"/>
      <c r="R997"/>
    </row>
    <row r="998" spans="1:19" x14ac:dyDescent="0.2">
      <c r="D998" s="20" t="str">
        <f t="shared" si="144"/>
        <v/>
      </c>
      <c r="E998" s="17" t="str">
        <f>IF(OR($A998="",$B998="",$C998=""),"",A998*'MPTO_working_3-way'!$I1000)</f>
        <v/>
      </c>
      <c r="F998" s="21" t="str">
        <f>IF(OR($A998="",$B998="",$C998=""),"",B998*'MPTO_working_3-way'!$I1000)</f>
        <v/>
      </c>
      <c r="G998" s="22" t="str">
        <f>IF(OR($A998="",$B998="",$C998=""),"",C998*'MPTO_working_3-way'!$I1000)</f>
        <v/>
      </c>
      <c r="H998" s="17" t="str">
        <f>IF(OR($A998="",$B998="",$C998=""),"",'MPTO_working_3-way'!E1000)</f>
        <v/>
      </c>
      <c r="I998" s="21" t="str">
        <f>IF(OR($A998="",$B998="",$C998=""),"",'MPTO_working_3-way'!F1000)</f>
        <v/>
      </c>
      <c r="J998" s="22" t="str">
        <f>IF(OR($A998="",$B998="",$C998=""),"",'MPTO_working_3-way'!G1000)</f>
        <v/>
      </c>
      <c r="K998" s="17" t="str">
        <f>IF(OR($A998="",$B998="",$C998=""),"",'OddsRatio_working_3-way'!H1000)</f>
        <v/>
      </c>
      <c r="L998" s="21" t="str">
        <f>IF(OR($A998="",$B998="",$C998=""),"",'OddsRatio_working_3-way'!I1000)</f>
        <v/>
      </c>
      <c r="M998" s="22" t="str">
        <f>IF(OR($A998="",$B998="",$C998=""),"",'OddsRatio_working_3-way'!J1000)</f>
        <v/>
      </c>
      <c r="N998" s="17" t="str">
        <f>IF('Log_working_3-way'!$D1000="","",A998^('Log_working_3-way'!$D1000))</f>
        <v/>
      </c>
      <c r="O998" s="21" t="str">
        <f>IF('Log_working_3-way'!$D1000="","",B998^('Log_working_3-way'!$D1000))</f>
        <v/>
      </c>
      <c r="P998" s="21"/>
    </row>
    <row r="999" spans="1:19" x14ac:dyDescent="0.2">
      <c r="D999" s="20" t="str">
        <f t="shared" si="144"/>
        <v/>
      </c>
      <c r="E999" s="17" t="str">
        <f>IF(OR($A999="",$B999="",$C999=""),"",A999*'MPTO_working_3-way'!$I1001)</f>
        <v/>
      </c>
      <c r="F999" s="21" t="str">
        <f>IF(OR($A999="",$B999="",$C999=""),"",B999*'MPTO_working_3-way'!$I1001)</f>
        <v/>
      </c>
      <c r="G999" s="22" t="str">
        <f>IF(OR($A999="",$B999="",$C999=""),"",C999*'MPTO_working_3-way'!$I1001)</f>
        <v/>
      </c>
      <c r="H999" s="17" t="str">
        <f>IF(OR($A999="",$B999="",$C999=""),"",'MPTO_working_3-way'!E1001)</f>
        <v/>
      </c>
      <c r="I999" s="21" t="str">
        <f>IF(OR($A999="",$B999="",$C999=""),"",'MPTO_working_3-way'!F1001)</f>
        <v/>
      </c>
      <c r="J999" s="22" t="str">
        <f>IF(OR($A999="",$B999="",$C999=""),"",'MPTO_working_3-way'!G1001)</f>
        <v/>
      </c>
      <c r="K999" s="17" t="str">
        <f>IF(OR($A999="",$B999="",$C999=""),"",'OddsRatio_working_3-way'!H1001)</f>
        <v/>
      </c>
      <c r="L999" s="21" t="str">
        <f>IF(OR($A999="",$B999="",$C999=""),"",'OddsRatio_working_3-way'!I1001)</f>
        <v/>
      </c>
      <c r="M999" s="22" t="str">
        <f>IF(OR($A999="",$B999="",$C999=""),"",'OddsRatio_working_3-way'!J1001)</f>
        <v/>
      </c>
      <c r="N999" s="17" t="str">
        <f>IF('Log_working_3-way'!$D1001="","",A999^('Log_working_3-way'!$D1001))</f>
        <v/>
      </c>
      <c r="O999" s="21" t="str">
        <f>IF('Log_working_3-way'!$D1001="","",B999^('Log_working_3-way'!$D1001))</f>
        <v/>
      </c>
      <c r="P999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2021-03-23T17:13:55Z</dcterms:modified>
</cp:coreProperties>
</file>